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activeTab="0"/>
  </bookViews>
  <sheets>
    <sheet name="P 3" sheetId="1" r:id="rId1"/>
    <sheet name="P 4" sheetId="2" r:id="rId2"/>
    <sheet name="P 5" sheetId="3" r:id="rId3"/>
    <sheet name="P 6" sheetId="4" r:id="rId4"/>
    <sheet name="P 7" sheetId="5" r:id="rId5"/>
    <sheet name="P 8" sheetId="6" r:id="rId6"/>
    <sheet name="P 9" sheetId="7" r:id="rId7"/>
    <sheet name="P 11" sheetId="8" r:id="rId8"/>
  </sheets>
  <definedNames>
    <definedName name="_xlnm.Print_Titles" localSheetId="5">'P 8'!$1:$5</definedName>
  </definedNames>
  <calcPr fullCalcOnLoad="1"/>
</workbook>
</file>

<file path=xl/sharedStrings.xml><?xml version="1.0" encoding="utf-8"?>
<sst xmlns="http://schemas.openxmlformats.org/spreadsheetml/2006/main" count="706" uniqueCount="267">
  <si>
    <t>Počet štátnozamestnaneckých miest</t>
  </si>
  <si>
    <t>z toho:</t>
  </si>
  <si>
    <t>CELKOM</t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</si>
  <si>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</si>
  <si>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t>vo funkcii odborníkov podľa § 25 ods. 2 písm. a) a b)</t>
  </si>
  <si>
    <t>(tis. Sk)</t>
  </si>
  <si>
    <t>a</t>
  </si>
  <si>
    <r>
      <t xml:space="preserve">z toho:  </t>
    </r>
    <r>
      <rPr>
        <sz val="12"/>
        <rFont val="Arial CE"/>
        <family val="0"/>
      </rPr>
      <t>ústredný orgán</t>
    </r>
  </si>
  <si>
    <t>1/   Zákon č. 312/2001 Z. z. o štátnej službe a o zmene a doplnení niektorých zákonov</t>
  </si>
  <si>
    <t>2/   V zmysle uznesení vlády SR č. 75/2003, č. 185/2003 a č. 465/2004</t>
  </si>
  <si>
    <t>Systemizácia</t>
  </si>
  <si>
    <t>Kapitola</t>
  </si>
  <si>
    <t>Počet miest spolu</t>
  </si>
  <si>
    <t>Ministerstvo financií SR</t>
  </si>
  <si>
    <t>Objem finančných prostriedkov určených na platy štátnych zamestnancov</t>
  </si>
  <si>
    <r>
      <t xml:space="preserve">Vo funkcii
mimoriadnej významnosti, ktorým patrí osobný plat
</t>
    </r>
    <r>
      <rPr>
        <b/>
        <sz val="9"/>
        <rFont val="Arial CE"/>
        <family val="0"/>
      </rPr>
      <t>2/</t>
    </r>
  </si>
  <si>
    <r>
      <t xml:space="preserve">Systemizácia štátnych zamestnancov v štátnej službe na rok 2006   </t>
    </r>
    <r>
      <rPr>
        <sz val="12"/>
        <rFont val="Arial CE"/>
        <family val="0"/>
      </rPr>
      <t xml:space="preserve">1/
</t>
    </r>
    <r>
      <rPr>
        <b/>
        <sz val="16"/>
        <rFont val="Arial CE"/>
        <family val="0"/>
      </rPr>
      <t>SCHVÁLENÝ  ROZPOČET</t>
    </r>
  </si>
  <si>
    <r>
      <t xml:space="preserve">Systemizácia štátnych zamestnancov v štátnej službe na rok 2006   </t>
    </r>
    <r>
      <rPr>
        <sz val="12"/>
        <rFont val="Arial CE"/>
        <family val="0"/>
      </rPr>
      <t xml:space="preserve">1/
</t>
    </r>
    <r>
      <rPr>
        <b/>
        <sz val="16"/>
        <rFont val="Arial CE"/>
        <family val="0"/>
      </rPr>
      <t>UPRAVENÝ  ROZPOČET</t>
    </r>
  </si>
  <si>
    <r>
      <t xml:space="preserve">Systemizácia štátnych zamestnancov v štátnej službe na rok 2006   </t>
    </r>
    <r>
      <rPr>
        <sz val="12"/>
        <rFont val="Arial CE"/>
        <family val="0"/>
      </rPr>
      <t xml:space="preserve">1/
</t>
    </r>
    <r>
      <rPr>
        <b/>
        <sz val="16"/>
        <rFont val="Arial CE"/>
        <family val="0"/>
      </rPr>
      <t>SKUTOČNOSŤ  k  31. 12. 2006</t>
    </r>
  </si>
  <si>
    <t>colníkov v štátnej službe na rok 2006</t>
  </si>
  <si>
    <t>SCHVÁLENÝ  ROZPOČET</t>
  </si>
  <si>
    <t>UPRAVENÝ  ROZPOČET</t>
  </si>
  <si>
    <t>SKUTOČNOSŤ  k  31. 12. 2006</t>
  </si>
  <si>
    <t>colníkov v štátnej službe na rok  2006</t>
  </si>
  <si>
    <t>Objem finančných prostriedkov na služobné príjmy v štátnej službe</t>
  </si>
  <si>
    <t>(osoby)</t>
  </si>
  <si>
    <t>(v tis. Sk)</t>
  </si>
  <si>
    <r>
      <t xml:space="preserve">Kapitola MF SR
</t>
    </r>
    <r>
      <rPr>
        <sz val="12"/>
        <rFont val="Arial CE"/>
        <family val="0"/>
      </rPr>
      <t>(služobné úrady celkom)</t>
    </r>
  </si>
  <si>
    <t>Príloha č. 3</t>
  </si>
  <si>
    <t>Tabuľka: 1</t>
  </si>
  <si>
    <t>Strana: 1</t>
  </si>
  <si>
    <t>Celkový prehľad príjmov a výdavkov rozpočtovej kapitoly za rok 2006</t>
  </si>
  <si>
    <t>Číslo a názov rozpočtovej kapitoly:</t>
  </si>
  <si>
    <t>15 Ministerstvo financií SR</t>
  </si>
  <si>
    <t>P R Í J M Y</t>
  </si>
  <si>
    <t xml:space="preserve">Schválený rozpočet     </t>
  </si>
  <si>
    <t xml:space="preserve">Upravený rozpočet       </t>
  </si>
  <si>
    <t xml:space="preserve">Výsledok od začiatku roka   </t>
  </si>
  <si>
    <t>% k upravenému rozpočtu</t>
  </si>
  <si>
    <t>V Ý D A V K Y</t>
  </si>
  <si>
    <t xml:space="preserve">Schválený rozpočet    </t>
  </si>
  <si>
    <t xml:space="preserve">Výsledok od začiatku roka    </t>
  </si>
  <si>
    <t>100</t>
  </si>
  <si>
    <t>A.</t>
  </si>
  <si>
    <t>Daňové príjmy</t>
  </si>
  <si>
    <t>0</t>
  </si>
  <si>
    <t>600</t>
  </si>
  <si>
    <t>Bežné výdavky</t>
  </si>
  <si>
    <t>200</t>
  </si>
  <si>
    <t>B.</t>
  </si>
  <si>
    <t>Nedaňové príjmy</t>
  </si>
  <si>
    <t>v tom:</t>
  </si>
  <si>
    <t>610</t>
  </si>
  <si>
    <t>1.</t>
  </si>
  <si>
    <t>Mzdy, platy, služobné príjmy a ostatné osobné vyrovnania</t>
  </si>
  <si>
    <t>210</t>
  </si>
  <si>
    <t>Príjmy z podnikania a z vlastníctva majetku</t>
  </si>
  <si>
    <t>620</t>
  </si>
  <si>
    <t>2.</t>
  </si>
  <si>
    <t xml:space="preserve">Poistné a príspevok do poisťovní </t>
  </si>
  <si>
    <t>220</t>
  </si>
  <si>
    <t>Administratívne poplatky a iné poplatky a platby</t>
  </si>
  <si>
    <t>630</t>
  </si>
  <si>
    <t>3.</t>
  </si>
  <si>
    <t>Tovary a služby</t>
  </si>
  <si>
    <t>230</t>
  </si>
  <si>
    <t>Kapitálové príjmy</t>
  </si>
  <si>
    <t>640</t>
  </si>
  <si>
    <t>4.</t>
  </si>
  <si>
    <t>Bežné transfery</t>
  </si>
  <si>
    <t>240</t>
  </si>
  <si>
    <t>Úroky z tuzemských úverov, pôžičiek, návratných finančných výpomocí, vkladov a ážio</t>
  </si>
  <si>
    <t>z toho :</t>
  </si>
  <si>
    <t>250</t>
  </si>
  <si>
    <t>5.</t>
  </si>
  <si>
    <t>Úroky zo zahraničných úverov, pôžičiek, návratných finančných výpomocí, vkladov a ážio</t>
  </si>
  <si>
    <t>641001</t>
  </si>
  <si>
    <t>Príspevkovej organizácii</t>
  </si>
  <si>
    <t>290</t>
  </si>
  <si>
    <t>6.</t>
  </si>
  <si>
    <t>Iné nedaňové príjmy</t>
  </si>
  <si>
    <t>641002</t>
  </si>
  <si>
    <t xml:space="preserve">Štátnemu účelovému fondu </t>
  </si>
  <si>
    <t>300</t>
  </si>
  <si>
    <t>C.</t>
  </si>
  <si>
    <t>Granty a transfery</t>
  </si>
  <si>
    <t>641008</t>
  </si>
  <si>
    <t>Verejnej vysokej škole</t>
  </si>
  <si>
    <t>641009</t>
  </si>
  <si>
    <t>Obci</t>
  </si>
  <si>
    <t>310</t>
  </si>
  <si>
    <t>Tuzemské bežné granty a transfery</t>
  </si>
  <si>
    <t>641010</t>
  </si>
  <si>
    <t>Vyššiemu územnému celku</t>
  </si>
  <si>
    <t>320</t>
  </si>
  <si>
    <t>Tuzemské kapitálové granty a transfery</t>
  </si>
  <si>
    <t>642001</t>
  </si>
  <si>
    <t>Občianskemu združeniu, nadácii a neinvestičnému fondu</t>
  </si>
  <si>
    <t>330</t>
  </si>
  <si>
    <t>Zahraničné granty</t>
  </si>
  <si>
    <t>642031</t>
  </si>
  <si>
    <t xml:space="preserve">Na platené poistné za skupiny osôb ustanovené zákonom </t>
  </si>
  <si>
    <t>340</t>
  </si>
  <si>
    <t>Zahraničné transfery</t>
  </si>
  <si>
    <t>644</t>
  </si>
  <si>
    <t>Transfery nefinančným subjektom a transfery príspevkovým organizáciám nezaradeným vo verejnej správe v registri organizácií vedenom Štatistickým úradom Slovenskej republiky</t>
  </si>
  <si>
    <t>649005</t>
  </si>
  <si>
    <t>Odvody do rozpočtu Európskej únie</t>
  </si>
  <si>
    <t>650</t>
  </si>
  <si>
    <t>Splácanie úrokov a ostatné platby súvisiace s úvermi, pôžičkami a návratnými finančnými výpomocami</t>
  </si>
  <si>
    <t>700</t>
  </si>
  <si>
    <t>Kapitálové výdavky</t>
  </si>
  <si>
    <t>710</t>
  </si>
  <si>
    <t>Obstarávanie kapitálových aktív</t>
  </si>
  <si>
    <t>720</t>
  </si>
  <si>
    <t>Kapitálové transfery</t>
  </si>
  <si>
    <t>721001</t>
  </si>
  <si>
    <t>721003</t>
  </si>
  <si>
    <t>721006</t>
  </si>
  <si>
    <t>721007</t>
  </si>
  <si>
    <t>722</t>
  </si>
  <si>
    <t>Transfery jednotlivcom a neziskovým právnickým osobám</t>
  </si>
  <si>
    <t>723</t>
  </si>
  <si>
    <t>S P O L U</t>
  </si>
  <si>
    <t>Príloha č. 4</t>
  </si>
  <si>
    <t>Tabuľka:  2</t>
  </si>
  <si>
    <t>Výdavky rozpočtovej kapitoly podľa ekonomickej a funkčnej klasifikácie za rok 2006</t>
  </si>
  <si>
    <t>Kód a názov</t>
  </si>
  <si>
    <t>600 - Bežné výdavky</t>
  </si>
  <si>
    <t>700 - Kapitálové výdavky</t>
  </si>
  <si>
    <t>Úhrn výdavkov</t>
  </si>
  <si>
    <t>01  VŠEOBECNÉ VEREJNÉ SLUŽBY</t>
  </si>
  <si>
    <t>01.1  Výdavky verejnej správy, finančná a rozpočtová oblasť,</t>
  </si>
  <si>
    <t>01.1.2  Finančná a rozpočtová oblasť</t>
  </si>
  <si>
    <t>01.1.3  Zahraničná oblasť</t>
  </si>
  <si>
    <t>01.3  Všeobecné služby</t>
  </si>
  <si>
    <t>01.3.1  Všeobecné personálne služby</t>
  </si>
  <si>
    <t>01.3.3  Iné všeobecné služby</t>
  </si>
  <si>
    <t>04  EKONOMICKÁ  OBLASŤ</t>
  </si>
  <si>
    <t>04.1  Všeobecná ekonomická, obchodná a pracovná oblasť</t>
  </si>
  <si>
    <t>04.1.1  Všeobecná ekonomická a obchodná oblasť</t>
  </si>
  <si>
    <t>04.1.2  Všeobecná pracovná oblasť</t>
  </si>
  <si>
    <t>09  VZDELÁVANIE</t>
  </si>
  <si>
    <t>09.8  Vzdelávanie inde neklasifikované</t>
  </si>
  <si>
    <t>09.8.0  Vzdelávanie inde neklasifikované</t>
  </si>
  <si>
    <t>Rozpočet celkom</t>
  </si>
  <si>
    <t>Prehľad plnenia príjmov kapitoly MF SR za rok 2006</t>
  </si>
  <si>
    <t>Organizácia</t>
  </si>
  <si>
    <t>Rozpočet 2006</t>
  </si>
  <si>
    <t>Skutočnosť</t>
  </si>
  <si>
    <t>% plnenia k upravenému rozpočtu</t>
  </si>
  <si>
    <t>Index 2006/2005</t>
  </si>
  <si>
    <t>schválený</t>
  </si>
  <si>
    <t>upravený</t>
  </si>
  <si>
    <t>Ministerstvo financií SR - úrad</t>
  </si>
  <si>
    <t>SFK Bratislava</t>
  </si>
  <si>
    <t>SFK Zvolen</t>
  </si>
  <si>
    <t>SFK Košice</t>
  </si>
  <si>
    <t>Daňové riaditeľstvo SR</t>
  </si>
  <si>
    <t>Colné riaditeľstvo SR</t>
  </si>
  <si>
    <t>DataCentrum</t>
  </si>
  <si>
    <t>VDZ Financie</t>
  </si>
  <si>
    <t>Štátna pokladnica</t>
  </si>
  <si>
    <t>ARDaL</t>
  </si>
  <si>
    <t xml:space="preserve">Kapitola MF SR </t>
  </si>
  <si>
    <t>Príjmy z podnikania a vlastníctva...</t>
  </si>
  <si>
    <t>Administratívne poplatky a iné...</t>
  </si>
  <si>
    <t>Úroky z tuzemských úverov, pôžičiek...</t>
  </si>
  <si>
    <t>Úroky zo zahraničných úverov, pôžičiek...</t>
  </si>
  <si>
    <t>Príjmy z transakcií s finančnými...</t>
  </si>
  <si>
    <t>Prijaté úvery, pôžičky a ...</t>
  </si>
  <si>
    <t>Príjmy spolu</t>
  </si>
  <si>
    <t>Prehľad čerpania výdavkov kapitoly MF SR za rok 2006</t>
  </si>
  <si>
    <t xml:space="preserve">Skutočnosť </t>
  </si>
  <si>
    <t>% čerpania k upravenému rozpočtu</t>
  </si>
  <si>
    <t>Mzdy, platy, služobné príjmy a OOV</t>
  </si>
  <si>
    <t>Poistné a príspevok do poisťovní</t>
  </si>
  <si>
    <t>Splácanie úrokov a ostatné platby súvisiace s úvermi...</t>
  </si>
  <si>
    <t>Výdavkové opareácie</t>
  </si>
  <si>
    <t>Výdavky spolu</t>
  </si>
  <si>
    <t>Príloha č. 7</t>
  </si>
  <si>
    <t xml:space="preserve"> </t>
  </si>
  <si>
    <t>Čerpanie mzdových prostriedkov za rok 2006</t>
  </si>
  <si>
    <t xml:space="preserve">           ŠTATISTIKA</t>
  </si>
  <si>
    <t>Kapitola    MF  SR</t>
  </si>
  <si>
    <t xml:space="preserve"> Skut.priemer.</t>
  </si>
  <si>
    <t>Upravený</t>
  </si>
  <si>
    <t>Plán.poč.zam.</t>
  </si>
  <si>
    <t>Poč. zamest.</t>
  </si>
  <si>
    <t>Mzdy  spolu</t>
  </si>
  <si>
    <t>OOV</t>
  </si>
  <si>
    <t>Mzdy bez OOV</t>
  </si>
  <si>
    <t>Priem. zárob.sk.</t>
  </si>
  <si>
    <t>%</t>
  </si>
  <si>
    <t>evid.stav</t>
  </si>
  <si>
    <t>zárob.  r. 2005</t>
  </si>
  <si>
    <t>rozp. r.  2006</t>
  </si>
  <si>
    <t>uprav. r. 2006</t>
  </si>
  <si>
    <t>priem. (osoby)</t>
  </si>
  <si>
    <t xml:space="preserve"> sk. za 1.-12.2006</t>
  </si>
  <si>
    <t>stĺpec</t>
  </si>
  <si>
    <t xml:space="preserve">zamest. k </t>
  </si>
  <si>
    <t>(v  Sk)</t>
  </si>
  <si>
    <t>7 : 2</t>
  </si>
  <si>
    <t xml:space="preserve"> MF SR</t>
  </si>
  <si>
    <t xml:space="preserve"> SFK  Bratislava</t>
  </si>
  <si>
    <t xml:space="preserve"> SFK  Zvolen</t>
  </si>
  <si>
    <t xml:space="preserve"> SFK  Košice</t>
  </si>
  <si>
    <t xml:space="preserve"> DR SR</t>
  </si>
  <si>
    <t xml:space="preserve"> CR SR</t>
  </si>
  <si>
    <t xml:space="preserve"> Datacentrum</t>
  </si>
  <si>
    <t xml:space="preserve"> Tatranská Lomnica</t>
  </si>
  <si>
    <t xml:space="preserve"> Štátna pokladnica</t>
  </si>
  <si>
    <t xml:space="preserve"> Agent. pre RDaL</t>
  </si>
  <si>
    <t>S p o l u</t>
  </si>
  <si>
    <t>Zdroj:  Údaje od riadených organizácií rezortu MF SR</t>
  </si>
  <si>
    <t xml:space="preserve">Štatistické čerpanie mzdových prostriedkov je nižšie oproti účtovnému stavu o - 203 tis. Sk, z toho: SFK Zvolen o - 2 tis. Sk, CR SR - 200 tis. Sk, DataCentrum- 1 tis. Sk, </t>
  </si>
  <si>
    <t>z dôvodu, že CR SR a SFK Zvolen odviedli naviac prostriedky na depozitný účet a z dôvodu zaokrúhľovania.</t>
  </si>
  <si>
    <t>Príloha č. 11</t>
  </si>
  <si>
    <t>Tabuľka: 7</t>
  </si>
  <si>
    <t>Súvaha rozpočtových organizácií za rok 2006</t>
  </si>
  <si>
    <t>( v tis. Sk )</t>
  </si>
  <si>
    <r>
      <t xml:space="preserve">Číslo a názov rozpočtovej kapitoly:                                                                     </t>
    </r>
    <r>
      <rPr>
        <b/>
        <sz val="10"/>
        <rFont val="Arial"/>
        <family val="2"/>
      </rPr>
      <t xml:space="preserve">         </t>
    </r>
  </si>
  <si>
    <t>A K T Í V A</t>
  </si>
  <si>
    <t>Brutto</t>
  </si>
  <si>
    <t>Korekcia</t>
  </si>
  <si>
    <t>Netto</t>
  </si>
  <si>
    <t>Bezprostredne predchádzajúce účtovné obdobie</t>
  </si>
  <si>
    <t xml:space="preserve">   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</si>
  <si>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</si>
  <si>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</si>
  <si>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</si>
  <si>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</si>
  <si>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</si>
  <si>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</si>
  <si>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</si>
  <si>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 xml:space="preserve">                 pohľadávky za rozpočtové príjmy nedaňové</t>
  </si>
  <si>
    <t xml:space="preserve">                 pohľadávky za rozpočtové príjmy daňové alebo colné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</si>
  <si>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</si>
  <si>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</si>
  <si>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</si>
  <si>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</si>
  <si>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Vzťahy k účtom klientov Štátnej pokladnice</t>
  </si>
  <si>
    <t xml:space="preserve">        Prechodné účty aktív</t>
  </si>
  <si>
    <t>M a j e t o k    s p o l u</t>
  </si>
  <si>
    <t>P A S Í V A</t>
  </si>
  <si>
    <t>Učtovné obdobie</t>
  </si>
  <si>
    <t xml:space="preserve">   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</si>
  <si>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</si>
  <si>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</si>
  <si>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</si>
  <si>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</si>
  <si>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</si>
  <si>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</si>
  <si>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</si>
  <si>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            dlhodobé zmenky na úhradu</t>
  </si>
  <si>
    <t xml:space="preserve">                 ostatné dlhodobé záväzky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</si>
  <si>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</si>
  <si>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</si>
  <si>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</si>
  <si>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</si>
  <si>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</si>
  <si>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</si>
  <si>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</si>
  <si>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 xml:space="preserve">     Prechodné účty pasívne</t>
  </si>
  <si>
    <t xml:space="preserve">        Vzťahy k účtom klientov Štátnej pokladnice</t>
  </si>
  <si>
    <t>V l a s t n é    z d r o j e    k r y t i a    m a j e t k u    a    z á v ä z k y    s p o l u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</si>
</sst>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  <numFmt numFmtId="173" formatCode="mm/dd/yy_)"/>
    <numFmt numFmtId="174" formatCode="#,##0_);\(#,##0\)"/>
    <numFmt numFmtId="175" formatCode="#,##0.0_);\(#,##0.0\)"/>
  </numFmts>
  <fonts count="45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b/>
      <sz val="13"/>
      <color indexed="10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sz val="13"/>
      <color indexed="10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b/>
      <sz val="12"/>
      <name val="Arial"/>
      <family val="2"/>
    </font>
    <font>
      <sz val="19"/>
      <color indexed="4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CE"/>
      <family val="0"/>
    </font>
    <font>
      <b/>
      <i/>
      <sz val="10"/>
      <color indexed="8"/>
      <name val="Arial Narrow"/>
      <family val="2"/>
    </font>
    <font>
      <b/>
      <u val="single"/>
      <sz val="12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Courier"/>
      <family val="0"/>
    </font>
    <font>
      <b/>
      <sz val="10"/>
      <name val="Arial CE"/>
      <family val="2"/>
    </font>
    <font>
      <b/>
      <sz val="10"/>
      <color indexed="12"/>
      <name val="Arial CE"/>
      <family val="0"/>
    </font>
    <font>
      <b/>
      <i/>
      <sz val="14"/>
      <name val="Arial CE"/>
      <family val="0"/>
    </font>
    <font>
      <b/>
      <sz val="8"/>
      <name val="Arial CE"/>
      <family val="0"/>
    </font>
    <font>
      <b/>
      <sz val="8"/>
      <color indexed="12"/>
      <name val="Arial CE"/>
      <family val="0"/>
    </font>
    <font>
      <sz val="10"/>
      <color indexed="12"/>
      <name val="Arial CE"/>
      <family val="0"/>
    </font>
    <font>
      <sz val="9"/>
      <color indexed="12"/>
      <name val="Arial CE"/>
      <family val="2"/>
    </font>
    <font>
      <sz val="12"/>
      <color indexed="12"/>
      <name val="Arial CE"/>
      <family val="0"/>
    </font>
    <font>
      <i/>
      <sz val="10"/>
      <color indexed="12"/>
      <name val="Arial CE"/>
      <family val="2"/>
    </font>
    <font>
      <b/>
      <i/>
      <sz val="12"/>
      <name val="Arial CE"/>
      <family val="0"/>
    </font>
    <font>
      <sz val="12"/>
      <name val="AT*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2"/>
      </patternFill>
    </fill>
    <fill>
      <patternFill patternType="gray0625">
        <bgColor indexed="31"/>
      </patternFill>
    </fill>
    <fill>
      <patternFill patternType="gray0625"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4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/>
      <right style="medium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25" fillId="2" borderId="1" applyNumberFormat="0" applyProtection="0">
      <alignment vertical="center"/>
    </xf>
    <xf numFmtId="4" fontId="25" fillId="2" borderId="1" applyNumberFormat="0" applyProtection="0">
      <alignment horizontal="left" vertical="center" indent="1"/>
    </xf>
    <xf numFmtId="0" fontId="24" fillId="3" borderId="1" applyNumberFormat="0" applyProtection="0">
      <alignment horizontal="left" vertical="center" indent="1"/>
    </xf>
    <xf numFmtId="0" fontId="24" fillId="4" borderId="1" applyNumberFormat="0" applyProtection="0">
      <alignment horizontal="left" vertical="center" indent="1"/>
    </xf>
    <xf numFmtId="4" fontId="25" fillId="4" borderId="0" applyNumberFormat="0" applyProtection="0">
      <alignment horizontal="left" vertical="center" indent="1"/>
    </xf>
    <xf numFmtId="4" fontId="26" fillId="5" borderId="1" applyNumberFormat="0" applyProtection="0">
      <alignment horizontal="right" vertical="center"/>
    </xf>
    <xf numFmtId="4" fontId="26" fillId="4" borderId="1" applyNumberFormat="0" applyProtection="0">
      <alignment horizontal="left" vertical="center" indent="1"/>
    </xf>
    <xf numFmtId="0" fontId="26" fillId="4" borderId="1" applyNumberFormat="0" applyProtection="0">
      <alignment horizontal="left" vertical="top" indent="1"/>
    </xf>
    <xf numFmtId="4" fontId="21" fillId="6" borderId="0" applyNumberFormat="0" applyProtection="0">
      <alignment horizontal="left" vertical="center" indent="1"/>
    </xf>
    <xf numFmtId="0" fontId="3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13" fillId="2" borderId="8" xfId="0" applyNumberFormat="1" applyFont="1" applyFill="1" applyBorder="1" applyAlignment="1">
      <alignment/>
    </xf>
    <xf numFmtId="3" fontId="14" fillId="2" borderId="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right"/>
    </xf>
    <xf numFmtId="3" fontId="16" fillId="2" borderId="12" xfId="0" applyNumberFormat="1" applyFont="1" applyFill="1" applyBorder="1" applyAlignment="1">
      <alignment/>
    </xf>
    <xf numFmtId="3" fontId="17" fillId="2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18" fillId="0" borderId="0" xfId="20" applyFont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>
      <alignment/>
      <protection/>
    </xf>
    <xf numFmtId="0" fontId="5" fillId="0" borderId="10" xfId="20" applyFont="1" applyBorder="1" applyAlignment="1">
      <alignment horizontal="center" vertical="center"/>
      <protection/>
    </xf>
    <xf numFmtId="3" fontId="6" fillId="0" borderId="14" xfId="20" applyNumberFormat="1" applyFont="1" applyBorder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3" fontId="6" fillId="0" borderId="15" xfId="20" applyNumberFormat="1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17" xfId="20" applyFont="1" applyBorder="1" applyAlignment="1">
      <alignment horizontal="center" vertical="center" wrapText="1"/>
      <protection/>
    </xf>
    <xf numFmtId="0" fontId="2" fillId="0" borderId="18" xfId="20" applyFont="1" applyBorder="1" applyAlignment="1">
      <alignment horizontal="center" vertical="center"/>
      <protection/>
    </xf>
    <xf numFmtId="0" fontId="12" fillId="2" borderId="19" xfId="0" applyFont="1" applyFill="1" applyBorder="1" applyAlignment="1">
      <alignment horizontal="center"/>
    </xf>
    <xf numFmtId="3" fontId="14" fillId="2" borderId="20" xfId="0" applyNumberFormat="1" applyFont="1" applyFill="1" applyBorder="1" applyAlignment="1">
      <alignment/>
    </xf>
    <xf numFmtId="3" fontId="17" fillId="2" borderId="21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0" fontId="0" fillId="0" borderId="24" xfId="20" applyFont="1" applyBorder="1" applyAlignment="1">
      <alignment horizontal="center" vertical="center" wrapText="1"/>
      <protection/>
    </xf>
    <xf numFmtId="0" fontId="0" fillId="0" borderId="25" xfId="20" applyFont="1" applyBorder="1" applyAlignment="1">
      <alignment horizontal="center" vertical="center" wrapText="1"/>
      <protection/>
    </xf>
    <xf numFmtId="3" fontId="13" fillId="0" borderId="15" xfId="20" applyNumberFormat="1" applyFont="1" applyBorder="1" applyAlignment="1">
      <alignment horizontal="center" vertical="center"/>
      <protection/>
    </xf>
    <xf numFmtId="3" fontId="13" fillId="0" borderId="14" xfId="20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indent="1"/>
    </xf>
    <xf numFmtId="171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23" fillId="0" borderId="0" xfId="0" applyFont="1" applyFill="1" applyAlignment="1">
      <alignment/>
    </xf>
    <xf numFmtId="171" fontId="0" fillId="0" borderId="0" xfId="0" applyNumberFormat="1" applyFill="1" applyBorder="1" applyAlignment="1">
      <alignment/>
    </xf>
    <xf numFmtId="0" fontId="24" fillId="0" borderId="0" xfId="0" applyFont="1" applyFill="1" applyAlignment="1" applyProtection="1">
      <alignment/>
      <protection locked="0"/>
    </xf>
    <xf numFmtId="1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 applyProtection="1">
      <alignment/>
      <protection locked="0"/>
    </xf>
    <xf numFmtId="0" fontId="27" fillId="0" borderId="2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5" fillId="0" borderId="28" xfId="27" applyNumberFormat="1" applyFont="1" applyFill="1" applyBorder="1" applyAlignment="1" applyProtection="1">
      <alignment horizontal="center" vertical="center"/>
      <protection locked="0"/>
    </xf>
    <xf numFmtId="0" fontId="25" fillId="0" borderId="29" xfId="30" applyFont="1" applyFill="1" applyBorder="1" applyAlignment="1" quotePrefix="1">
      <alignment horizontal="center" vertical="center" wrapText="1"/>
    </xf>
    <xf numFmtId="171" fontId="25" fillId="0" borderId="30" xfId="30" applyNumberFormat="1" applyFont="1" applyFill="1" applyBorder="1" applyAlignment="1" quotePrefix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5" fillId="0" borderId="29" xfId="27" applyNumberFormat="1" applyFont="1" applyFill="1" applyBorder="1" applyAlignment="1" applyProtection="1">
      <alignment horizontal="center" vertical="center"/>
      <protection locked="0"/>
    </xf>
    <xf numFmtId="171" fontId="25" fillId="0" borderId="28" xfId="30" applyNumberFormat="1" applyFont="1" applyFill="1" applyBorder="1" applyAlignment="1" quotePrefix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right" indent="1"/>
    </xf>
    <xf numFmtId="0" fontId="0" fillId="0" borderId="38" xfId="0" applyFill="1" applyBorder="1" applyAlignment="1">
      <alignment/>
    </xf>
    <xf numFmtId="171" fontId="0" fillId="0" borderId="34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23" fillId="0" borderId="0" xfId="25" applyFont="1" applyFill="1" applyBorder="1" applyAlignment="1" applyProtection="1" quotePrefix="1">
      <alignment horizontal="left" vertical="center"/>
      <protection locked="0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3" fontId="25" fillId="0" borderId="41" xfId="28" applyNumberFormat="1" applyFont="1" applyFill="1" applyBorder="1" applyAlignment="1">
      <alignment horizontal="right" vertical="center"/>
    </xf>
    <xf numFmtId="164" fontId="23" fillId="0" borderId="41" xfId="0" applyNumberFormat="1" applyFont="1" applyFill="1" applyBorder="1" applyAlignment="1">
      <alignment vertical="center"/>
    </xf>
    <xf numFmtId="164" fontId="23" fillId="0" borderId="42" xfId="0" applyNumberFormat="1" applyFont="1" applyFill="1" applyBorder="1" applyAlignment="1">
      <alignment vertical="center"/>
    </xf>
    <xf numFmtId="0" fontId="24" fillId="0" borderId="42" xfId="25" applyFill="1" applyBorder="1" applyAlignment="1" applyProtection="1" quotePrefix="1">
      <alignment horizontal="left" vertical="center"/>
      <protection locked="0"/>
    </xf>
    <xf numFmtId="0" fontId="23" fillId="0" borderId="41" xfId="0" applyFont="1" applyFill="1" applyBorder="1" applyAlignment="1">
      <alignment horizontal="center" vertical="center"/>
    </xf>
    <xf numFmtId="0" fontId="23" fillId="0" borderId="41" xfId="25" applyFont="1" applyFill="1" applyBorder="1" applyAlignment="1" applyProtection="1">
      <alignment vertical="center"/>
      <protection locked="0"/>
    </xf>
    <xf numFmtId="164" fontId="23" fillId="0" borderId="40" xfId="0" applyNumberFormat="1" applyFont="1" applyFill="1" applyBorder="1" applyAlignment="1">
      <alignment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25" applyFont="1" applyFill="1" applyBorder="1" applyAlignment="1">
      <alignment vertical="center"/>
    </xf>
    <xf numFmtId="3" fontId="25" fillId="0" borderId="45" xfId="28" applyNumberFormat="1" applyFont="1" applyFill="1" applyBorder="1" applyAlignment="1">
      <alignment horizontal="right" vertical="center"/>
    </xf>
    <xf numFmtId="164" fontId="23" fillId="0" borderId="45" xfId="0" applyNumberFormat="1" applyFont="1" applyFill="1" applyBorder="1" applyAlignment="1">
      <alignment vertical="center"/>
    </xf>
    <xf numFmtId="164" fontId="23" fillId="0" borderId="46" xfId="0" applyNumberFormat="1" applyFont="1" applyFill="1" applyBorder="1" applyAlignment="1">
      <alignment vertical="center"/>
    </xf>
    <xf numFmtId="0" fontId="0" fillId="0" borderId="46" xfId="0" applyFill="1" applyBorder="1" applyAlignment="1">
      <alignment horizontal="left" vertical="center"/>
    </xf>
    <xf numFmtId="0" fontId="0" fillId="0" borderId="45" xfId="0" applyFill="1" applyBorder="1" applyAlignment="1">
      <alignment horizontal="right" vertical="center"/>
    </xf>
    <xf numFmtId="0" fontId="24" fillId="0" borderId="45" xfId="25" applyFont="1" applyFill="1" applyBorder="1" applyAlignment="1" applyProtection="1">
      <alignment vertical="center"/>
      <protection locked="0"/>
    </xf>
    <xf numFmtId="3" fontId="26" fillId="0" borderId="45" xfId="28" applyNumberFormat="1" applyFill="1" applyBorder="1" applyAlignment="1" applyProtection="1" quotePrefix="1">
      <alignment horizontal="right" vertical="center"/>
      <protection locked="0"/>
    </xf>
    <xf numFmtId="3" fontId="26" fillId="0" borderId="45" xfId="28" applyNumberFormat="1" applyFill="1" applyBorder="1" applyAlignment="1" applyProtection="1">
      <alignment horizontal="right" vertical="center"/>
      <protection locked="0"/>
    </xf>
    <xf numFmtId="171" fontId="26" fillId="0" borderId="44" xfId="28" applyNumberFormat="1" applyFill="1" applyBorder="1" applyAlignment="1">
      <alignment horizontal="right" vertical="center"/>
    </xf>
    <xf numFmtId="9" fontId="24" fillId="0" borderId="32" xfId="22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3" xfId="0" applyFill="1" applyBorder="1" applyAlignment="1">
      <alignment horizontal="right" vertical="center"/>
    </xf>
    <xf numFmtId="0" fontId="24" fillId="0" borderId="45" xfId="25" applyFont="1" applyFill="1" applyBorder="1" applyAlignment="1">
      <alignment vertical="center"/>
    </xf>
    <xf numFmtId="3" fontId="26" fillId="0" borderId="45" xfId="28" applyNumberFormat="1" applyFill="1" applyBorder="1" applyAlignment="1">
      <alignment horizontal="right" vertical="center"/>
    </xf>
    <xf numFmtId="171" fontId="26" fillId="0" borderId="45" xfId="28" applyNumberFormat="1" applyFill="1" applyBorder="1" applyAlignment="1">
      <alignment horizontal="right" vertical="center"/>
    </xf>
    <xf numFmtId="0" fontId="24" fillId="0" borderId="45" xfId="26" applyFill="1" applyBorder="1" applyAlignment="1" applyProtection="1" quotePrefix="1">
      <alignment horizontal="left" vertical="center"/>
      <protection locked="0"/>
    </xf>
    <xf numFmtId="0" fontId="24" fillId="0" borderId="45" xfId="26" applyFont="1" applyFill="1" applyBorder="1" applyAlignment="1" applyProtection="1">
      <alignment vertical="center"/>
      <protection locked="0"/>
    </xf>
    <xf numFmtId="3" fontId="26" fillId="0" borderId="45" xfId="28" applyNumberFormat="1" applyFont="1" applyFill="1" applyBorder="1" applyAlignment="1">
      <alignment horizontal="right" vertical="center"/>
    </xf>
    <xf numFmtId="164" fontId="24" fillId="0" borderId="44" xfId="0" applyNumberFormat="1" applyFont="1" applyFill="1" applyBorder="1" applyAlignment="1">
      <alignment vertical="center"/>
    </xf>
    <xf numFmtId="0" fontId="24" fillId="0" borderId="0" xfId="26" applyFill="1" applyBorder="1" applyAlignment="1" applyProtection="1" quotePrefix="1">
      <alignment horizontal="left" vertical="center"/>
      <protection locked="0"/>
    </xf>
    <xf numFmtId="0" fontId="24" fillId="0" borderId="45" xfId="26" applyFont="1" applyFill="1" applyBorder="1" applyAlignment="1">
      <alignment vertical="center"/>
    </xf>
    <xf numFmtId="3" fontId="26" fillId="0" borderId="41" xfId="28" applyNumberFormat="1" applyFont="1" applyFill="1" applyBorder="1" applyAlignment="1">
      <alignment horizontal="right" vertical="center"/>
    </xf>
    <xf numFmtId="164" fontId="24" fillId="0" borderId="45" xfId="0" applyNumberFormat="1" applyFont="1" applyFill="1" applyBorder="1" applyAlignment="1">
      <alignment vertical="center"/>
    </xf>
    <xf numFmtId="0" fontId="0" fillId="0" borderId="45" xfId="0" applyFill="1" applyBorder="1" applyAlignment="1">
      <alignment vertical="center" wrapText="1"/>
    </xf>
    <xf numFmtId="0" fontId="0" fillId="0" borderId="45" xfId="0" applyFill="1" applyBorder="1" applyAlignment="1">
      <alignment horizontal="left" vertical="center"/>
    </xf>
    <xf numFmtId="0" fontId="24" fillId="0" borderId="0" xfId="26" applyFont="1" applyFill="1" applyBorder="1" applyAlignment="1" applyProtection="1" quotePrefix="1">
      <alignment horizontal="left" vertical="center"/>
      <protection locked="0"/>
    </xf>
    <xf numFmtId="0" fontId="24" fillId="0" borderId="45" xfId="26" applyFont="1" applyFill="1" applyBorder="1" applyAlignment="1" applyProtection="1" quotePrefix="1">
      <alignment horizontal="left" vertical="center"/>
      <protection locked="0"/>
    </xf>
    <xf numFmtId="0" fontId="23" fillId="0" borderId="45" xfId="25" applyFont="1" applyFill="1" applyBorder="1" applyAlignment="1">
      <alignment vertical="center"/>
    </xf>
    <xf numFmtId="0" fontId="23" fillId="0" borderId="0" xfId="25" applyFont="1" applyFill="1" applyBorder="1" applyAlignment="1" quotePrefix="1">
      <alignment horizontal="left" vertical="center"/>
    </xf>
    <xf numFmtId="0" fontId="23" fillId="0" borderId="43" xfId="0" applyFont="1" applyFill="1" applyBorder="1" applyAlignment="1">
      <alignment horizontal="right" vertical="center"/>
    </xf>
    <xf numFmtId="0" fontId="24" fillId="0" borderId="45" xfId="25" applyFont="1" applyFill="1" applyBorder="1" applyAlignment="1">
      <alignment vertical="center" wrapText="1"/>
    </xf>
    <xf numFmtId="0" fontId="0" fillId="0" borderId="45" xfId="0" applyFill="1" applyBorder="1" applyAlignment="1">
      <alignment vertical="center"/>
    </xf>
    <xf numFmtId="0" fontId="24" fillId="0" borderId="45" xfId="26" applyFont="1" applyFill="1" applyBorder="1" applyAlignment="1">
      <alignment horizontal="left" vertical="center"/>
    </xf>
    <xf numFmtId="3" fontId="26" fillId="0" borderId="41" xfId="28" applyNumberFormat="1" applyFont="1" applyFill="1" applyBorder="1" applyAlignment="1">
      <alignment vertical="center" wrapText="1"/>
    </xf>
    <xf numFmtId="164" fontId="24" fillId="0" borderId="45" xfId="0" applyNumberFormat="1" applyFont="1" applyFill="1" applyBorder="1" applyAlignment="1">
      <alignment vertical="center" wrapText="1"/>
    </xf>
    <xf numFmtId="0" fontId="24" fillId="0" borderId="45" xfId="26" applyFont="1" applyFill="1" applyBorder="1" applyAlignment="1" applyProtection="1">
      <alignment vertical="center" wrapText="1"/>
      <protection locked="0"/>
    </xf>
    <xf numFmtId="0" fontId="24" fillId="0" borderId="45" xfId="26" applyFill="1" applyBorder="1" applyAlignment="1" quotePrefix="1">
      <alignment horizontal="left" vertical="center"/>
    </xf>
    <xf numFmtId="0" fontId="24" fillId="0" borderId="45" xfId="25" applyFont="1" applyFill="1" applyBorder="1" applyAlignment="1" applyProtection="1">
      <alignment horizontal="left" vertical="center" wrapText="1"/>
      <protection locked="0"/>
    </xf>
    <xf numFmtId="0" fontId="0" fillId="0" borderId="45" xfId="0" applyFill="1" applyBorder="1" applyAlignment="1">
      <alignment/>
    </xf>
    <xf numFmtId="0" fontId="24" fillId="0" borderId="45" xfId="25" applyFont="1" applyFill="1" applyBorder="1" applyAlignment="1" applyProtection="1" quotePrefix="1">
      <alignment horizontal="left" vertical="center"/>
      <protection locked="0"/>
    </xf>
    <xf numFmtId="0" fontId="23" fillId="0" borderId="45" xfId="0" applyFont="1" applyFill="1" applyBorder="1" applyAlignment="1">
      <alignment horizontal="center" vertical="center"/>
    </xf>
    <xf numFmtId="0" fontId="23" fillId="0" borderId="45" xfId="25" applyFont="1" applyFill="1" applyBorder="1" applyAlignment="1" applyProtection="1">
      <alignment vertical="center"/>
      <protection locked="0"/>
    </xf>
    <xf numFmtId="3" fontId="25" fillId="0" borderId="45" xfId="28" applyNumberFormat="1" applyFont="1" applyFill="1" applyBorder="1" applyAlignment="1">
      <alignment horizontal="right" vertical="center"/>
    </xf>
    <xf numFmtId="164" fontId="23" fillId="0" borderId="44" xfId="0" applyNumberFormat="1" applyFont="1" applyFill="1" applyBorder="1" applyAlignment="1">
      <alignment vertical="center"/>
    </xf>
    <xf numFmtId="0" fontId="24" fillId="0" borderId="45" xfId="25" applyFill="1" applyBorder="1" applyAlignment="1" applyProtection="1" quotePrefix="1">
      <alignment horizontal="left" vertical="center"/>
      <protection locked="0"/>
    </xf>
    <xf numFmtId="171" fontId="0" fillId="0" borderId="45" xfId="0" applyNumberFormat="1" applyFill="1" applyBorder="1" applyAlignment="1">
      <alignment vertical="center"/>
    </xf>
    <xf numFmtId="0" fontId="0" fillId="0" borderId="47" xfId="0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171" fontId="0" fillId="0" borderId="48" xfId="0" applyNumberFormat="1" applyFill="1" applyBorder="1" applyAlignment="1">
      <alignment vertical="center"/>
    </xf>
    <xf numFmtId="0" fontId="24" fillId="0" borderId="48" xfId="25" applyFont="1" applyFill="1" applyBorder="1" applyAlignment="1" applyProtection="1" quotePrefix="1">
      <alignment horizontal="left" vertical="center"/>
      <protection locked="0"/>
    </xf>
    <xf numFmtId="0" fontId="0" fillId="0" borderId="48" xfId="0" applyFill="1" applyBorder="1" applyAlignment="1">
      <alignment horizontal="right" vertical="center"/>
    </xf>
    <xf numFmtId="0" fontId="24" fillId="0" borderId="48" xfId="26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vertical="center"/>
    </xf>
    <xf numFmtId="0" fontId="24" fillId="0" borderId="49" xfId="0" applyFont="1" applyFill="1" applyBorder="1" applyAlignment="1">
      <alignment horizontal="right" vertical="center"/>
    </xf>
    <xf numFmtId="0" fontId="25" fillId="0" borderId="50" xfId="24" applyNumberFormat="1" applyFont="1" applyFill="1" applyBorder="1" applyAlignment="1">
      <alignment horizontal="left" vertical="center"/>
    </xf>
    <xf numFmtId="3" fontId="25" fillId="0" borderId="50" xfId="23" applyNumberFormat="1" applyFont="1" applyFill="1" applyBorder="1" applyAlignment="1" applyProtection="1" quotePrefix="1">
      <alignment vertical="center"/>
      <protection locked="0"/>
    </xf>
    <xf numFmtId="164" fontId="23" fillId="0" borderId="51" xfId="0" applyNumberFormat="1" applyFont="1" applyFill="1" applyBorder="1" applyAlignment="1">
      <alignment vertical="center"/>
    </xf>
    <xf numFmtId="164" fontId="23" fillId="0" borderId="52" xfId="0" applyNumberFormat="1" applyFont="1" applyFill="1" applyBorder="1" applyAlignment="1">
      <alignment vertical="center"/>
    </xf>
    <xf numFmtId="0" fontId="24" fillId="0" borderId="50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right" vertical="center"/>
    </xf>
    <xf numFmtId="171" fontId="0" fillId="0" borderId="0" xfId="0" applyNumberFormat="1" applyAlignment="1">
      <alignment/>
    </xf>
    <xf numFmtId="171" fontId="24" fillId="0" borderId="0" xfId="0" applyNumberFormat="1" applyFont="1" applyFill="1" applyAlignment="1">
      <alignment horizontal="right"/>
    </xf>
    <xf numFmtId="171" fontId="23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 applyProtection="1" quotePrefix="1">
      <alignment horizontal="left"/>
      <protection locked="0"/>
    </xf>
    <xf numFmtId="171" fontId="0" fillId="0" borderId="0" xfId="0" applyNumberFormat="1" applyFill="1" applyAlignment="1">
      <alignment horizontal="right"/>
    </xf>
    <xf numFmtId="3" fontId="25" fillId="0" borderId="0" xfId="23" applyNumberFormat="1" applyFill="1" applyBorder="1" applyProtection="1" quotePrefix="1">
      <alignment vertical="center"/>
      <protection locked="0"/>
    </xf>
    <xf numFmtId="3" fontId="25" fillId="0" borderId="0" xfId="23" applyNumberFormat="1" applyFill="1" applyBorder="1" applyProtection="1">
      <alignment vertical="center"/>
      <protection locked="0"/>
    </xf>
    <xf numFmtId="171" fontId="25" fillId="0" borderId="0" xfId="23" applyNumberFormat="1" applyFill="1" applyBorder="1" applyProtection="1">
      <alignment vertical="center"/>
      <protection locked="0"/>
    </xf>
    <xf numFmtId="0" fontId="23" fillId="0" borderId="48" xfId="30" applyFont="1" applyFill="1" applyBorder="1" applyAlignment="1" quotePrefix="1">
      <alignment horizontal="center" vertical="center" wrapText="1"/>
    </xf>
    <xf numFmtId="171" fontId="23" fillId="0" borderId="48" xfId="30" applyNumberFormat="1" applyFont="1" applyFill="1" applyBorder="1" applyAlignment="1" quotePrefix="1">
      <alignment horizontal="center" vertical="center" wrapText="1"/>
    </xf>
    <xf numFmtId="171" fontId="23" fillId="0" borderId="53" xfId="30" applyNumberFormat="1" applyFont="1" applyFill="1" applyBorder="1" applyAlignment="1" quotePrefix="1">
      <alignment horizontal="center" vertical="center" wrapText="1"/>
    </xf>
    <xf numFmtId="3" fontId="24" fillId="0" borderId="39" xfId="27" applyNumberFormat="1" applyFont="1" applyFill="1" applyBorder="1" applyProtection="1" quotePrefix="1">
      <alignment horizontal="left" vertical="center" indent="1"/>
      <protection locked="0"/>
    </xf>
    <xf numFmtId="3" fontId="24" fillId="0" borderId="41" xfId="30" applyNumberFormat="1" applyFont="1" applyFill="1" applyBorder="1" applyAlignment="1" quotePrefix="1">
      <alignment horizontal="right" vertical="justify"/>
    </xf>
    <xf numFmtId="164" fontId="24" fillId="0" borderId="41" xfId="0" applyNumberFormat="1" applyFont="1" applyFill="1" applyBorder="1" applyAlignment="1">
      <alignment vertical="center"/>
    </xf>
    <xf numFmtId="164" fontId="24" fillId="0" borderId="41" xfId="30" applyNumberFormat="1" applyFont="1" applyFill="1" applyBorder="1" applyAlignment="1" quotePrefix="1">
      <alignment horizontal="right" vertical="justify"/>
    </xf>
    <xf numFmtId="0" fontId="25" fillId="0" borderId="49" xfId="24" applyNumberFormat="1" applyFont="1" applyFill="1" applyBorder="1">
      <alignment horizontal="left" vertical="center" indent="1"/>
    </xf>
    <xf numFmtId="3" fontId="23" fillId="0" borderId="50" xfId="30" applyNumberFormat="1" applyFont="1" applyFill="1" applyBorder="1" applyAlignment="1" quotePrefix="1">
      <alignment horizontal="right" vertical="justify"/>
    </xf>
    <xf numFmtId="164" fontId="23" fillId="0" borderId="50" xfId="0" applyNumberFormat="1" applyFont="1" applyFill="1" applyBorder="1" applyAlignment="1">
      <alignment vertical="center"/>
    </xf>
    <xf numFmtId="164" fontId="23" fillId="0" borderId="50" xfId="0" applyNumberFormat="1" applyFont="1" applyFill="1" applyBorder="1" applyAlignment="1">
      <alignment horizontal="right" vertical="center"/>
    </xf>
    <xf numFmtId="3" fontId="23" fillId="0" borderId="50" xfId="0" applyNumberFormat="1" applyFont="1" applyFill="1" applyBorder="1" applyAlignment="1">
      <alignment/>
    </xf>
    <xf numFmtId="164" fontId="23" fillId="0" borderId="5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7" fillId="0" borderId="0" xfId="0" applyFont="1" applyAlignment="1">
      <alignment/>
    </xf>
    <xf numFmtId="0" fontId="28" fillId="7" borderId="54" xfId="0" applyFont="1" applyFill="1" applyBorder="1" applyAlignment="1">
      <alignment/>
    </xf>
    <xf numFmtId="0" fontId="28" fillId="7" borderId="32" xfId="0" applyFont="1" applyFill="1" applyBorder="1" applyAlignment="1">
      <alignment/>
    </xf>
    <xf numFmtId="0" fontId="27" fillId="7" borderId="42" xfId="0" applyFont="1" applyFill="1" applyBorder="1" applyAlignment="1">
      <alignment horizontal="center" vertical="center"/>
    </xf>
    <xf numFmtId="0" fontId="27" fillId="7" borderId="42" xfId="0" applyFont="1" applyFill="1" applyBorder="1" applyAlignment="1" applyProtection="1">
      <alignment horizontal="center" vertical="center"/>
      <protection locked="0"/>
    </xf>
    <xf numFmtId="0" fontId="27" fillId="7" borderId="32" xfId="0" applyFont="1" applyFill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7" borderId="55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8" fillId="0" borderId="56" xfId="0" applyFont="1" applyBorder="1" applyAlignment="1">
      <alignment/>
    </xf>
    <xf numFmtId="3" fontId="27" fillId="0" borderId="42" xfId="0" applyNumberFormat="1" applyFont="1" applyBorder="1" applyAlignment="1">
      <alignment/>
    </xf>
    <xf numFmtId="164" fontId="27" fillId="0" borderId="42" xfId="0" applyNumberFormat="1" applyFont="1" applyBorder="1" applyAlignment="1" applyProtection="1">
      <alignment horizontal="right"/>
      <protection locked="0"/>
    </xf>
    <xf numFmtId="164" fontId="27" fillId="0" borderId="56" xfId="0" applyNumberFormat="1" applyFont="1" applyBorder="1" applyAlignment="1" applyProtection="1">
      <alignment/>
      <protection locked="0"/>
    </xf>
    <xf numFmtId="0" fontId="27" fillId="0" borderId="26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8" fillId="0" borderId="23" xfId="0" applyFont="1" applyBorder="1" applyAlignment="1">
      <alignment horizontal="left"/>
    </xf>
    <xf numFmtId="3" fontId="28" fillId="0" borderId="55" xfId="0" applyNumberFormat="1" applyFont="1" applyBorder="1" applyAlignment="1">
      <alignment/>
    </xf>
    <xf numFmtId="164" fontId="27" fillId="0" borderId="55" xfId="0" applyNumberFormat="1" applyFont="1" applyBorder="1" applyAlignment="1" applyProtection="1">
      <alignment horizontal="right"/>
      <protection locked="0"/>
    </xf>
    <xf numFmtId="164" fontId="27" fillId="0" borderId="23" xfId="0" applyNumberFormat="1" applyFont="1" applyBorder="1" applyAlignment="1" applyProtection="1">
      <alignment/>
      <protection locked="0"/>
    </xf>
    <xf numFmtId="3" fontId="27" fillId="0" borderId="42" xfId="0" applyNumberFormat="1" applyFont="1" applyBorder="1" applyAlignment="1" applyProtection="1">
      <alignment/>
      <protection locked="0"/>
    </xf>
    <xf numFmtId="3" fontId="27" fillId="0" borderId="42" xfId="0" applyNumberFormat="1" applyFont="1" applyBorder="1" applyAlignment="1">
      <alignment horizontal="right"/>
    </xf>
    <xf numFmtId="0" fontId="27" fillId="0" borderId="26" xfId="0" applyFont="1" applyBorder="1" applyAlignment="1">
      <alignment horizontal="center" wrapText="1"/>
    </xf>
    <xf numFmtId="3" fontId="27" fillId="0" borderId="42" xfId="0" applyNumberFormat="1" applyFont="1" applyBorder="1" applyAlignment="1" applyProtection="1">
      <alignment horizontal="right"/>
      <protection locked="0"/>
    </xf>
    <xf numFmtId="0" fontId="28" fillId="0" borderId="58" xfId="0" applyFont="1" applyBorder="1" applyAlignment="1">
      <alignment horizontal="left"/>
    </xf>
    <xf numFmtId="3" fontId="28" fillId="0" borderId="36" xfId="0" applyNumberFormat="1" applyFont="1" applyBorder="1" applyAlignment="1">
      <alignment/>
    </xf>
    <xf numFmtId="164" fontId="27" fillId="0" borderId="36" xfId="0" applyNumberFormat="1" applyFont="1" applyBorder="1" applyAlignment="1" applyProtection="1">
      <alignment horizontal="right"/>
      <protection locked="0"/>
    </xf>
    <xf numFmtId="164" fontId="27" fillId="0" borderId="58" xfId="0" applyNumberFormat="1" applyFont="1" applyBorder="1" applyAlignment="1" applyProtection="1">
      <alignment/>
      <protection locked="0"/>
    </xf>
    <xf numFmtId="0" fontId="28" fillId="0" borderId="59" xfId="0" applyFont="1" applyBorder="1" applyAlignment="1">
      <alignment/>
    </xf>
    <xf numFmtId="3" fontId="27" fillId="0" borderId="59" xfId="0" applyNumberFormat="1" applyFont="1" applyBorder="1" applyAlignment="1">
      <alignment/>
    </xf>
    <xf numFmtId="164" fontId="27" fillId="0" borderId="59" xfId="0" applyNumberFormat="1" applyFont="1" applyBorder="1" applyAlignment="1" applyProtection="1">
      <alignment horizontal="right"/>
      <protection locked="0"/>
    </xf>
    <xf numFmtId="164" fontId="27" fillId="0" borderId="60" xfId="0" applyNumberFormat="1" applyFont="1" applyBorder="1" applyAlignment="1" applyProtection="1">
      <alignment/>
      <protection locked="0"/>
    </xf>
    <xf numFmtId="0" fontId="28" fillId="0" borderId="42" xfId="0" applyFont="1" applyBorder="1" applyAlignment="1">
      <alignment/>
    </xf>
    <xf numFmtId="0" fontId="28" fillId="0" borderId="55" xfId="0" applyFont="1" applyBorder="1" applyAlignment="1">
      <alignment horizontal="left"/>
    </xf>
    <xf numFmtId="0" fontId="28" fillId="0" borderId="36" xfId="0" applyFont="1" applyBorder="1" applyAlignment="1">
      <alignment/>
    </xf>
    <xf numFmtId="3" fontId="27" fillId="0" borderId="36" xfId="0" applyNumberFormat="1" applyFont="1" applyBorder="1" applyAlignment="1">
      <alignment/>
    </xf>
    <xf numFmtId="3" fontId="27" fillId="0" borderId="36" xfId="0" applyNumberFormat="1" applyFont="1" applyBorder="1" applyAlignment="1" applyProtection="1">
      <alignment/>
      <protection locked="0"/>
    </xf>
    <xf numFmtId="0" fontId="28" fillId="0" borderId="57" xfId="0" applyFont="1" applyBorder="1" applyAlignment="1">
      <alignment horizontal="center"/>
    </xf>
    <xf numFmtId="0" fontId="28" fillId="0" borderId="61" xfId="0" applyFont="1" applyBorder="1" applyAlignment="1">
      <alignment horizontal="left"/>
    </xf>
    <xf numFmtId="3" fontId="28" fillId="0" borderId="61" xfId="0" applyNumberFormat="1" applyFont="1" applyBorder="1" applyAlignment="1">
      <alignment/>
    </xf>
    <xf numFmtId="164" fontId="27" fillId="0" borderId="61" xfId="0" applyNumberFormat="1" applyFont="1" applyBorder="1" applyAlignment="1" applyProtection="1">
      <alignment horizontal="right"/>
      <protection locked="0"/>
    </xf>
    <xf numFmtId="164" fontId="27" fillId="0" borderId="62" xfId="0" applyNumberFormat="1" applyFont="1" applyBorder="1" applyAlignment="1" applyProtection="1">
      <alignment/>
      <protection locked="0"/>
    </xf>
    <xf numFmtId="164" fontId="28" fillId="0" borderId="55" xfId="0" applyNumberFormat="1" applyFont="1" applyBorder="1" applyAlignment="1" applyProtection="1">
      <alignment horizontal="right"/>
      <protection locked="0"/>
    </xf>
    <xf numFmtId="164" fontId="28" fillId="0" borderId="23" xfId="0" applyNumberFormat="1" applyFont="1" applyBorder="1" applyAlignment="1" applyProtection="1">
      <alignment/>
      <protection locked="0"/>
    </xf>
    <xf numFmtId="0" fontId="27" fillId="0" borderId="0" xfId="0" applyFont="1" applyFill="1" applyAlignment="1">
      <alignment/>
    </xf>
    <xf numFmtId="0" fontId="28" fillId="0" borderId="54" xfId="0" applyFont="1" applyFill="1" applyBorder="1" applyAlignment="1">
      <alignment/>
    </xf>
    <xf numFmtId="0" fontId="27" fillId="0" borderId="0" xfId="0" applyFont="1" applyFill="1" applyAlignment="1" applyProtection="1">
      <alignment horizontal="left"/>
      <protection locked="0"/>
    </xf>
    <xf numFmtId="0" fontId="28" fillId="0" borderId="32" xfId="0" applyFont="1" applyFill="1" applyBorder="1" applyAlignment="1">
      <alignment/>
    </xf>
    <xf numFmtId="0" fontId="27" fillId="7" borderId="45" xfId="0" applyFont="1" applyFill="1" applyBorder="1" applyAlignment="1">
      <alignment horizontal="center" vertical="center"/>
    </xf>
    <xf numFmtId="0" fontId="27" fillId="7" borderId="46" xfId="0" applyFont="1" applyFill="1" applyBorder="1" applyAlignment="1">
      <alignment horizontal="center" vertical="center"/>
    </xf>
    <xf numFmtId="0" fontId="27" fillId="7" borderId="45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>
      <alignment horizontal="center"/>
    </xf>
    <xf numFmtId="0" fontId="27" fillId="7" borderId="48" xfId="0" applyFont="1" applyFill="1" applyBorder="1" applyAlignment="1">
      <alignment horizontal="center"/>
    </xf>
    <xf numFmtId="0" fontId="27" fillId="7" borderId="61" xfId="0" applyFont="1" applyFill="1" applyBorder="1" applyAlignment="1">
      <alignment horizontal="center"/>
    </xf>
    <xf numFmtId="0" fontId="27" fillId="7" borderId="62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8" fillId="0" borderId="60" xfId="0" applyFont="1" applyFill="1" applyBorder="1" applyAlignment="1">
      <alignment/>
    </xf>
    <xf numFmtId="174" fontId="27" fillId="0" borderId="59" xfId="0" applyNumberFormat="1" applyFont="1" applyFill="1" applyBorder="1" applyAlignment="1" applyProtection="1">
      <alignment/>
      <protection/>
    </xf>
    <xf numFmtId="174" fontId="27" fillId="0" borderId="63" xfId="0" applyNumberFormat="1" applyFont="1" applyFill="1" applyBorder="1" applyAlignment="1" applyProtection="1">
      <alignment/>
      <protection/>
    </xf>
    <xf numFmtId="174" fontId="27" fillId="0" borderId="64" xfId="0" applyNumberFormat="1" applyFont="1" applyFill="1" applyBorder="1" applyAlignment="1" applyProtection="1">
      <alignment/>
      <protection/>
    </xf>
    <xf numFmtId="175" fontId="27" fillId="0" borderId="65" xfId="0" applyNumberFormat="1" applyFont="1" applyFill="1" applyBorder="1" applyAlignment="1" applyProtection="1">
      <alignment horizontal="right"/>
      <protection locked="0"/>
    </xf>
    <xf numFmtId="175" fontId="27" fillId="0" borderId="66" xfId="0" applyNumberFormat="1" applyFont="1" applyFill="1" applyBorder="1" applyAlignment="1" applyProtection="1">
      <alignment/>
      <protection locked="0"/>
    </xf>
    <xf numFmtId="0" fontId="27" fillId="0" borderId="26" xfId="0" applyFont="1" applyFill="1" applyBorder="1" applyAlignment="1">
      <alignment horizontal="center"/>
    </xf>
    <xf numFmtId="0" fontId="28" fillId="0" borderId="67" xfId="0" applyFont="1" applyFill="1" applyBorder="1" applyAlignment="1">
      <alignment/>
    </xf>
    <xf numFmtId="174" fontId="27" fillId="0" borderId="46" xfId="0" applyNumberFormat="1" applyFont="1" applyFill="1" applyBorder="1" applyAlignment="1" applyProtection="1">
      <alignment/>
      <protection/>
    </xf>
    <xf numFmtId="174" fontId="27" fillId="0" borderId="44" xfId="0" applyNumberFormat="1" applyFont="1" applyFill="1" applyBorder="1" applyAlignment="1" applyProtection="1">
      <alignment/>
      <protection/>
    </xf>
    <xf numFmtId="174" fontId="27" fillId="0" borderId="68" xfId="0" applyNumberFormat="1" applyFont="1" applyFill="1" applyBorder="1" applyAlignment="1" applyProtection="1">
      <alignment/>
      <protection/>
    </xf>
    <xf numFmtId="175" fontId="27" fillId="0" borderId="45" xfId="0" applyNumberFormat="1" applyFont="1" applyFill="1" applyBorder="1" applyAlignment="1" applyProtection="1">
      <alignment horizontal="right"/>
      <protection locked="0"/>
    </xf>
    <xf numFmtId="175" fontId="27" fillId="0" borderId="69" xfId="0" applyNumberFormat="1" applyFont="1" applyFill="1" applyBorder="1" applyAlignment="1" applyProtection="1">
      <alignment/>
      <protection locked="0"/>
    </xf>
    <xf numFmtId="0" fontId="28" fillId="0" borderId="26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28" fillId="0" borderId="62" xfId="0" applyFont="1" applyFill="1" applyBorder="1" applyAlignment="1">
      <alignment horizontal="left"/>
    </xf>
    <xf numFmtId="174" fontId="28" fillId="0" borderId="61" xfId="0" applyNumberFormat="1" applyFont="1" applyFill="1" applyBorder="1" applyAlignment="1" applyProtection="1">
      <alignment/>
      <protection/>
    </xf>
    <xf numFmtId="174" fontId="28" fillId="0" borderId="70" xfId="0" applyNumberFormat="1" applyFont="1" applyFill="1" applyBorder="1" applyAlignment="1" applyProtection="1">
      <alignment/>
      <protection/>
    </xf>
    <xf numFmtId="174" fontId="28" fillId="0" borderId="71" xfId="0" applyNumberFormat="1" applyFont="1" applyFill="1" applyBorder="1" applyAlignment="1" applyProtection="1">
      <alignment/>
      <protection/>
    </xf>
    <xf numFmtId="175" fontId="27" fillId="0" borderId="48" xfId="0" applyNumberFormat="1" applyFont="1" applyFill="1" applyBorder="1" applyAlignment="1" applyProtection="1">
      <alignment horizontal="right"/>
      <protection locked="0"/>
    </xf>
    <xf numFmtId="175" fontId="27" fillId="0" borderId="53" xfId="0" applyNumberFormat="1" applyFont="1" applyFill="1" applyBorder="1" applyAlignment="1" applyProtection="1">
      <alignment/>
      <protection locked="0"/>
    </xf>
    <xf numFmtId="174" fontId="27" fillId="0" borderId="63" xfId="0" applyNumberFormat="1" applyFont="1" applyFill="1" applyBorder="1" applyAlignment="1" applyProtection="1">
      <alignment/>
      <protection locked="0"/>
    </xf>
    <xf numFmtId="174" fontId="27" fillId="0" borderId="64" xfId="0" applyNumberFormat="1" applyFont="1" applyFill="1" applyBorder="1" applyAlignment="1" applyProtection="1">
      <alignment/>
      <protection locked="0"/>
    </xf>
    <xf numFmtId="174" fontId="27" fillId="0" borderId="59" xfId="0" applyNumberFormat="1" applyFont="1" applyFill="1" applyBorder="1" applyAlignment="1" applyProtection="1">
      <alignment/>
      <protection locked="0"/>
    </xf>
    <xf numFmtId="174" fontId="27" fillId="0" borderId="44" xfId="0" applyNumberFormat="1" applyFont="1" applyFill="1" applyBorder="1" applyAlignment="1" applyProtection="1">
      <alignment/>
      <protection locked="0"/>
    </xf>
    <xf numFmtId="174" fontId="27" fillId="0" borderId="68" xfId="0" applyNumberFormat="1" applyFont="1" applyFill="1" applyBorder="1" applyAlignment="1" applyProtection="1">
      <alignment/>
      <protection locked="0"/>
    </xf>
    <xf numFmtId="174" fontId="27" fillId="0" borderId="46" xfId="0" applyNumberFormat="1" applyFont="1" applyFill="1" applyBorder="1" applyAlignment="1" applyProtection="1">
      <alignment/>
      <protection locked="0"/>
    </xf>
    <xf numFmtId="174" fontId="27" fillId="0" borderId="46" xfId="0" applyNumberFormat="1" applyFont="1" applyFill="1" applyBorder="1" applyAlignment="1" applyProtection="1">
      <alignment horizontal="right"/>
      <protection/>
    </xf>
    <xf numFmtId="174" fontId="27" fillId="0" borderId="44" xfId="0" applyNumberFormat="1" applyFont="1" applyFill="1" applyBorder="1" applyAlignment="1" applyProtection="1">
      <alignment horizontal="right"/>
      <protection/>
    </xf>
    <xf numFmtId="174" fontId="27" fillId="0" borderId="68" xfId="0" applyNumberFormat="1" applyFont="1" applyFill="1" applyBorder="1" applyAlignment="1" applyProtection="1">
      <alignment horizontal="right"/>
      <protection/>
    </xf>
    <xf numFmtId="174" fontId="27" fillId="0" borderId="46" xfId="0" applyNumberFormat="1" applyFont="1" applyFill="1" applyBorder="1" applyAlignment="1" applyProtection="1">
      <alignment horizontal="right"/>
      <protection locked="0"/>
    </xf>
    <xf numFmtId="0" fontId="28" fillId="0" borderId="5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4" fontId="28" fillId="0" borderId="0" xfId="0" applyNumberFormat="1" applyFont="1" applyFill="1" applyBorder="1" applyAlignment="1" applyProtection="1">
      <alignment/>
      <protection/>
    </xf>
    <xf numFmtId="175" fontId="27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 locked="0"/>
    </xf>
    <xf numFmtId="0" fontId="34" fillId="0" borderId="72" xfId="0" applyFont="1" applyBorder="1" applyAlignment="1" applyProtection="1">
      <alignment horizontal="center"/>
      <protection/>
    </xf>
    <xf numFmtId="0" fontId="37" fillId="8" borderId="73" xfId="0" applyFont="1" applyFill="1" applyBorder="1" applyAlignment="1" applyProtection="1">
      <alignment horizontal="center"/>
      <protection/>
    </xf>
    <xf numFmtId="0" fontId="37" fillId="9" borderId="74" xfId="0" applyFont="1" applyFill="1" applyBorder="1" applyAlignment="1" applyProtection="1">
      <alignment horizontal="center"/>
      <protection/>
    </xf>
    <xf numFmtId="0" fontId="38" fillId="9" borderId="75" xfId="0" applyFont="1" applyFill="1" applyBorder="1" applyAlignment="1" applyProtection="1">
      <alignment horizontal="center"/>
      <protection locked="0"/>
    </xf>
    <xf numFmtId="0" fontId="37" fillId="10" borderId="76" xfId="0" applyFont="1" applyFill="1" applyBorder="1" applyAlignment="1" applyProtection="1">
      <alignment horizontal="center"/>
      <protection/>
    </xf>
    <xf numFmtId="0" fontId="37" fillId="10" borderId="77" xfId="0" applyFont="1" applyFill="1" applyBorder="1" applyAlignment="1" applyProtection="1">
      <alignment horizontal="center"/>
      <protection/>
    </xf>
    <xf numFmtId="0" fontId="37" fillId="10" borderId="75" xfId="0" applyFont="1" applyFill="1" applyBorder="1" applyAlignment="1" applyProtection="1">
      <alignment horizontal="center"/>
      <protection/>
    </xf>
    <xf numFmtId="0" fontId="5" fillId="10" borderId="78" xfId="0" applyFont="1" applyFill="1" applyBorder="1" applyAlignment="1" applyProtection="1">
      <alignment horizontal="center"/>
      <protection/>
    </xf>
    <xf numFmtId="0" fontId="11" fillId="8" borderId="79" xfId="0" applyFont="1" applyFill="1" applyBorder="1" applyAlignment="1" applyProtection="1">
      <alignment horizontal="center"/>
      <protection/>
    </xf>
    <xf numFmtId="0" fontId="34" fillId="0" borderId="80" xfId="0" applyFont="1" applyBorder="1" applyAlignment="1" applyProtection="1">
      <alignment horizontal="center"/>
      <protection/>
    </xf>
    <xf numFmtId="0" fontId="37" fillId="8" borderId="81" xfId="0" applyFont="1" applyFill="1" applyBorder="1" applyAlignment="1" applyProtection="1">
      <alignment horizontal="center"/>
      <protection/>
    </xf>
    <xf numFmtId="0" fontId="37" fillId="9" borderId="82" xfId="0" applyFont="1" applyFill="1" applyBorder="1" applyAlignment="1" applyProtection="1">
      <alignment horizontal="center"/>
      <protection/>
    </xf>
    <xf numFmtId="0" fontId="38" fillId="9" borderId="0" xfId="0" applyFont="1" applyFill="1" applyAlignment="1" applyProtection="1">
      <alignment horizontal="center"/>
      <protection locked="0"/>
    </xf>
    <xf numFmtId="0" fontId="37" fillId="10" borderId="83" xfId="0" applyFont="1" applyFill="1" applyBorder="1" applyAlignment="1" applyProtection="1">
      <alignment horizontal="center"/>
      <protection/>
    </xf>
    <xf numFmtId="0" fontId="38" fillId="10" borderId="84" xfId="0" applyFont="1" applyFill="1" applyBorder="1" applyAlignment="1" applyProtection="1">
      <alignment horizontal="center"/>
      <protection locked="0"/>
    </xf>
    <xf numFmtId="0" fontId="38" fillId="10" borderId="0" xfId="0" applyFont="1" applyFill="1" applyBorder="1" applyAlignment="1" applyProtection="1">
      <alignment horizontal="center"/>
      <protection locked="0"/>
    </xf>
    <xf numFmtId="0" fontId="38" fillId="10" borderId="83" xfId="0" applyFont="1" applyFill="1" applyBorder="1" applyAlignment="1" applyProtection="1">
      <alignment horizontal="center"/>
      <protection locked="0"/>
    </xf>
    <xf numFmtId="0" fontId="12" fillId="10" borderId="58" xfId="0" applyFont="1" applyFill="1" applyBorder="1" applyAlignment="1" applyProtection="1">
      <alignment horizontal="center"/>
      <protection/>
    </xf>
    <xf numFmtId="0" fontId="11" fillId="8" borderId="85" xfId="0" applyFont="1" applyFill="1" applyBorder="1" applyAlignment="1" applyProtection="1">
      <alignment horizontal="center"/>
      <protection/>
    </xf>
    <xf numFmtId="0" fontId="34" fillId="0" borderId="86" xfId="0" applyFont="1" applyBorder="1" applyAlignment="1" applyProtection="1">
      <alignment/>
      <protection/>
    </xf>
    <xf numFmtId="0" fontId="0" fillId="8" borderId="87" xfId="0" applyFont="1" applyFill="1" applyBorder="1" applyAlignment="1" applyProtection="1">
      <alignment horizontal="center"/>
      <protection/>
    </xf>
    <xf numFmtId="0" fontId="0" fillId="9" borderId="88" xfId="0" applyFont="1" applyFill="1" applyBorder="1" applyAlignment="1" applyProtection="1">
      <alignment horizontal="center"/>
      <protection/>
    </xf>
    <xf numFmtId="0" fontId="39" fillId="9" borderId="89" xfId="0" applyFont="1" applyFill="1" applyBorder="1" applyAlignment="1" applyProtection="1">
      <alignment horizontal="center"/>
      <protection locked="0"/>
    </xf>
    <xf numFmtId="0" fontId="0" fillId="10" borderId="90" xfId="0" applyFont="1" applyFill="1" applyBorder="1" applyAlignment="1" applyProtection="1">
      <alignment horizontal="center"/>
      <protection/>
    </xf>
    <xf numFmtId="0" fontId="0" fillId="10" borderId="89" xfId="0" applyFont="1" applyFill="1" applyBorder="1" applyAlignment="1" applyProtection="1">
      <alignment horizontal="center"/>
      <protection/>
    </xf>
    <xf numFmtId="0" fontId="0" fillId="10" borderId="91" xfId="0" applyFont="1" applyFill="1" applyBorder="1" applyAlignment="1" applyProtection="1">
      <alignment horizontal="center"/>
      <protection/>
    </xf>
    <xf numFmtId="0" fontId="0" fillId="10" borderId="92" xfId="0" applyFont="1" applyFill="1" applyBorder="1" applyAlignment="1" applyProtection="1">
      <alignment horizontal="center"/>
      <protection/>
    </xf>
    <xf numFmtId="0" fontId="0" fillId="10" borderId="23" xfId="0" applyFont="1" applyFill="1" applyBorder="1" applyAlignment="1" applyProtection="1">
      <alignment horizontal="center"/>
      <protection/>
    </xf>
    <xf numFmtId="173" fontId="40" fillId="8" borderId="93" xfId="0" applyNumberFormat="1" applyFont="1" applyFill="1" applyBorder="1" applyAlignment="1" applyProtection="1">
      <alignment horizontal="center"/>
      <protection locked="0"/>
    </xf>
    <xf numFmtId="173" fontId="40" fillId="8" borderId="94" xfId="0" applyNumberFormat="1" applyFont="1" applyFill="1" applyBorder="1" applyAlignment="1" applyProtection="1">
      <alignment horizontal="center"/>
      <protection locked="0"/>
    </xf>
    <xf numFmtId="0" fontId="34" fillId="0" borderId="86" xfId="0" applyFont="1" applyBorder="1" applyAlignment="1" applyProtection="1">
      <alignment horizontal="center"/>
      <protection/>
    </xf>
    <xf numFmtId="0" fontId="0" fillId="8" borderId="95" xfId="0" applyFont="1" applyFill="1" applyBorder="1" applyAlignment="1" applyProtection="1">
      <alignment horizontal="center"/>
      <protection/>
    </xf>
    <xf numFmtId="0" fontId="0" fillId="11" borderId="96" xfId="0" applyFont="1" applyFill="1" applyBorder="1" applyAlignment="1" applyProtection="1">
      <alignment horizontal="center"/>
      <protection/>
    </xf>
    <xf numFmtId="0" fontId="0" fillId="11" borderId="90" xfId="0" applyFont="1" applyFill="1" applyBorder="1" applyAlignment="1" applyProtection="1">
      <alignment horizontal="center"/>
      <protection/>
    </xf>
    <xf numFmtId="0" fontId="0" fillId="11" borderId="89" xfId="0" applyFont="1" applyFill="1" applyBorder="1" applyAlignment="1" applyProtection="1">
      <alignment horizontal="center"/>
      <protection/>
    </xf>
    <xf numFmtId="0" fontId="0" fillId="11" borderId="91" xfId="0" applyFont="1" applyFill="1" applyBorder="1" applyAlignment="1" applyProtection="1">
      <alignment horizontal="center"/>
      <protection/>
    </xf>
    <xf numFmtId="0" fontId="0" fillId="8" borderId="90" xfId="0" applyFont="1" applyFill="1" applyBorder="1" applyAlignment="1" applyProtection="1">
      <alignment horizontal="center"/>
      <protection/>
    </xf>
    <xf numFmtId="0" fontId="0" fillId="10" borderId="93" xfId="0" applyFont="1" applyFill="1" applyBorder="1" applyAlignment="1" applyProtection="1">
      <alignment horizontal="center"/>
      <protection/>
    </xf>
    <xf numFmtId="0" fontId="0" fillId="8" borderId="94" xfId="0" applyFont="1" applyFill="1" applyBorder="1" applyAlignment="1" applyProtection="1">
      <alignment horizontal="center"/>
      <protection/>
    </xf>
    <xf numFmtId="0" fontId="0" fillId="8" borderId="97" xfId="0" applyFont="1" applyFill="1" applyBorder="1" applyAlignment="1" applyProtection="1">
      <alignment horizontal="center"/>
      <protection/>
    </xf>
    <xf numFmtId="0" fontId="34" fillId="0" borderId="80" xfId="0" applyFont="1" applyBorder="1" applyAlignment="1" applyProtection="1">
      <alignment/>
      <protection/>
    </xf>
    <xf numFmtId="174" fontId="5" fillId="8" borderId="81" xfId="0" applyNumberFormat="1" applyFont="1" applyFill="1" applyBorder="1" applyAlignment="1" applyProtection="1">
      <alignment horizontal="right"/>
      <protection/>
    </xf>
    <xf numFmtId="174" fontId="2" fillId="9" borderId="98" xfId="0" applyNumberFormat="1" applyFont="1" applyFill="1" applyBorder="1" applyAlignment="1" applyProtection="1">
      <alignment/>
      <protection/>
    </xf>
    <xf numFmtId="174" fontId="2" fillId="2" borderId="99" xfId="0" applyNumberFormat="1" applyFont="1" applyFill="1" applyBorder="1" applyAlignment="1" applyProtection="1">
      <alignment/>
      <protection/>
    </xf>
    <xf numFmtId="174" fontId="2" fillId="10" borderId="99" xfId="0" applyNumberFormat="1" applyFont="1" applyFill="1" applyBorder="1" applyAlignment="1" applyProtection="1">
      <alignment/>
      <protection/>
    </xf>
    <xf numFmtId="174" fontId="2" fillId="10" borderId="100" xfId="0" applyNumberFormat="1" applyFont="1" applyFill="1" applyBorder="1" applyAlignment="1" applyProtection="1">
      <alignment/>
      <protection/>
    </xf>
    <xf numFmtId="174" fontId="2" fillId="10" borderId="101" xfId="0" applyNumberFormat="1" applyFont="1" applyFill="1" applyBorder="1" applyAlignment="1" applyProtection="1">
      <alignment/>
      <protection/>
    </xf>
    <xf numFmtId="174" fontId="2" fillId="10" borderId="102" xfId="0" applyNumberFormat="1" applyFont="1" applyFill="1" applyBorder="1" applyAlignment="1" applyProtection="1">
      <alignment/>
      <protection/>
    </xf>
    <xf numFmtId="174" fontId="5" fillId="10" borderId="82" xfId="0" applyNumberFormat="1" applyFont="1" applyFill="1" applyBorder="1" applyAlignment="1" applyProtection="1">
      <alignment/>
      <protection/>
    </xf>
    <xf numFmtId="175" fontId="2" fillId="10" borderId="103" xfId="0" applyNumberFormat="1" applyFont="1" applyFill="1" applyBorder="1" applyAlignment="1" applyProtection="1">
      <alignment/>
      <protection/>
    </xf>
    <xf numFmtId="174" fontId="41" fillId="8" borderId="101" xfId="0" applyNumberFormat="1" applyFont="1" applyFill="1" applyBorder="1" applyAlignment="1" applyProtection="1">
      <alignment/>
      <protection locked="0"/>
    </xf>
    <xf numFmtId="174" fontId="41" fillId="8" borderId="77" xfId="0" applyNumberFormat="1" applyFont="1" applyFill="1" applyBorder="1" applyAlignment="1" applyProtection="1">
      <alignment/>
      <protection locked="0"/>
    </xf>
    <xf numFmtId="0" fontId="34" fillId="0" borderId="104" xfId="0" applyFont="1" applyBorder="1" applyAlignment="1" applyProtection="1">
      <alignment/>
      <protection/>
    </xf>
    <xf numFmtId="174" fontId="5" fillId="8" borderId="105" xfId="0" applyNumberFormat="1" applyFont="1" applyFill="1" applyBorder="1" applyAlignment="1" applyProtection="1">
      <alignment horizontal="right"/>
      <protection/>
    </xf>
    <xf numFmtId="174" fontId="2" fillId="10" borderId="98" xfId="0" applyNumberFormat="1" applyFont="1" applyFill="1" applyBorder="1" applyAlignment="1" applyProtection="1">
      <alignment/>
      <protection/>
    </xf>
    <xf numFmtId="174" fontId="2" fillId="10" borderId="106" xfId="0" applyNumberFormat="1" applyFont="1" applyFill="1" applyBorder="1" applyAlignment="1" applyProtection="1">
      <alignment/>
      <protection/>
    </xf>
    <xf numFmtId="174" fontId="5" fillId="10" borderId="98" xfId="0" applyNumberFormat="1" applyFont="1" applyFill="1" applyBorder="1" applyAlignment="1" applyProtection="1">
      <alignment/>
      <protection/>
    </xf>
    <xf numFmtId="174" fontId="41" fillId="8" borderId="106" xfId="0" applyNumberFormat="1" applyFont="1" applyFill="1" applyBorder="1" applyAlignment="1" applyProtection="1">
      <alignment/>
      <protection locked="0"/>
    </xf>
    <xf numFmtId="174" fontId="41" fillId="8" borderId="107" xfId="0" applyNumberFormat="1" applyFont="1" applyFill="1" applyBorder="1" applyAlignment="1" applyProtection="1">
      <alignment/>
      <protection locked="0"/>
    </xf>
    <xf numFmtId="174" fontId="41" fillId="8" borderId="104" xfId="0" applyNumberFormat="1" applyFont="1" applyFill="1" applyBorder="1" applyAlignment="1" applyProtection="1">
      <alignment/>
      <protection locked="0"/>
    </xf>
    <xf numFmtId="0" fontId="42" fillId="0" borderId="104" xfId="0" applyFont="1" applyBorder="1" applyAlignment="1" applyProtection="1">
      <alignment/>
      <protection locked="0"/>
    </xf>
    <xf numFmtId="174" fontId="2" fillId="9" borderId="98" xfId="0" applyNumberFormat="1" applyFont="1" applyFill="1" applyBorder="1" applyAlignment="1" applyProtection="1">
      <alignment horizontal="center"/>
      <protection/>
    </xf>
    <xf numFmtId="174" fontId="2" fillId="9" borderId="104" xfId="0" applyNumberFormat="1" applyFont="1" applyFill="1" applyBorder="1" applyAlignment="1" applyProtection="1">
      <alignment horizontal="center"/>
      <protection/>
    </xf>
    <xf numFmtId="174" fontId="5" fillId="8" borderId="108" xfId="0" applyNumberFormat="1" applyFont="1" applyFill="1" applyBorder="1" applyAlignment="1" applyProtection="1">
      <alignment horizontal="center"/>
      <protection/>
    </xf>
    <xf numFmtId="174" fontId="2" fillId="8" borderId="104" xfId="0" applyNumberFormat="1" applyFont="1" applyFill="1" applyBorder="1" applyAlignment="1" applyProtection="1">
      <alignment horizontal="center"/>
      <protection/>
    </xf>
    <xf numFmtId="174" fontId="2" fillId="8" borderId="102" xfId="0" applyNumberFormat="1" applyFont="1" applyFill="1" applyBorder="1" applyAlignment="1" applyProtection="1">
      <alignment horizontal="center"/>
      <protection/>
    </xf>
    <xf numFmtId="174" fontId="5" fillId="8" borderId="104" xfId="0" applyNumberFormat="1" applyFont="1" applyFill="1" applyBorder="1" applyAlignment="1" applyProtection="1">
      <alignment horizontal="center"/>
      <protection/>
    </xf>
    <xf numFmtId="174" fontId="2" fillId="8" borderId="107" xfId="0" applyNumberFormat="1" applyFont="1" applyFill="1" applyBorder="1" applyAlignment="1" applyProtection="1">
      <alignment horizontal="center"/>
      <protection/>
    </xf>
    <xf numFmtId="0" fontId="34" fillId="0" borderId="109" xfId="0" applyFont="1" applyBorder="1" applyAlignment="1" applyProtection="1">
      <alignment horizontal="center"/>
      <protection/>
    </xf>
    <xf numFmtId="174" fontId="43" fillId="8" borderId="110" xfId="0" applyNumberFormat="1" applyFont="1" applyFill="1" applyBorder="1" applyAlignment="1" applyProtection="1">
      <alignment horizontal="right"/>
      <protection/>
    </xf>
    <xf numFmtId="174" fontId="43" fillId="9" borderId="111" xfId="0" applyNumberFormat="1" applyFont="1" applyFill="1" applyBorder="1" applyAlignment="1" applyProtection="1">
      <alignment/>
      <protection/>
    </xf>
    <xf numFmtId="174" fontId="43" fillId="9" borderId="112" xfId="0" applyNumberFormat="1" applyFont="1" applyFill="1" applyBorder="1" applyAlignment="1" applyProtection="1">
      <alignment/>
      <protection/>
    </xf>
    <xf numFmtId="174" fontId="43" fillId="10" borderId="113" xfId="0" applyNumberFormat="1" applyFont="1" applyFill="1" applyBorder="1" applyAlignment="1" applyProtection="1">
      <alignment/>
      <protection/>
    </xf>
    <xf numFmtId="174" fontId="43" fillId="10" borderId="111" xfId="0" applyNumberFormat="1" applyFont="1" applyFill="1" applyBorder="1" applyAlignment="1" applyProtection="1">
      <alignment/>
      <protection/>
    </xf>
    <xf numFmtId="0" fontId="43" fillId="10" borderId="114" xfId="0" applyFont="1" applyFill="1" applyBorder="1" applyAlignment="1" applyProtection="1">
      <alignment/>
      <protection/>
    </xf>
    <xf numFmtId="174" fontId="43" fillId="10" borderId="115" xfId="0" applyNumberFormat="1" applyFont="1" applyFill="1" applyBorder="1" applyAlignment="1" applyProtection="1">
      <alignment/>
      <protection/>
    </xf>
    <xf numFmtId="175" fontId="5" fillId="10" borderId="116" xfId="0" applyNumberFormat="1" applyFont="1" applyFill="1" applyBorder="1" applyAlignment="1" applyProtection="1">
      <alignment/>
      <protection/>
    </xf>
    <xf numFmtId="174" fontId="43" fillId="8" borderId="114" xfId="0" applyNumberFormat="1" applyFont="1" applyFill="1" applyBorder="1" applyAlignment="1" applyProtection="1">
      <alignment/>
      <protection/>
    </xf>
    <xf numFmtId="174" fontId="43" fillId="8" borderId="117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3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20" fillId="0" borderId="0" xfId="31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171" fontId="20" fillId="0" borderId="0" xfId="0" applyNumberFormat="1" applyFont="1" applyAlignment="1">
      <alignment horizontal="center"/>
    </xf>
    <xf numFmtId="171" fontId="22" fillId="0" borderId="0" xfId="0" applyNumberFormat="1" applyFont="1" applyAlignment="1">
      <alignment horizontal="center"/>
    </xf>
    <xf numFmtId="171" fontId="2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0" borderId="118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vertical="center" wrapText="1"/>
    </xf>
    <xf numFmtId="0" fontId="23" fillId="0" borderId="65" xfId="30" applyFont="1" applyFill="1" applyBorder="1" applyAlignment="1" applyProtection="1">
      <alignment horizontal="center" vertical="center"/>
      <protection locked="0"/>
    </xf>
    <xf numFmtId="171" fontId="23" fillId="0" borderId="65" xfId="30" applyNumberFormat="1" applyFont="1" applyFill="1" applyBorder="1" applyAlignment="1" applyProtection="1">
      <alignment horizontal="center" vertical="center"/>
      <protection locked="0"/>
    </xf>
    <xf numFmtId="171" fontId="23" fillId="0" borderId="66" xfId="30" applyNumberFormat="1" applyFont="1" applyFill="1" applyBorder="1" applyAlignment="1" applyProtection="1">
      <alignment horizontal="center" vertical="center"/>
      <protection locked="0"/>
    </xf>
    <xf numFmtId="0" fontId="28" fillId="0" borderId="26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7" fillId="7" borderId="38" xfId="0" applyFont="1" applyFill="1" applyBorder="1" applyAlignment="1">
      <alignment horizontal="center" vertical="center"/>
    </xf>
    <xf numFmtId="0" fontId="27" fillId="7" borderId="119" xfId="0" applyFont="1" applyFill="1" applyBorder="1" applyAlignment="1">
      <alignment horizontal="center" vertical="center"/>
    </xf>
    <xf numFmtId="0" fontId="27" fillId="7" borderId="63" xfId="0" applyFont="1" applyFill="1" applyBorder="1" applyAlignment="1">
      <alignment horizontal="center" vertical="center"/>
    </xf>
    <xf numFmtId="0" fontId="27" fillId="7" borderId="120" xfId="0" applyFont="1" applyFill="1" applyBorder="1" applyAlignment="1">
      <alignment horizontal="center" vertical="center"/>
    </xf>
    <xf numFmtId="0" fontId="27" fillId="7" borderId="121" xfId="0" applyFont="1" applyFill="1" applyBorder="1" applyAlignment="1">
      <alignment horizontal="center" vertical="center" wrapText="1"/>
    </xf>
    <xf numFmtId="0" fontId="27" fillId="7" borderId="59" xfId="0" applyFont="1" applyFill="1" applyBorder="1" applyAlignment="1">
      <alignment horizontal="center" vertical="center" wrapText="1"/>
    </xf>
    <xf numFmtId="0" fontId="27" fillId="7" borderId="38" xfId="0" applyFont="1" applyFill="1" applyBorder="1" applyAlignment="1">
      <alignment horizontal="center" vertical="center" wrapText="1"/>
    </xf>
    <xf numFmtId="0" fontId="27" fillId="7" borderId="119" xfId="0" applyFont="1" applyFill="1" applyBorder="1" applyAlignment="1">
      <alignment horizontal="center" vertical="center" wrapText="1"/>
    </xf>
    <xf numFmtId="173" fontId="27" fillId="7" borderId="122" xfId="0" applyNumberFormat="1" applyFont="1" applyFill="1" applyBorder="1" applyAlignment="1">
      <alignment horizontal="center" vertical="center" wrapText="1"/>
    </xf>
    <xf numFmtId="173" fontId="27" fillId="7" borderId="123" xfId="0" applyNumberFormat="1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7" fillId="7" borderId="35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horizontal="center" vertical="center"/>
    </xf>
    <xf numFmtId="0" fontId="27" fillId="7" borderId="37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horizontal="center" vertical="center" wrapText="1"/>
    </xf>
    <xf numFmtId="0" fontId="27" fillId="7" borderId="37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173" fontId="27" fillId="7" borderId="78" xfId="0" applyNumberFormat="1" applyFont="1" applyFill="1" applyBorder="1" applyAlignment="1" applyProtection="1">
      <alignment horizontal="center" vertical="center" wrapText="1"/>
      <protection/>
    </xf>
    <xf numFmtId="0" fontId="27" fillId="7" borderId="58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2" borderId="124" xfId="0" applyFont="1" applyFill="1" applyBorder="1" applyAlignment="1">
      <alignment horizontal="center" vertical="center" wrapText="1"/>
    </xf>
    <xf numFmtId="0" fontId="7" fillId="2" borderId="125" xfId="0" applyFont="1" applyFill="1" applyBorder="1" applyAlignment="1">
      <alignment horizontal="center" vertical="center" wrapText="1"/>
    </xf>
    <xf numFmtId="0" fontId="7" fillId="2" borderId="12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2" borderId="127" xfId="0" applyFont="1" applyFill="1" applyBorder="1" applyAlignment="1">
      <alignment horizontal="left" vertical="center" wrapText="1"/>
    </xf>
    <xf numFmtId="0" fontId="12" fillId="0" borderId="128" xfId="0" applyFont="1" applyFill="1" applyBorder="1" applyAlignment="1">
      <alignment horizontal="center"/>
    </xf>
    <xf numFmtId="0" fontId="12" fillId="0" borderId="129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8" fillId="2" borderId="133" xfId="0" applyFont="1" applyFill="1" applyBorder="1" applyAlignment="1">
      <alignment horizontal="center" vertical="center" wrapText="1"/>
    </xf>
    <xf numFmtId="0" fontId="7" fillId="2" borderId="133" xfId="0" applyFont="1" applyFill="1" applyBorder="1" applyAlignment="1">
      <alignment horizontal="center" vertical="center" wrapText="1"/>
    </xf>
    <xf numFmtId="0" fontId="6" fillId="2" borderId="134" xfId="0" applyFont="1" applyFill="1" applyBorder="1" applyAlignment="1">
      <alignment horizontal="center" vertical="center" wrapText="1"/>
    </xf>
    <xf numFmtId="0" fontId="6" fillId="2" borderId="135" xfId="0" applyFont="1" applyFill="1" applyBorder="1" applyAlignment="1">
      <alignment horizontal="center" vertical="center" wrapText="1"/>
    </xf>
    <xf numFmtId="0" fontId="6" fillId="2" borderId="136" xfId="0" applyFont="1" applyFill="1" applyBorder="1" applyAlignment="1">
      <alignment horizontal="center" vertical="center" wrapText="1"/>
    </xf>
    <xf numFmtId="0" fontId="7" fillId="2" borderId="137" xfId="0" applyFont="1" applyFill="1" applyBorder="1" applyAlignment="1">
      <alignment horizontal="center" vertical="center" wrapText="1"/>
    </xf>
    <xf numFmtId="0" fontId="8" fillId="2" borderId="138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6" fillId="0" borderId="139" xfId="20" applyFont="1" applyBorder="1" applyAlignment="1">
      <alignment horizontal="center" vertical="center"/>
      <protection/>
    </xf>
    <xf numFmtId="0" fontId="6" fillId="0" borderId="140" xfId="20" applyFont="1" applyBorder="1" applyAlignment="1">
      <alignment horizontal="center" vertical="center"/>
      <protection/>
    </xf>
    <xf numFmtId="0" fontId="6" fillId="15" borderId="0" xfId="20" applyFont="1" applyFill="1" applyAlignment="1">
      <alignment horizontal="center" vertical="center"/>
      <protection/>
    </xf>
    <xf numFmtId="0" fontId="4" fillId="15" borderId="0" xfId="20" applyFont="1" applyFill="1" applyAlignment="1">
      <alignment horizontal="center" vertical="center"/>
      <protection/>
    </xf>
    <xf numFmtId="0" fontId="4" fillId="16" borderId="0" xfId="20" applyFont="1" applyFill="1" applyAlignment="1">
      <alignment horizontal="center" vertical="center"/>
      <protection/>
    </xf>
    <xf numFmtId="0" fontId="6" fillId="16" borderId="0" xfId="20" applyFont="1" applyFill="1" applyAlignment="1">
      <alignment horizontal="center" vertical="center"/>
      <protection/>
    </xf>
    <xf numFmtId="0" fontId="4" fillId="17" borderId="0" xfId="20" applyFont="1" applyFill="1" applyAlignment="1">
      <alignment horizontal="center" vertical="center"/>
      <protection/>
    </xf>
    <xf numFmtId="0" fontId="6" fillId="17" borderId="0" xfId="20" applyFont="1" applyFill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4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27" xfId="27" applyNumberFormat="1" applyFont="1" applyFill="1" applyBorder="1" applyAlignment="1" applyProtection="1">
      <alignment horizontal="center" vertical="center" wrapText="1"/>
      <protection locked="0"/>
    </xf>
    <xf numFmtId="0" fontId="25" fillId="0" borderId="29" xfId="30" applyFont="1" applyFill="1" applyBorder="1" applyAlignment="1" applyProtection="1" quotePrefix="1">
      <alignment horizontal="center" vertical="center" wrapText="1"/>
      <protection locked="0"/>
    </xf>
    <xf numFmtId="0" fontId="25" fillId="0" borderId="141" xfId="30" applyFont="1" applyFill="1" applyBorder="1" applyAlignment="1" applyProtection="1">
      <alignment horizontal="center" vertical="center" wrapText="1"/>
      <protection locked="0"/>
    </xf>
    <xf numFmtId="0" fontId="25" fillId="0" borderId="39" xfId="29" applyNumberFormat="1" applyFont="1" applyFill="1" applyBorder="1" applyAlignment="1" applyProtection="1">
      <alignment horizontal="left"/>
      <protection locked="0"/>
    </xf>
    <xf numFmtId="3" fontId="23" fillId="0" borderId="41" xfId="0" applyNumberFormat="1" applyFont="1" applyBorder="1" applyAlignment="1">
      <alignment/>
    </xf>
    <xf numFmtId="3" fontId="23" fillId="0" borderId="142" xfId="0" applyNumberFormat="1" applyFont="1" applyBorder="1" applyAlignment="1">
      <alignment/>
    </xf>
    <xf numFmtId="0" fontId="26" fillId="0" borderId="43" xfId="29" applyNumberFormat="1" applyFont="1" applyFill="1" applyBorder="1" applyProtection="1">
      <alignment horizontal="left" vertical="center" indent="1"/>
      <protection locked="0"/>
    </xf>
    <xf numFmtId="3" fontId="24" fillId="0" borderId="45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0" fontId="25" fillId="0" borderId="43" xfId="29" applyNumberFormat="1" applyFont="1" applyFill="1" applyBorder="1" applyProtection="1">
      <alignment horizontal="left" vertical="center" indent="1"/>
      <protection locked="0"/>
    </xf>
    <xf numFmtId="3" fontId="23" fillId="0" borderId="45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0" fontId="26" fillId="0" borderId="143" xfId="29" applyNumberFormat="1" applyFont="1" applyFill="1" applyBorder="1" applyAlignment="1" applyProtection="1">
      <alignment horizontal="left" vertical="top"/>
      <protection locked="0"/>
    </xf>
    <xf numFmtId="0" fontId="25" fillId="0" borderId="49" xfId="29" applyNumberFormat="1" applyFont="1" applyFill="1" applyBorder="1" applyAlignment="1" applyProtection="1">
      <alignment horizontal="justify" vertical="center"/>
      <protection locked="0"/>
    </xf>
    <xf numFmtId="3" fontId="23" fillId="0" borderId="50" xfId="0" applyNumberFormat="1" applyFont="1" applyBorder="1" applyAlignment="1">
      <alignment vertical="center"/>
    </xf>
    <xf numFmtId="3" fontId="23" fillId="0" borderId="51" xfId="0" applyNumberFormat="1" applyFont="1" applyBorder="1" applyAlignment="1">
      <alignment vertical="center"/>
    </xf>
    <xf numFmtId="0" fontId="24" fillId="0" borderId="0" xfId="0" applyFont="1" applyFill="1" applyBorder="1" applyAlignment="1">
      <alignment/>
    </xf>
    <xf numFmtId="0" fontId="23" fillId="0" borderId="27" xfId="0" applyFont="1" applyFill="1" applyBorder="1" applyAlignment="1">
      <alignment horizontal="center" vertical="center"/>
    </xf>
    <xf numFmtId="0" fontId="25" fillId="0" borderId="29" xfId="30" applyFont="1" applyFill="1" applyBorder="1" applyAlignment="1" applyProtection="1" quotePrefix="1">
      <alignment horizontal="right" vertical="center"/>
      <protection locked="0"/>
    </xf>
    <xf numFmtId="0" fontId="25" fillId="0" borderId="118" xfId="29" applyNumberFormat="1" applyFont="1" applyFill="1" applyBorder="1" applyAlignment="1" applyProtection="1">
      <alignment horizontal="left"/>
      <protection locked="0"/>
    </xf>
    <xf numFmtId="3" fontId="23" fillId="0" borderId="65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0" fontId="26" fillId="0" borderId="47" xfId="29" applyNumberFormat="1" applyFont="1" applyFill="1" applyBorder="1" applyAlignment="1" applyProtection="1">
      <alignment horizontal="left" vertical="top"/>
      <protection locked="0"/>
    </xf>
    <xf numFmtId="0" fontId="24" fillId="0" borderId="0" xfId="0" applyFont="1" applyBorder="1" applyAlignment="1">
      <alignment/>
    </xf>
  </cellXfs>
  <cellStyles count="1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Návrh_ŠR_2002_do_vlády" xfId="20"/>
    <cellStyle name="normální_Analýza_ŠR_2000_ročná" xfId="21"/>
    <cellStyle name="Percent" xfId="22"/>
    <cellStyle name="SAPBEXaggData" xfId="23"/>
    <cellStyle name="SAPBEXaggItem" xfId="24"/>
    <cellStyle name="SAPBEXHLevel0" xfId="25"/>
    <cellStyle name="SAPBEXHLevel1" xfId="26"/>
    <cellStyle name="SAPBEXchaText" xfId="27"/>
    <cellStyle name="SAPBEXstdData" xfId="28"/>
    <cellStyle name="SAPBEXstdItem" xfId="29"/>
    <cellStyle name="SAPBEXstdItemX" xfId="30"/>
    <cellStyle name="SAPBEXtitle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43"/>
  <sheetViews>
    <sheetView showGridLines="0" tabSelected="1" workbookViewId="0" topLeftCell="B1">
      <selection activeCell="B1" sqref="B1:C1"/>
    </sheetView>
  </sheetViews>
  <sheetFormatPr defaultColWidth="9.00390625" defaultRowHeight="12.75"/>
  <cols>
    <col min="1" max="1" width="4.00390625" style="40" hidden="1" customWidth="1"/>
    <col min="2" max="2" width="3.875" style="40" customWidth="1"/>
    <col min="3" max="3" width="42.75390625" style="40" bestFit="1" customWidth="1"/>
    <col min="4" max="6" width="13.75390625" style="40" customWidth="1"/>
    <col min="7" max="7" width="16.125" style="40" bestFit="1" customWidth="1"/>
    <col min="8" max="8" width="2.25390625" style="40" hidden="1" customWidth="1"/>
    <col min="9" max="9" width="4.75390625" style="40" hidden="1" customWidth="1"/>
    <col min="10" max="10" width="3.625" style="40" customWidth="1"/>
    <col min="11" max="11" width="50.625" style="40" bestFit="1" customWidth="1"/>
    <col min="12" max="15" width="13.75390625" style="40" customWidth="1"/>
    <col min="16" max="16384" width="9.125" style="40" customWidth="1"/>
  </cols>
  <sheetData>
    <row r="1" spans="2:15" ht="12.75">
      <c r="B1" s="374"/>
      <c r="C1" s="374"/>
      <c r="O1" s="42" t="s">
        <v>28</v>
      </c>
    </row>
    <row r="2" spans="2:15" ht="12.75">
      <c r="B2" s="375"/>
      <c r="C2" s="376"/>
      <c r="O2" s="42" t="s">
        <v>29</v>
      </c>
    </row>
    <row r="3" spans="1:15" ht="12.75">
      <c r="A3" s="45"/>
      <c r="B3" s="46"/>
      <c r="C3" s="43"/>
      <c r="G3" s="47"/>
      <c r="H3" s="47"/>
      <c r="I3" s="48"/>
      <c r="J3" s="46"/>
      <c r="O3" s="42" t="s">
        <v>30</v>
      </c>
    </row>
    <row r="4" spans="1:15" ht="12.75">
      <c r="A4" s="45"/>
      <c r="B4" s="46"/>
      <c r="C4" s="43"/>
      <c r="G4" s="47"/>
      <c r="H4" s="47"/>
      <c r="I4" s="48"/>
      <c r="J4" s="46"/>
      <c r="O4" s="42"/>
    </row>
    <row r="5" spans="1:15" ht="15.75">
      <c r="A5" s="45"/>
      <c r="B5" s="377" t="s">
        <v>31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</row>
    <row r="6" spans="1:15" ht="15.75">
      <c r="A6" s="45"/>
      <c r="B6" s="46"/>
      <c r="C6" s="49"/>
      <c r="D6" s="50"/>
      <c r="G6" s="47"/>
      <c r="H6" s="47"/>
      <c r="I6" s="379" t="s">
        <v>26</v>
      </c>
      <c r="J6" s="379"/>
      <c r="K6" s="380"/>
      <c r="O6" s="47"/>
    </row>
    <row r="7" spans="1:17" ht="12.75">
      <c r="A7" s="45"/>
      <c r="B7" s="46"/>
      <c r="C7" s="49"/>
      <c r="D7" s="50"/>
      <c r="G7" s="47"/>
      <c r="H7" s="47"/>
      <c r="I7" s="51"/>
      <c r="J7" s="51"/>
      <c r="O7" s="47"/>
      <c r="Q7" s="52"/>
    </row>
    <row r="8" spans="1:15" ht="12.75">
      <c r="A8" s="45"/>
      <c r="B8" s="46"/>
      <c r="C8" s="53" t="s">
        <v>32</v>
      </c>
      <c r="D8" s="54" t="s">
        <v>33</v>
      </c>
      <c r="E8" s="54"/>
      <c r="F8" s="41"/>
      <c r="G8" s="41"/>
      <c r="H8" s="41"/>
      <c r="O8" s="55"/>
    </row>
    <row r="9" spans="1:15" ht="12.75">
      <c r="A9" s="45"/>
      <c r="B9" s="46"/>
      <c r="C9" s="56"/>
      <c r="D9" s="56"/>
      <c r="G9" s="47"/>
      <c r="H9" s="47"/>
      <c r="I9" s="48"/>
      <c r="J9" s="46"/>
      <c r="O9" s="47"/>
    </row>
    <row r="10" spans="1:15" ht="13.5" thickBot="1">
      <c r="A10" s="45"/>
      <c r="B10" s="46"/>
      <c r="C10" s="49"/>
      <c r="G10" s="47"/>
      <c r="H10" s="47"/>
      <c r="I10" s="48"/>
      <c r="J10" s="46"/>
      <c r="O10" s="47"/>
    </row>
    <row r="11" spans="1:16" ht="39" thickBot="1">
      <c r="A11" s="58"/>
      <c r="B11" s="59"/>
      <c r="C11" s="60" t="s">
        <v>34</v>
      </c>
      <c r="D11" s="61" t="s">
        <v>35</v>
      </c>
      <c r="E11" s="61" t="s">
        <v>36</v>
      </c>
      <c r="F11" s="61" t="s">
        <v>37</v>
      </c>
      <c r="G11" s="61" t="s">
        <v>38</v>
      </c>
      <c r="H11" s="62"/>
      <c r="I11" s="63"/>
      <c r="J11" s="64"/>
      <c r="K11" s="65" t="s">
        <v>39</v>
      </c>
      <c r="L11" s="61" t="s">
        <v>40</v>
      </c>
      <c r="M11" s="61" t="s">
        <v>36</v>
      </c>
      <c r="N11" s="61" t="s">
        <v>41</v>
      </c>
      <c r="O11" s="66" t="s">
        <v>38</v>
      </c>
      <c r="P11" s="67"/>
    </row>
    <row r="12" spans="2:16" ht="7.5" customHeight="1">
      <c r="B12" s="68"/>
      <c r="C12" s="69"/>
      <c r="D12" s="70"/>
      <c r="E12" s="71"/>
      <c r="F12" s="71"/>
      <c r="G12" s="71"/>
      <c r="H12" s="71"/>
      <c r="I12" s="72"/>
      <c r="J12" s="73"/>
      <c r="K12" s="74"/>
      <c r="L12" s="74"/>
      <c r="M12" s="74"/>
      <c r="N12" s="74"/>
      <c r="O12" s="75"/>
      <c r="P12" s="76"/>
    </row>
    <row r="13" spans="1:16" ht="12.75">
      <c r="A13" s="77" t="s">
        <v>42</v>
      </c>
      <c r="B13" s="78" t="s">
        <v>43</v>
      </c>
      <c r="C13" s="79" t="s">
        <v>44</v>
      </c>
      <c r="D13" s="80" t="s">
        <v>45</v>
      </c>
      <c r="E13" s="80" t="s">
        <v>45</v>
      </c>
      <c r="F13" s="80" t="s">
        <v>45</v>
      </c>
      <c r="G13" s="81">
        <v>0</v>
      </c>
      <c r="H13" s="82"/>
      <c r="I13" s="83" t="s">
        <v>46</v>
      </c>
      <c r="J13" s="84" t="s">
        <v>43</v>
      </c>
      <c r="K13" s="85" t="s">
        <v>47</v>
      </c>
      <c r="L13" s="80">
        <v>6665641</v>
      </c>
      <c r="M13" s="80">
        <v>7218134</v>
      </c>
      <c r="N13" s="80">
        <v>7180449</v>
      </c>
      <c r="O13" s="86">
        <v>99.4779121584609</v>
      </c>
      <c r="P13" s="76"/>
    </row>
    <row r="14" spans="1:16" ht="12.75">
      <c r="A14" s="77" t="s">
        <v>48</v>
      </c>
      <c r="B14" s="87" t="s">
        <v>49</v>
      </c>
      <c r="C14" s="88" t="s">
        <v>50</v>
      </c>
      <c r="D14" s="89">
        <v>1173803</v>
      </c>
      <c r="E14" s="89">
        <v>1395803</v>
      </c>
      <c r="F14" s="89">
        <v>2361029</v>
      </c>
      <c r="G14" s="90">
        <v>169.1520221693176</v>
      </c>
      <c r="H14" s="91"/>
      <c r="I14" s="92"/>
      <c r="J14" s="93"/>
      <c r="K14" s="94" t="s">
        <v>51</v>
      </c>
      <c r="L14" s="95"/>
      <c r="M14" s="96"/>
      <c r="N14" s="96"/>
      <c r="O14" s="97"/>
      <c r="P14" s="98"/>
    </row>
    <row r="15" spans="1:16" ht="12.75">
      <c r="A15" s="99"/>
      <c r="B15" s="100"/>
      <c r="C15" s="101" t="s">
        <v>51</v>
      </c>
      <c r="D15" s="102"/>
      <c r="E15" s="102"/>
      <c r="F15" s="102"/>
      <c r="G15" s="103"/>
      <c r="H15" s="103"/>
      <c r="I15" s="104" t="s">
        <v>52</v>
      </c>
      <c r="J15" s="93" t="s">
        <v>53</v>
      </c>
      <c r="K15" s="105" t="s">
        <v>54</v>
      </c>
      <c r="L15" s="106">
        <v>3113290</v>
      </c>
      <c r="M15" s="106">
        <v>3309741</v>
      </c>
      <c r="N15" s="106">
        <v>3309553</v>
      </c>
      <c r="O15" s="107">
        <v>99.99431979722885</v>
      </c>
      <c r="P15" s="76"/>
    </row>
    <row r="16" spans="1:16" ht="12.75">
      <c r="A16" s="108" t="s">
        <v>55</v>
      </c>
      <c r="B16" s="100" t="s">
        <v>53</v>
      </c>
      <c r="C16" s="109" t="s">
        <v>56</v>
      </c>
      <c r="D16" s="110">
        <v>43800</v>
      </c>
      <c r="E16" s="110">
        <v>147575</v>
      </c>
      <c r="F16" s="110">
        <v>302788</v>
      </c>
      <c r="G16" s="111">
        <v>205.17567338641368</v>
      </c>
      <c r="H16" s="111"/>
      <c r="I16" s="104" t="s">
        <v>57</v>
      </c>
      <c r="J16" s="93" t="s">
        <v>58</v>
      </c>
      <c r="K16" s="105" t="s">
        <v>59</v>
      </c>
      <c r="L16" s="106">
        <v>1060630</v>
      </c>
      <c r="M16" s="106">
        <v>1107995</v>
      </c>
      <c r="N16" s="106">
        <v>1107550</v>
      </c>
      <c r="O16" s="107">
        <v>99.95983736388702</v>
      </c>
      <c r="P16" s="76"/>
    </row>
    <row r="17" spans="1:16" ht="12.75">
      <c r="A17" s="108" t="s">
        <v>60</v>
      </c>
      <c r="B17" s="100" t="s">
        <v>58</v>
      </c>
      <c r="C17" s="109" t="s">
        <v>61</v>
      </c>
      <c r="D17" s="110">
        <v>14000</v>
      </c>
      <c r="E17" s="110">
        <v>11121</v>
      </c>
      <c r="F17" s="110">
        <v>64126</v>
      </c>
      <c r="G17" s="111">
        <v>576.6208074813416</v>
      </c>
      <c r="H17" s="111"/>
      <c r="I17" s="104" t="s">
        <v>62</v>
      </c>
      <c r="J17" s="93" t="s">
        <v>63</v>
      </c>
      <c r="K17" s="105" t="s">
        <v>64</v>
      </c>
      <c r="L17" s="106">
        <v>2433274</v>
      </c>
      <c r="M17" s="106">
        <v>2747504</v>
      </c>
      <c r="N17" s="106">
        <v>2711822</v>
      </c>
      <c r="O17" s="107">
        <v>98.70129397445827</v>
      </c>
      <c r="P17" s="76"/>
    </row>
    <row r="18" spans="1:16" ht="12.75">
      <c r="A18" s="108" t="s">
        <v>65</v>
      </c>
      <c r="B18" s="100" t="s">
        <v>63</v>
      </c>
      <c r="C18" s="109" t="s">
        <v>66</v>
      </c>
      <c r="D18" s="110">
        <v>111000</v>
      </c>
      <c r="E18" s="110">
        <v>12650</v>
      </c>
      <c r="F18" s="110">
        <v>12213</v>
      </c>
      <c r="G18" s="111">
        <v>96.54545454545455</v>
      </c>
      <c r="H18" s="111"/>
      <c r="I18" s="104" t="s">
        <v>67</v>
      </c>
      <c r="J18" s="93" t="s">
        <v>68</v>
      </c>
      <c r="K18" s="105" t="s">
        <v>69</v>
      </c>
      <c r="L18" s="106">
        <v>58447</v>
      </c>
      <c r="M18" s="106">
        <v>52894</v>
      </c>
      <c r="N18" s="106">
        <v>51524</v>
      </c>
      <c r="O18" s="107">
        <v>97.40991416795856</v>
      </c>
      <c r="P18" s="76"/>
    </row>
    <row r="19" spans="1:16" ht="25.5">
      <c r="A19" s="108" t="s">
        <v>70</v>
      </c>
      <c r="B19" s="100" t="s">
        <v>68</v>
      </c>
      <c r="C19" s="112" t="s">
        <v>71</v>
      </c>
      <c r="D19" s="110">
        <v>703903</v>
      </c>
      <c r="E19" s="110">
        <v>913903</v>
      </c>
      <c r="F19" s="110">
        <v>1473155</v>
      </c>
      <c r="G19" s="111">
        <v>161.19380284340897</v>
      </c>
      <c r="H19" s="111"/>
      <c r="I19" s="113"/>
      <c r="J19" s="93"/>
      <c r="K19" s="105" t="s">
        <v>72</v>
      </c>
      <c r="L19" s="106"/>
      <c r="M19" s="106"/>
      <c r="N19" s="106"/>
      <c r="O19" s="107"/>
      <c r="P19" s="76"/>
    </row>
    <row r="20" spans="1:16" ht="25.5">
      <c r="A20" s="114" t="s">
        <v>73</v>
      </c>
      <c r="B20" s="100" t="s">
        <v>74</v>
      </c>
      <c r="C20" s="112" t="s">
        <v>75</v>
      </c>
      <c r="D20" s="110" t="s">
        <v>45</v>
      </c>
      <c r="E20" s="110" t="s">
        <v>45</v>
      </c>
      <c r="F20" s="110" t="s">
        <v>45</v>
      </c>
      <c r="G20" s="111">
        <v>0</v>
      </c>
      <c r="H20" s="111"/>
      <c r="I20" s="115" t="s">
        <v>76</v>
      </c>
      <c r="J20" s="93"/>
      <c r="K20" s="105" t="s">
        <v>77</v>
      </c>
      <c r="L20" s="106" t="s">
        <v>45</v>
      </c>
      <c r="M20" s="106" t="s">
        <v>45</v>
      </c>
      <c r="N20" s="106" t="s">
        <v>45</v>
      </c>
      <c r="O20" s="107">
        <v>0</v>
      </c>
      <c r="P20" s="76"/>
    </row>
    <row r="21" spans="1:16" ht="12.75">
      <c r="A21" s="108" t="s">
        <v>78</v>
      </c>
      <c r="B21" s="100" t="s">
        <v>79</v>
      </c>
      <c r="C21" s="109" t="s">
        <v>80</v>
      </c>
      <c r="D21" s="110">
        <v>301100</v>
      </c>
      <c r="E21" s="110">
        <v>310554</v>
      </c>
      <c r="F21" s="110">
        <v>508747</v>
      </c>
      <c r="G21" s="111">
        <v>163.81917476509722</v>
      </c>
      <c r="H21" s="111"/>
      <c r="I21" s="115" t="s">
        <v>81</v>
      </c>
      <c r="J21" s="93"/>
      <c r="K21" s="105" t="s">
        <v>82</v>
      </c>
      <c r="L21" s="106" t="s">
        <v>45</v>
      </c>
      <c r="M21" s="106" t="s">
        <v>45</v>
      </c>
      <c r="N21" s="106" t="s">
        <v>45</v>
      </c>
      <c r="O21" s="107">
        <v>0</v>
      </c>
      <c r="P21" s="76"/>
    </row>
    <row r="22" spans="1:16" ht="12.75">
      <c r="A22" s="77" t="s">
        <v>83</v>
      </c>
      <c r="B22" s="87" t="s">
        <v>84</v>
      </c>
      <c r="C22" s="116" t="s">
        <v>85</v>
      </c>
      <c r="D22" s="89">
        <v>0</v>
      </c>
      <c r="E22" s="89">
        <v>0</v>
      </c>
      <c r="F22" s="89">
        <v>92</v>
      </c>
      <c r="G22" s="90">
        <v>0</v>
      </c>
      <c r="H22" s="90"/>
      <c r="I22" s="115" t="s">
        <v>86</v>
      </c>
      <c r="J22" s="93"/>
      <c r="K22" s="105" t="s">
        <v>87</v>
      </c>
      <c r="L22" s="106" t="s">
        <v>45</v>
      </c>
      <c r="M22" s="106" t="s">
        <v>45</v>
      </c>
      <c r="N22" s="106" t="s">
        <v>45</v>
      </c>
      <c r="O22" s="107">
        <v>0</v>
      </c>
      <c r="P22" s="76"/>
    </row>
    <row r="23" spans="1:16" ht="12.75">
      <c r="A23" s="117"/>
      <c r="B23" s="118"/>
      <c r="C23" s="119" t="s">
        <v>51</v>
      </c>
      <c r="D23" s="89"/>
      <c r="E23" s="89"/>
      <c r="F23" s="89"/>
      <c r="G23" s="90"/>
      <c r="H23" s="90"/>
      <c r="I23" s="115" t="s">
        <v>88</v>
      </c>
      <c r="J23" s="93"/>
      <c r="K23" s="105" t="s">
        <v>89</v>
      </c>
      <c r="L23" s="106" t="s">
        <v>45</v>
      </c>
      <c r="M23" s="106" t="s">
        <v>45</v>
      </c>
      <c r="N23" s="106" t="s">
        <v>45</v>
      </c>
      <c r="O23" s="107">
        <v>0</v>
      </c>
      <c r="P23" s="76"/>
    </row>
    <row r="24" spans="1:16" ht="12.75">
      <c r="A24" s="114" t="s">
        <v>90</v>
      </c>
      <c r="B24" s="100"/>
      <c r="C24" s="120" t="s">
        <v>91</v>
      </c>
      <c r="D24" s="110">
        <v>0</v>
      </c>
      <c r="E24" s="110">
        <v>0</v>
      </c>
      <c r="F24" s="110">
        <v>92</v>
      </c>
      <c r="G24" s="111">
        <v>0</v>
      </c>
      <c r="H24" s="111"/>
      <c r="I24" s="115" t="s">
        <v>92</v>
      </c>
      <c r="J24" s="93"/>
      <c r="K24" s="105" t="s">
        <v>93</v>
      </c>
      <c r="L24" s="106" t="s">
        <v>45</v>
      </c>
      <c r="M24" s="106" t="s">
        <v>45</v>
      </c>
      <c r="N24" s="106" t="s">
        <v>45</v>
      </c>
      <c r="O24" s="107">
        <v>0</v>
      </c>
      <c r="P24" s="76"/>
    </row>
    <row r="25" spans="1:16" ht="12.75">
      <c r="A25" s="114" t="s">
        <v>94</v>
      </c>
      <c r="B25" s="100"/>
      <c r="C25" s="120" t="s">
        <v>95</v>
      </c>
      <c r="D25" s="110" t="s">
        <v>45</v>
      </c>
      <c r="E25" s="110" t="s">
        <v>45</v>
      </c>
      <c r="F25" s="110" t="s">
        <v>45</v>
      </c>
      <c r="G25" s="111">
        <v>0</v>
      </c>
      <c r="H25" s="111"/>
      <c r="I25" s="115" t="s">
        <v>96</v>
      </c>
      <c r="J25" s="93"/>
      <c r="K25" s="105" t="s">
        <v>97</v>
      </c>
      <c r="L25" s="106" t="s">
        <v>45</v>
      </c>
      <c r="M25" s="106" t="s">
        <v>45</v>
      </c>
      <c r="N25" s="106" t="s">
        <v>45</v>
      </c>
      <c r="O25" s="107">
        <v>0</v>
      </c>
      <c r="P25" s="76"/>
    </row>
    <row r="26" spans="1:16" ht="12.75">
      <c r="A26" s="114" t="s">
        <v>98</v>
      </c>
      <c r="B26" s="100"/>
      <c r="C26" s="121" t="s">
        <v>99</v>
      </c>
      <c r="D26" s="110" t="s">
        <v>45</v>
      </c>
      <c r="E26" s="110" t="s">
        <v>45</v>
      </c>
      <c r="F26" s="110" t="s">
        <v>45</v>
      </c>
      <c r="G26" s="111">
        <v>0</v>
      </c>
      <c r="H26" s="111"/>
      <c r="I26" s="115" t="s">
        <v>100</v>
      </c>
      <c r="J26" s="93"/>
      <c r="K26" s="105" t="s">
        <v>101</v>
      </c>
      <c r="L26" s="106" t="s">
        <v>45</v>
      </c>
      <c r="M26" s="106" t="s">
        <v>45</v>
      </c>
      <c r="N26" s="106" t="s">
        <v>45</v>
      </c>
      <c r="O26" s="107">
        <v>0</v>
      </c>
      <c r="P26" s="76"/>
    </row>
    <row r="27" spans="1:16" ht="47.25" customHeight="1">
      <c r="A27" s="114" t="s">
        <v>102</v>
      </c>
      <c r="B27" s="100"/>
      <c r="C27" s="112" t="s">
        <v>103</v>
      </c>
      <c r="D27" s="122" t="s">
        <v>45</v>
      </c>
      <c r="E27" s="122" t="s">
        <v>45</v>
      </c>
      <c r="F27" s="122" t="s">
        <v>45</v>
      </c>
      <c r="G27" s="123">
        <v>0</v>
      </c>
      <c r="H27" s="111"/>
      <c r="I27" s="115" t="s">
        <v>104</v>
      </c>
      <c r="J27" s="93"/>
      <c r="K27" s="124" t="s">
        <v>105</v>
      </c>
      <c r="L27" s="106" t="s">
        <v>45</v>
      </c>
      <c r="M27" s="106" t="s">
        <v>45</v>
      </c>
      <c r="N27" s="106" t="s">
        <v>45</v>
      </c>
      <c r="O27" s="107">
        <v>0</v>
      </c>
      <c r="P27" s="76"/>
    </row>
    <row r="28" spans="1:16" ht="12.75">
      <c r="A28" s="99"/>
      <c r="B28" s="100"/>
      <c r="C28" s="125"/>
      <c r="D28" s="102"/>
      <c r="E28" s="102"/>
      <c r="F28" s="102"/>
      <c r="G28" s="103"/>
      <c r="H28" s="103"/>
      <c r="I28" s="115" t="s">
        <v>106</v>
      </c>
      <c r="J28" s="93"/>
      <c r="K28" s="105" t="s">
        <v>107</v>
      </c>
      <c r="L28" s="106" t="s">
        <v>45</v>
      </c>
      <c r="M28" s="106" t="s">
        <v>45</v>
      </c>
      <c r="N28" s="106" t="s">
        <v>45</v>
      </c>
      <c r="O28" s="107">
        <v>0</v>
      </c>
      <c r="P28" s="76"/>
    </row>
    <row r="29" spans="1:16" ht="26.25" customHeight="1">
      <c r="A29" s="99"/>
      <c r="B29" s="100"/>
      <c r="C29" s="125"/>
      <c r="D29" s="102"/>
      <c r="E29" s="102"/>
      <c r="F29" s="102"/>
      <c r="G29" s="103"/>
      <c r="H29" s="103"/>
      <c r="I29" s="115" t="s">
        <v>108</v>
      </c>
      <c r="J29" s="93" t="s">
        <v>74</v>
      </c>
      <c r="K29" s="126" t="s">
        <v>109</v>
      </c>
      <c r="L29" s="106" t="s">
        <v>45</v>
      </c>
      <c r="M29" s="106" t="s">
        <v>45</v>
      </c>
      <c r="N29" s="106" t="s">
        <v>45</v>
      </c>
      <c r="O29" s="107">
        <v>0</v>
      </c>
      <c r="P29" s="76"/>
    </row>
    <row r="30" spans="1:16" ht="12.75">
      <c r="A30" s="99"/>
      <c r="B30" s="100"/>
      <c r="C30" s="121"/>
      <c r="D30" s="102"/>
      <c r="E30" s="102"/>
      <c r="F30" s="102"/>
      <c r="G30" s="103"/>
      <c r="H30" s="103"/>
      <c r="I30" s="127"/>
      <c r="J30" s="127"/>
      <c r="K30" s="127"/>
      <c r="L30" s="102"/>
      <c r="M30" s="102"/>
      <c r="N30" s="102"/>
      <c r="O30" s="107"/>
      <c r="P30" s="76"/>
    </row>
    <row r="31" spans="1:16" ht="12.75">
      <c r="A31" s="99"/>
      <c r="B31" s="100"/>
      <c r="C31" s="125"/>
      <c r="D31" s="102"/>
      <c r="E31" s="102"/>
      <c r="F31" s="102"/>
      <c r="G31" s="103"/>
      <c r="H31" s="103"/>
      <c r="I31" s="128" t="s">
        <v>110</v>
      </c>
      <c r="J31" s="129" t="s">
        <v>49</v>
      </c>
      <c r="K31" s="130" t="s">
        <v>111</v>
      </c>
      <c r="L31" s="131">
        <v>1589700</v>
      </c>
      <c r="M31" s="131">
        <v>1007752</v>
      </c>
      <c r="N31" s="131">
        <v>992926</v>
      </c>
      <c r="O31" s="132">
        <v>98.52880470591971</v>
      </c>
      <c r="P31" s="76"/>
    </row>
    <row r="32" spans="1:16" ht="12.75">
      <c r="A32" s="99"/>
      <c r="B32" s="100"/>
      <c r="C32" s="125"/>
      <c r="D32" s="102"/>
      <c r="E32" s="102"/>
      <c r="F32" s="102"/>
      <c r="G32" s="103"/>
      <c r="H32" s="103"/>
      <c r="I32" s="128"/>
      <c r="J32" s="93"/>
      <c r="K32" s="94" t="s">
        <v>51</v>
      </c>
      <c r="L32" s="102"/>
      <c r="M32" s="102"/>
      <c r="N32" s="102"/>
      <c r="O32" s="107"/>
      <c r="P32" s="76"/>
    </row>
    <row r="33" spans="1:16" ht="12.75">
      <c r="A33" s="99"/>
      <c r="B33" s="100"/>
      <c r="C33" s="125"/>
      <c r="D33" s="102"/>
      <c r="E33" s="102"/>
      <c r="F33" s="102"/>
      <c r="G33" s="103"/>
      <c r="H33" s="103"/>
      <c r="I33" s="128" t="s">
        <v>112</v>
      </c>
      <c r="J33" s="93" t="s">
        <v>53</v>
      </c>
      <c r="K33" s="94" t="s">
        <v>113</v>
      </c>
      <c r="L33" s="106">
        <v>1589700</v>
      </c>
      <c r="M33" s="106">
        <v>1007752</v>
      </c>
      <c r="N33" s="106">
        <v>992926</v>
      </c>
      <c r="O33" s="107">
        <v>98.52880470591971</v>
      </c>
      <c r="P33" s="76"/>
    </row>
    <row r="34" spans="1:16" ht="12.75">
      <c r="A34" s="99"/>
      <c r="B34" s="100"/>
      <c r="C34" s="125"/>
      <c r="D34" s="102"/>
      <c r="E34" s="102"/>
      <c r="F34" s="102"/>
      <c r="G34" s="103"/>
      <c r="H34" s="103"/>
      <c r="I34" s="128" t="s">
        <v>114</v>
      </c>
      <c r="J34" s="93" t="s">
        <v>58</v>
      </c>
      <c r="K34" s="94" t="s">
        <v>115</v>
      </c>
      <c r="L34" s="106" t="s">
        <v>45</v>
      </c>
      <c r="M34" s="106" t="s">
        <v>45</v>
      </c>
      <c r="N34" s="106" t="s">
        <v>45</v>
      </c>
      <c r="O34" s="107">
        <v>0</v>
      </c>
      <c r="P34" s="76"/>
    </row>
    <row r="35" spans="1:16" ht="12.75">
      <c r="A35" s="99"/>
      <c r="B35" s="100"/>
      <c r="C35" s="125"/>
      <c r="D35" s="102"/>
      <c r="E35" s="102"/>
      <c r="F35" s="102"/>
      <c r="G35" s="103"/>
      <c r="H35" s="103"/>
      <c r="I35" s="133"/>
      <c r="J35" s="93"/>
      <c r="K35" s="105" t="s">
        <v>72</v>
      </c>
      <c r="L35" s="120"/>
      <c r="M35" s="120"/>
      <c r="N35" s="120"/>
      <c r="O35" s="107"/>
      <c r="P35" s="76"/>
    </row>
    <row r="36" spans="1:16" ht="12.75">
      <c r="A36" s="99"/>
      <c r="B36" s="100"/>
      <c r="C36" s="120"/>
      <c r="D36" s="120"/>
      <c r="E36" s="120"/>
      <c r="F36" s="120"/>
      <c r="G36" s="134"/>
      <c r="H36" s="134"/>
      <c r="I36" s="128" t="s">
        <v>116</v>
      </c>
      <c r="J36" s="93"/>
      <c r="K36" s="105" t="s">
        <v>77</v>
      </c>
      <c r="L36" s="106" t="s">
        <v>45</v>
      </c>
      <c r="M36" s="106" t="s">
        <v>45</v>
      </c>
      <c r="N36" s="106" t="s">
        <v>45</v>
      </c>
      <c r="O36" s="107">
        <v>0</v>
      </c>
      <c r="P36" s="76"/>
    </row>
    <row r="37" spans="1:16" ht="12.75">
      <c r="A37" s="99"/>
      <c r="B37" s="100"/>
      <c r="C37" s="120"/>
      <c r="D37" s="120"/>
      <c r="E37" s="120"/>
      <c r="F37" s="120"/>
      <c r="G37" s="134"/>
      <c r="H37" s="134"/>
      <c r="I37" s="128" t="s">
        <v>117</v>
      </c>
      <c r="J37" s="93"/>
      <c r="K37" s="105" t="s">
        <v>87</v>
      </c>
      <c r="L37" s="106" t="s">
        <v>45</v>
      </c>
      <c r="M37" s="106" t="s">
        <v>45</v>
      </c>
      <c r="N37" s="106" t="s">
        <v>45</v>
      </c>
      <c r="O37" s="107">
        <v>0</v>
      </c>
      <c r="P37" s="76"/>
    </row>
    <row r="38" spans="1:16" ht="12.75">
      <c r="A38" s="99"/>
      <c r="B38" s="100"/>
      <c r="C38" s="120"/>
      <c r="D38" s="120"/>
      <c r="E38" s="120"/>
      <c r="F38" s="120"/>
      <c r="G38" s="134"/>
      <c r="H38" s="134"/>
      <c r="I38" s="128" t="s">
        <v>118</v>
      </c>
      <c r="J38" s="93"/>
      <c r="K38" s="105" t="s">
        <v>89</v>
      </c>
      <c r="L38" s="106" t="s">
        <v>45</v>
      </c>
      <c r="M38" s="106" t="s">
        <v>45</v>
      </c>
      <c r="N38" s="106" t="s">
        <v>45</v>
      </c>
      <c r="O38" s="107">
        <v>0</v>
      </c>
      <c r="P38" s="76"/>
    </row>
    <row r="39" spans="1:16" ht="12.75">
      <c r="A39" s="99"/>
      <c r="B39" s="100"/>
      <c r="C39" s="120"/>
      <c r="D39" s="120"/>
      <c r="E39" s="120"/>
      <c r="F39" s="120"/>
      <c r="G39" s="134"/>
      <c r="H39" s="134"/>
      <c r="I39" s="128" t="s">
        <v>119</v>
      </c>
      <c r="J39" s="93"/>
      <c r="K39" s="105" t="s">
        <v>93</v>
      </c>
      <c r="L39" s="106" t="s">
        <v>45</v>
      </c>
      <c r="M39" s="106" t="s">
        <v>45</v>
      </c>
      <c r="N39" s="106" t="s">
        <v>45</v>
      </c>
      <c r="O39" s="107">
        <v>0</v>
      </c>
      <c r="P39" s="76"/>
    </row>
    <row r="40" spans="1:16" ht="12.75">
      <c r="A40" s="99"/>
      <c r="B40" s="100"/>
      <c r="C40" s="120"/>
      <c r="D40" s="120"/>
      <c r="E40" s="120"/>
      <c r="F40" s="120"/>
      <c r="G40" s="134"/>
      <c r="H40" s="134"/>
      <c r="I40" s="128" t="s">
        <v>120</v>
      </c>
      <c r="J40" s="93"/>
      <c r="K40" s="105" t="s">
        <v>121</v>
      </c>
      <c r="L40" s="106" t="s">
        <v>45</v>
      </c>
      <c r="M40" s="106" t="s">
        <v>45</v>
      </c>
      <c r="N40" s="106" t="s">
        <v>45</v>
      </c>
      <c r="O40" s="107">
        <v>0</v>
      </c>
      <c r="P40" s="76"/>
    </row>
    <row r="41" spans="1:16" ht="49.5" customHeight="1" thickBot="1">
      <c r="A41" s="99"/>
      <c r="B41" s="135"/>
      <c r="C41" s="136"/>
      <c r="D41" s="136"/>
      <c r="E41" s="136"/>
      <c r="F41" s="136"/>
      <c r="G41" s="137"/>
      <c r="H41" s="137"/>
      <c r="I41" s="138" t="s">
        <v>122</v>
      </c>
      <c r="J41" s="139"/>
      <c r="K41" s="140" t="s">
        <v>105</v>
      </c>
      <c r="L41" s="106" t="s">
        <v>45</v>
      </c>
      <c r="M41" s="106" t="s">
        <v>45</v>
      </c>
      <c r="N41" s="106" t="s">
        <v>45</v>
      </c>
      <c r="O41" s="107">
        <v>0</v>
      </c>
      <c r="P41" s="76"/>
    </row>
    <row r="42" spans="1:15" ht="19.5" customHeight="1" thickBot="1">
      <c r="A42" s="141"/>
      <c r="B42" s="142"/>
      <c r="C42" s="143" t="s">
        <v>123</v>
      </c>
      <c r="D42" s="144">
        <v>1173803</v>
      </c>
      <c r="E42" s="144">
        <v>1395803</v>
      </c>
      <c r="F42" s="144">
        <v>2361121</v>
      </c>
      <c r="G42" s="145">
        <v>169.15861335732907</v>
      </c>
      <c r="H42" s="146"/>
      <c r="I42" s="147"/>
      <c r="J42" s="148"/>
      <c r="K42" s="143" t="s">
        <v>123</v>
      </c>
      <c r="L42" s="144">
        <v>8255341</v>
      </c>
      <c r="M42" s="144">
        <v>8225886</v>
      </c>
      <c r="N42" s="144">
        <v>8173375</v>
      </c>
      <c r="O42" s="145">
        <v>99.3616371537364</v>
      </c>
    </row>
    <row r="43" spans="1:15" ht="13.5" thickTop="1">
      <c r="A43" s="45"/>
      <c r="B43" s="46"/>
      <c r="G43" s="47"/>
      <c r="H43" s="47"/>
      <c r="I43" s="48"/>
      <c r="J43" s="46"/>
      <c r="O43" s="47"/>
    </row>
  </sheetData>
  <mergeCells count="4">
    <mergeCell ref="B1:C1"/>
    <mergeCell ref="B2:C2"/>
    <mergeCell ref="B5:O5"/>
    <mergeCell ref="I6:K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29"/>
  <sheetViews>
    <sheetView showGridLines="0" workbookViewId="0" topLeftCell="A1">
      <selection activeCell="A15" sqref="A15"/>
    </sheetView>
  </sheetViews>
  <sheetFormatPr defaultColWidth="9.00390625" defaultRowHeight="12.75"/>
  <cols>
    <col min="1" max="1" width="63.375" style="0" bestFit="1" customWidth="1"/>
    <col min="2" max="4" width="13.75390625" style="0" customWidth="1"/>
    <col min="5" max="5" width="12.75390625" style="149" customWidth="1"/>
    <col min="6" max="8" width="13.75390625" style="0" customWidth="1"/>
    <col min="9" max="9" width="12.75390625" style="149" customWidth="1"/>
    <col min="10" max="12" width="13.75390625" style="0" customWidth="1"/>
    <col min="13" max="13" width="12.75390625" style="149" customWidth="1"/>
  </cols>
  <sheetData>
    <row r="1" ht="12.75">
      <c r="M1" s="150" t="s">
        <v>124</v>
      </c>
    </row>
    <row r="2" spans="1:13" ht="12.75">
      <c r="A2" s="43"/>
      <c r="M2" s="150" t="s">
        <v>125</v>
      </c>
    </row>
    <row r="3" spans="1:13" ht="12.75">
      <c r="A3" s="43"/>
      <c r="M3" s="150" t="s">
        <v>30</v>
      </c>
    </row>
    <row r="4" spans="1:13" ht="15.75">
      <c r="A4" s="381" t="s">
        <v>126</v>
      </c>
      <c r="B4" s="382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</row>
    <row r="5" spans="1:6" ht="15.75">
      <c r="A5" s="46"/>
      <c r="B5" s="49"/>
      <c r="C5" s="50"/>
      <c r="D5" s="40"/>
      <c r="E5" s="378" t="s">
        <v>26</v>
      </c>
      <c r="F5" s="384"/>
    </row>
    <row r="6" spans="1:6" ht="12.75">
      <c r="A6" s="46"/>
      <c r="B6" s="49"/>
      <c r="C6" s="50"/>
      <c r="D6" s="40"/>
      <c r="E6" s="151"/>
      <c r="F6" s="152"/>
    </row>
    <row r="7" spans="1:13" ht="12.75">
      <c r="A7" s="53" t="s">
        <v>32</v>
      </c>
      <c r="B7" s="153" t="s">
        <v>33</v>
      </c>
      <c r="D7" s="385"/>
      <c r="E7" s="386"/>
      <c r="F7" s="386"/>
      <c r="G7" s="386"/>
      <c r="H7" s="386"/>
      <c r="M7" s="154"/>
    </row>
    <row r="8" spans="1:5" ht="13.5" customHeight="1">
      <c r="A8" s="46"/>
      <c r="B8" s="49"/>
      <c r="C8" s="50"/>
      <c r="D8" s="40"/>
      <c r="E8" s="47"/>
    </row>
    <row r="9" spans="1:13" ht="13.5" customHeight="1">
      <c r="A9" s="46"/>
      <c r="B9" s="155"/>
      <c r="C9" s="156"/>
      <c r="D9" s="156"/>
      <c r="E9" s="157"/>
      <c r="F9" s="156"/>
      <c r="G9" s="156"/>
      <c r="H9" s="156"/>
      <c r="I9" s="157"/>
      <c r="J9" s="156"/>
      <c r="K9" s="156"/>
      <c r="L9" s="156"/>
      <c r="M9" s="157"/>
    </row>
    <row r="10" ht="13.5" customHeight="1" thickBot="1"/>
    <row r="11" spans="1:13" ht="24.75" customHeight="1">
      <c r="A11" s="387" t="s">
        <v>127</v>
      </c>
      <c r="B11" s="389" t="s">
        <v>128</v>
      </c>
      <c r="C11" s="389"/>
      <c r="D11" s="389"/>
      <c r="E11" s="389"/>
      <c r="F11" s="389" t="s">
        <v>129</v>
      </c>
      <c r="G11" s="389"/>
      <c r="H11" s="389"/>
      <c r="I11" s="390"/>
      <c r="J11" s="389" t="s">
        <v>130</v>
      </c>
      <c r="K11" s="389"/>
      <c r="L11" s="389"/>
      <c r="M11" s="391"/>
    </row>
    <row r="12" spans="1:13" ht="43.5" customHeight="1" thickBot="1">
      <c r="A12" s="388"/>
      <c r="B12" s="158" t="s">
        <v>35</v>
      </c>
      <c r="C12" s="158" t="s">
        <v>36</v>
      </c>
      <c r="D12" s="158" t="s">
        <v>37</v>
      </c>
      <c r="E12" s="159" t="s">
        <v>38</v>
      </c>
      <c r="F12" s="158" t="s">
        <v>35</v>
      </c>
      <c r="G12" s="158" t="s">
        <v>36</v>
      </c>
      <c r="H12" s="158" t="s">
        <v>37</v>
      </c>
      <c r="I12" s="159" t="s">
        <v>38</v>
      </c>
      <c r="J12" s="158" t="s">
        <v>35</v>
      </c>
      <c r="K12" s="158" t="s">
        <v>36</v>
      </c>
      <c r="L12" s="158" t="s">
        <v>37</v>
      </c>
      <c r="M12" s="160" t="s">
        <v>38</v>
      </c>
    </row>
    <row r="13" spans="1:13" ht="15" customHeight="1">
      <c r="A13" s="161" t="s">
        <v>131</v>
      </c>
      <c r="B13" s="162">
        <v>4324265</v>
      </c>
      <c r="C13" s="162">
        <v>4827666</v>
      </c>
      <c r="D13" s="162">
        <v>4791761</v>
      </c>
      <c r="E13" s="163">
        <v>99.25626586429136</v>
      </c>
      <c r="F13" s="162">
        <v>1284000</v>
      </c>
      <c r="G13" s="162">
        <v>766914</v>
      </c>
      <c r="H13" s="162">
        <v>755191</v>
      </c>
      <c r="I13" s="164">
        <v>98.47140618113635</v>
      </c>
      <c r="J13" s="162">
        <v>5608265</v>
      </c>
      <c r="K13" s="162">
        <v>5594580</v>
      </c>
      <c r="L13" s="162">
        <v>5546952</v>
      </c>
      <c r="M13" s="164">
        <v>99.14867604002445</v>
      </c>
    </row>
    <row r="14" spans="1:13" ht="15" customHeight="1">
      <c r="A14" s="161" t="s">
        <v>132</v>
      </c>
      <c r="B14" s="162">
        <v>4264118</v>
      </c>
      <c r="C14" s="162">
        <v>4766932</v>
      </c>
      <c r="D14" s="162">
        <v>4731727</v>
      </c>
      <c r="E14" s="163">
        <v>99.2614746759551</v>
      </c>
      <c r="F14" s="162">
        <v>1264000</v>
      </c>
      <c r="G14" s="162">
        <v>720100</v>
      </c>
      <c r="H14" s="162">
        <v>708769</v>
      </c>
      <c r="I14" s="164">
        <v>98.42646854603527</v>
      </c>
      <c r="J14" s="162">
        <v>5528118</v>
      </c>
      <c r="K14" s="162">
        <v>5487032</v>
      </c>
      <c r="L14" s="162">
        <v>5440496</v>
      </c>
      <c r="M14" s="164">
        <v>99.15189122279587</v>
      </c>
    </row>
    <row r="15" spans="1:13" ht="15" customHeight="1">
      <c r="A15" s="161" t="s">
        <v>133</v>
      </c>
      <c r="B15" s="162">
        <v>4258611</v>
      </c>
      <c r="C15" s="162">
        <v>4765870</v>
      </c>
      <c r="D15" s="162">
        <v>4730714</v>
      </c>
      <c r="E15" s="163">
        <v>99.26233825093844</v>
      </c>
      <c r="F15" s="162">
        <v>1264000</v>
      </c>
      <c r="G15" s="162">
        <v>720100</v>
      </c>
      <c r="H15" s="162">
        <v>708769</v>
      </c>
      <c r="I15" s="164">
        <v>98.42646854603527</v>
      </c>
      <c r="J15" s="162">
        <v>5522611</v>
      </c>
      <c r="K15" s="162">
        <v>5485970</v>
      </c>
      <c r="L15" s="162">
        <v>5439483</v>
      </c>
      <c r="M15" s="164">
        <v>99.1526202294216</v>
      </c>
    </row>
    <row r="16" spans="1:13" ht="15" customHeight="1">
      <c r="A16" s="161" t="s">
        <v>134</v>
      </c>
      <c r="B16" s="162">
        <v>5507</v>
      </c>
      <c r="C16" s="162">
        <v>1062</v>
      </c>
      <c r="D16" s="162">
        <v>1013</v>
      </c>
      <c r="E16" s="163">
        <v>95.38606403013182</v>
      </c>
      <c r="F16" s="162">
        <v>0</v>
      </c>
      <c r="G16" s="162">
        <v>0</v>
      </c>
      <c r="H16" s="162">
        <v>0</v>
      </c>
      <c r="I16" s="164">
        <v>0</v>
      </c>
      <c r="J16" s="162">
        <v>5507</v>
      </c>
      <c r="K16" s="162">
        <v>1062</v>
      </c>
      <c r="L16" s="162">
        <v>1013</v>
      </c>
      <c r="M16" s="164">
        <v>95.38606403013182</v>
      </c>
    </row>
    <row r="17" spans="1:13" ht="15" customHeight="1">
      <c r="A17" s="161" t="s">
        <v>135</v>
      </c>
      <c r="B17" s="162">
        <v>60147</v>
      </c>
      <c r="C17" s="162">
        <v>60734</v>
      </c>
      <c r="D17" s="162">
        <v>60034</v>
      </c>
      <c r="E17" s="163">
        <v>98.84743306879177</v>
      </c>
      <c r="F17" s="162">
        <v>20000</v>
      </c>
      <c r="G17" s="162">
        <v>46814</v>
      </c>
      <c r="H17" s="162">
        <v>46422</v>
      </c>
      <c r="I17" s="164">
        <v>99.1626436536079</v>
      </c>
      <c r="J17" s="162">
        <v>80147</v>
      </c>
      <c r="K17" s="162">
        <v>107548</v>
      </c>
      <c r="L17" s="162">
        <v>106456</v>
      </c>
      <c r="M17" s="164">
        <v>98.98463941681854</v>
      </c>
    </row>
    <row r="18" spans="1:13" ht="15" customHeight="1">
      <c r="A18" s="161" t="s">
        <v>136</v>
      </c>
      <c r="B18" s="162">
        <v>0</v>
      </c>
      <c r="C18" s="162">
        <v>0</v>
      </c>
      <c r="D18" s="162">
        <v>0</v>
      </c>
      <c r="E18" s="163">
        <v>0</v>
      </c>
      <c r="F18" s="162">
        <v>0</v>
      </c>
      <c r="G18" s="162">
        <v>29600</v>
      </c>
      <c r="H18" s="162">
        <v>29576</v>
      </c>
      <c r="I18" s="164">
        <v>99.91891891891892</v>
      </c>
      <c r="J18" s="162">
        <v>0</v>
      </c>
      <c r="K18" s="162">
        <v>29600</v>
      </c>
      <c r="L18" s="162">
        <v>29576</v>
      </c>
      <c r="M18" s="164">
        <v>99.91891891891892</v>
      </c>
    </row>
    <row r="19" spans="1:13" ht="15" customHeight="1">
      <c r="A19" s="161" t="s">
        <v>137</v>
      </c>
      <c r="B19" s="162">
        <v>60147</v>
      </c>
      <c r="C19" s="162">
        <v>60734</v>
      </c>
      <c r="D19" s="162">
        <v>60034</v>
      </c>
      <c r="E19" s="163">
        <v>98.84743306879177</v>
      </c>
      <c r="F19" s="162">
        <v>20000</v>
      </c>
      <c r="G19" s="162">
        <v>17214</v>
      </c>
      <c r="H19" s="162">
        <v>16846</v>
      </c>
      <c r="I19" s="164">
        <v>97.86220518182874</v>
      </c>
      <c r="J19" s="162">
        <v>80147</v>
      </c>
      <c r="K19" s="162">
        <v>77948</v>
      </c>
      <c r="L19" s="162">
        <v>76880</v>
      </c>
      <c r="M19" s="164">
        <v>98.62985580130344</v>
      </c>
    </row>
    <row r="20" spans="1:13" ht="15" customHeight="1">
      <c r="A20" s="161" t="s">
        <v>138</v>
      </c>
      <c r="B20" s="162">
        <v>2326717</v>
      </c>
      <c r="C20" s="162">
        <v>2371295</v>
      </c>
      <c r="D20" s="162">
        <v>2370415</v>
      </c>
      <c r="E20" s="163">
        <v>99.96288947600361</v>
      </c>
      <c r="F20" s="162">
        <v>305200</v>
      </c>
      <c r="G20" s="162">
        <v>236269</v>
      </c>
      <c r="H20" s="162">
        <v>233192</v>
      </c>
      <c r="I20" s="164">
        <v>98.69767087514654</v>
      </c>
      <c r="J20" s="162">
        <v>2631917</v>
      </c>
      <c r="K20" s="162">
        <v>2607564</v>
      </c>
      <c r="L20" s="162">
        <v>2603607</v>
      </c>
      <c r="M20" s="164">
        <v>99.84824917049015</v>
      </c>
    </row>
    <row r="21" spans="1:13" ht="15" customHeight="1">
      <c r="A21" s="161" t="s">
        <v>139</v>
      </c>
      <c r="B21" s="162">
        <v>2326717</v>
      </c>
      <c r="C21" s="162">
        <v>2371295</v>
      </c>
      <c r="D21" s="162">
        <v>2370415</v>
      </c>
      <c r="E21" s="163">
        <v>99.96288947600361</v>
      </c>
      <c r="F21" s="162">
        <v>305200</v>
      </c>
      <c r="G21" s="162">
        <v>236269</v>
      </c>
      <c r="H21" s="162">
        <v>233192</v>
      </c>
      <c r="I21" s="164">
        <v>98.69767087514654</v>
      </c>
      <c r="J21" s="162">
        <v>2631917</v>
      </c>
      <c r="K21" s="162">
        <v>2607564</v>
      </c>
      <c r="L21" s="162">
        <v>2603607</v>
      </c>
      <c r="M21" s="164">
        <v>99.84824917049015</v>
      </c>
    </row>
    <row r="22" spans="1:13" ht="15" customHeight="1">
      <c r="A22" s="161" t="s">
        <v>140</v>
      </c>
      <c r="B22" s="162">
        <v>2326717</v>
      </c>
      <c r="C22" s="162">
        <v>2343556</v>
      </c>
      <c r="D22" s="162">
        <v>2342676</v>
      </c>
      <c r="E22" s="163">
        <v>99.9624502252133</v>
      </c>
      <c r="F22" s="162">
        <v>305200</v>
      </c>
      <c r="G22" s="162">
        <v>236269</v>
      </c>
      <c r="H22" s="162">
        <v>233192</v>
      </c>
      <c r="I22" s="164">
        <v>98.69767087514654</v>
      </c>
      <c r="J22" s="162">
        <v>2631917</v>
      </c>
      <c r="K22" s="162">
        <v>2579825</v>
      </c>
      <c r="L22" s="162">
        <v>2575868</v>
      </c>
      <c r="M22" s="164">
        <v>99.84661750312522</v>
      </c>
    </row>
    <row r="23" spans="1:13" ht="15" customHeight="1">
      <c r="A23" s="161" t="s">
        <v>141</v>
      </c>
      <c r="B23" s="162">
        <v>0</v>
      </c>
      <c r="C23" s="162">
        <v>27739</v>
      </c>
      <c r="D23" s="162">
        <v>27739</v>
      </c>
      <c r="E23" s="163">
        <v>100</v>
      </c>
      <c r="F23" s="162">
        <v>0</v>
      </c>
      <c r="G23" s="162">
        <v>0</v>
      </c>
      <c r="H23" s="162">
        <v>0</v>
      </c>
      <c r="I23" s="164">
        <v>0</v>
      </c>
      <c r="J23" s="162">
        <v>0</v>
      </c>
      <c r="K23" s="162">
        <v>27739</v>
      </c>
      <c r="L23" s="162">
        <v>27739</v>
      </c>
      <c r="M23" s="164">
        <v>100</v>
      </c>
    </row>
    <row r="24" spans="1:13" ht="15" customHeight="1">
      <c r="A24" s="161" t="s">
        <v>142</v>
      </c>
      <c r="B24" s="162">
        <v>14659</v>
      </c>
      <c r="C24" s="162">
        <v>19173</v>
      </c>
      <c r="D24" s="162">
        <v>18273</v>
      </c>
      <c r="E24" s="163">
        <v>95.30589892035675</v>
      </c>
      <c r="F24" s="162">
        <v>500</v>
      </c>
      <c r="G24" s="162">
        <v>4569</v>
      </c>
      <c r="H24" s="162">
        <v>4543</v>
      </c>
      <c r="I24" s="164">
        <v>99.43094769096082</v>
      </c>
      <c r="J24" s="162">
        <v>15159</v>
      </c>
      <c r="K24" s="162">
        <v>23742</v>
      </c>
      <c r="L24" s="162">
        <v>22816</v>
      </c>
      <c r="M24" s="164">
        <v>96.09973885940526</v>
      </c>
    </row>
    <row r="25" spans="1:13" ht="15" customHeight="1">
      <c r="A25" s="161" t="s">
        <v>143</v>
      </c>
      <c r="B25" s="162">
        <v>14659</v>
      </c>
      <c r="C25" s="162">
        <v>19173</v>
      </c>
      <c r="D25" s="162">
        <v>18273</v>
      </c>
      <c r="E25" s="163">
        <v>95.30589892035675</v>
      </c>
      <c r="F25" s="162">
        <v>500</v>
      </c>
      <c r="G25" s="162">
        <v>4569</v>
      </c>
      <c r="H25" s="162">
        <v>4543</v>
      </c>
      <c r="I25" s="164">
        <v>99.43094769096082</v>
      </c>
      <c r="J25" s="162">
        <v>15159</v>
      </c>
      <c r="K25" s="162">
        <v>23742</v>
      </c>
      <c r="L25" s="162">
        <v>22816</v>
      </c>
      <c r="M25" s="164">
        <v>96.09973885940526</v>
      </c>
    </row>
    <row r="26" spans="1:13" ht="15" customHeight="1" thickBot="1">
      <c r="A26" s="161" t="s">
        <v>144</v>
      </c>
      <c r="B26" s="162">
        <v>14659</v>
      </c>
      <c r="C26" s="162">
        <v>19173</v>
      </c>
      <c r="D26" s="162">
        <v>18273</v>
      </c>
      <c r="E26" s="163">
        <v>95.30589892035675</v>
      </c>
      <c r="F26" s="162">
        <v>500</v>
      </c>
      <c r="G26" s="162">
        <v>4569</v>
      </c>
      <c r="H26" s="162">
        <v>4543</v>
      </c>
      <c r="I26" s="164">
        <v>99.43094769096082</v>
      </c>
      <c r="J26" s="162">
        <v>15159</v>
      </c>
      <c r="K26" s="162">
        <v>23742</v>
      </c>
      <c r="L26" s="162">
        <v>22816</v>
      </c>
      <c r="M26" s="164">
        <v>96.09973885940526</v>
      </c>
    </row>
    <row r="27" spans="1:13" ht="13.5" thickBot="1">
      <c r="A27" s="165" t="s">
        <v>145</v>
      </c>
      <c r="B27" s="166">
        <v>6665641</v>
      </c>
      <c r="C27" s="166">
        <v>7218134</v>
      </c>
      <c r="D27" s="166">
        <v>7180449</v>
      </c>
      <c r="E27" s="167">
        <v>99.4779121584609</v>
      </c>
      <c r="F27" s="166">
        <v>1589700</v>
      </c>
      <c r="G27" s="166">
        <v>1007752</v>
      </c>
      <c r="H27" s="166">
        <v>992926</v>
      </c>
      <c r="I27" s="168">
        <v>98.52880470591971</v>
      </c>
      <c r="J27" s="169">
        <v>8255341</v>
      </c>
      <c r="K27" s="169">
        <v>8225886</v>
      </c>
      <c r="L27" s="169">
        <v>8173375</v>
      </c>
      <c r="M27" s="170">
        <v>99.3616371537364</v>
      </c>
    </row>
    <row r="28" ht="13.5" thickTop="1"/>
    <row r="29" spans="2:13" ht="12.75">
      <c r="B29" s="171"/>
      <c r="C29" s="171"/>
      <c r="D29" s="171"/>
      <c r="E29" s="172"/>
      <c r="F29" s="171"/>
      <c r="G29" s="171"/>
      <c r="H29" s="171"/>
      <c r="I29" s="172"/>
      <c r="J29" s="171"/>
      <c r="K29" s="171"/>
      <c r="L29" s="171"/>
      <c r="M29" s="172"/>
    </row>
  </sheetData>
  <mergeCells count="7">
    <mergeCell ref="A4:M4"/>
    <mergeCell ref="E5:F5"/>
    <mergeCell ref="D7:H7"/>
    <mergeCell ref="A11:A12"/>
    <mergeCell ref="B11:E11"/>
    <mergeCell ref="F11:I11"/>
    <mergeCell ref="J11:M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I159"/>
  <sheetViews>
    <sheetView showGridLines="0" workbookViewId="0" topLeftCell="A1">
      <selection activeCell="D21" sqref="D21"/>
    </sheetView>
  </sheetViews>
  <sheetFormatPr defaultColWidth="12.625" defaultRowHeight="12.75"/>
  <cols>
    <col min="1" max="1" width="2.25390625" style="173" customWidth="1"/>
    <col min="2" max="2" width="17.875" style="173" customWidth="1"/>
    <col min="3" max="3" width="25.00390625" style="173" bestFit="1" customWidth="1"/>
    <col min="4" max="7" width="10.875" style="173" customWidth="1"/>
    <col min="8" max="8" width="16.75390625" style="173" customWidth="1"/>
    <col min="9" max="9" width="10.75390625" style="173" customWidth="1"/>
    <col min="10" max="16384" width="12.625" style="173" customWidth="1"/>
  </cols>
  <sheetData>
    <row r="1" spans="2:9" ht="12.75">
      <c r="B1" s="394" t="s">
        <v>146</v>
      </c>
      <c r="C1" s="394"/>
      <c r="D1" s="394"/>
      <c r="E1" s="394"/>
      <c r="F1" s="394"/>
      <c r="G1" s="394"/>
      <c r="H1" s="394"/>
      <c r="I1" s="394"/>
    </row>
    <row r="2" ht="13.5" thickBot="1"/>
    <row r="3" spans="2:9" ht="12.75" customHeight="1">
      <c r="B3" s="174"/>
      <c r="C3" s="395" t="s">
        <v>147</v>
      </c>
      <c r="D3" s="397" t="s">
        <v>148</v>
      </c>
      <c r="E3" s="398"/>
      <c r="F3" s="399" t="s">
        <v>149</v>
      </c>
      <c r="G3" s="400"/>
      <c r="H3" s="401" t="s">
        <v>150</v>
      </c>
      <c r="I3" s="403" t="s">
        <v>151</v>
      </c>
    </row>
    <row r="4" spans="2:9" ht="12.75" customHeight="1">
      <c r="B4" s="175"/>
      <c r="C4" s="396"/>
      <c r="D4" s="176" t="s">
        <v>152</v>
      </c>
      <c r="E4" s="176" t="s">
        <v>153</v>
      </c>
      <c r="F4" s="177">
        <v>2006</v>
      </c>
      <c r="G4" s="177">
        <v>2005</v>
      </c>
      <c r="H4" s="402"/>
      <c r="I4" s="404"/>
    </row>
    <row r="5" spans="2:9" ht="12.75" customHeight="1" thickBot="1">
      <c r="B5" s="178"/>
      <c r="C5" s="179">
        <v>0</v>
      </c>
      <c r="D5" s="180">
        <v>1</v>
      </c>
      <c r="E5" s="180">
        <v>2</v>
      </c>
      <c r="F5" s="180">
        <v>4</v>
      </c>
      <c r="G5" s="180">
        <v>3</v>
      </c>
      <c r="H5" s="180">
        <v>5</v>
      </c>
      <c r="I5" s="181">
        <v>6</v>
      </c>
    </row>
    <row r="6" spans="2:9" ht="12.75" customHeight="1">
      <c r="B6" s="182"/>
      <c r="C6" s="183" t="s">
        <v>154</v>
      </c>
      <c r="D6" s="184">
        <v>0</v>
      </c>
      <c r="E6" s="184">
        <v>0</v>
      </c>
      <c r="F6" s="184">
        <v>0</v>
      </c>
      <c r="G6" s="184">
        <v>0</v>
      </c>
      <c r="H6" s="185"/>
      <c r="I6" s="186"/>
    </row>
    <row r="7" spans="2:9" ht="12.75" customHeight="1">
      <c r="B7" s="187"/>
      <c r="C7" s="183" t="s">
        <v>155</v>
      </c>
      <c r="D7" s="184">
        <v>0</v>
      </c>
      <c r="E7" s="184">
        <v>0</v>
      </c>
      <c r="F7" s="184">
        <v>0</v>
      </c>
      <c r="G7" s="184">
        <v>0</v>
      </c>
      <c r="H7" s="185"/>
      <c r="I7" s="186"/>
    </row>
    <row r="8" spans="2:9" ht="12.75" customHeight="1">
      <c r="B8" s="187"/>
      <c r="C8" s="183" t="s">
        <v>156</v>
      </c>
      <c r="D8" s="184">
        <v>0</v>
      </c>
      <c r="E8" s="184">
        <v>0</v>
      </c>
      <c r="F8" s="184">
        <v>0</v>
      </c>
      <c r="G8" s="184">
        <v>0</v>
      </c>
      <c r="H8" s="185"/>
      <c r="I8" s="186"/>
    </row>
    <row r="9" spans="2:9" ht="12.75" customHeight="1">
      <c r="B9" s="187"/>
      <c r="C9" s="183" t="s">
        <v>157</v>
      </c>
      <c r="D9" s="184">
        <v>0</v>
      </c>
      <c r="E9" s="184">
        <v>0</v>
      </c>
      <c r="F9" s="184">
        <v>0</v>
      </c>
      <c r="G9" s="184">
        <v>0</v>
      </c>
      <c r="H9" s="185"/>
      <c r="I9" s="186"/>
    </row>
    <row r="10" spans="2:9" ht="12.75" customHeight="1">
      <c r="B10" s="188" t="s">
        <v>44</v>
      </c>
      <c r="C10" s="183" t="s">
        <v>158</v>
      </c>
      <c r="D10" s="184">
        <v>0</v>
      </c>
      <c r="E10" s="184">
        <v>0</v>
      </c>
      <c r="F10" s="184">
        <v>0</v>
      </c>
      <c r="G10" s="184">
        <v>0</v>
      </c>
      <c r="H10" s="185"/>
      <c r="I10" s="186"/>
    </row>
    <row r="11" spans="2:9" ht="12.75" customHeight="1">
      <c r="B11" s="188">
        <v>100</v>
      </c>
      <c r="C11" s="183" t="s">
        <v>159</v>
      </c>
      <c r="D11" s="184">
        <v>0</v>
      </c>
      <c r="E11" s="184">
        <v>0</v>
      </c>
      <c r="F11" s="184">
        <v>0</v>
      </c>
      <c r="G11" s="184">
        <v>0</v>
      </c>
      <c r="H11" s="185"/>
      <c r="I11" s="186"/>
    </row>
    <row r="12" spans="2:9" ht="12.75" customHeight="1">
      <c r="B12" s="187"/>
      <c r="C12" s="183" t="s">
        <v>160</v>
      </c>
      <c r="D12" s="184">
        <v>0</v>
      </c>
      <c r="E12" s="184">
        <v>0</v>
      </c>
      <c r="F12" s="184">
        <v>0</v>
      </c>
      <c r="G12" s="184">
        <v>0</v>
      </c>
      <c r="H12" s="185"/>
      <c r="I12" s="186"/>
    </row>
    <row r="13" spans="2:9" ht="12.75" customHeight="1">
      <c r="B13" s="187"/>
      <c r="C13" s="183" t="s">
        <v>161</v>
      </c>
      <c r="D13" s="184">
        <v>0</v>
      </c>
      <c r="E13" s="184">
        <v>0</v>
      </c>
      <c r="F13" s="184">
        <v>0</v>
      </c>
      <c r="G13" s="184">
        <v>0</v>
      </c>
      <c r="H13" s="185"/>
      <c r="I13" s="186"/>
    </row>
    <row r="14" spans="2:9" ht="12.75" customHeight="1">
      <c r="B14" s="187"/>
      <c r="C14" s="183" t="s">
        <v>162</v>
      </c>
      <c r="D14" s="184">
        <v>0</v>
      </c>
      <c r="E14" s="184">
        <v>0</v>
      </c>
      <c r="F14" s="184">
        <v>0</v>
      </c>
      <c r="G14" s="184">
        <v>0</v>
      </c>
      <c r="H14" s="185"/>
      <c r="I14" s="186"/>
    </row>
    <row r="15" spans="2:9" ht="12.75" customHeight="1">
      <c r="B15" s="187"/>
      <c r="C15" s="183" t="s">
        <v>163</v>
      </c>
      <c r="D15" s="184">
        <v>0</v>
      </c>
      <c r="E15" s="184">
        <v>0</v>
      </c>
      <c r="F15" s="184">
        <v>0</v>
      </c>
      <c r="G15" s="184">
        <v>0</v>
      </c>
      <c r="H15" s="185"/>
      <c r="I15" s="186"/>
    </row>
    <row r="16" spans="2:9" ht="12.75" customHeight="1" thickBot="1">
      <c r="B16" s="189"/>
      <c r="C16" s="190" t="s">
        <v>164</v>
      </c>
      <c r="D16" s="191">
        <v>0</v>
      </c>
      <c r="E16" s="191">
        <v>0</v>
      </c>
      <c r="F16" s="191">
        <v>0</v>
      </c>
      <c r="G16" s="191">
        <v>0</v>
      </c>
      <c r="H16" s="192"/>
      <c r="I16" s="193"/>
    </row>
    <row r="17" spans="2:9" ht="12.75" customHeight="1">
      <c r="B17" s="187"/>
      <c r="C17" s="183" t="s">
        <v>154</v>
      </c>
      <c r="D17" s="184">
        <v>69500</v>
      </c>
      <c r="E17" s="194">
        <v>153500</v>
      </c>
      <c r="F17" s="194">
        <v>305295</v>
      </c>
      <c r="G17" s="194">
        <v>90447</v>
      </c>
      <c r="H17" s="185">
        <f>F17/E17*100</f>
        <v>198.88925081433223</v>
      </c>
      <c r="I17" s="186">
        <f aca="true" t="shared" si="0" ref="I17:I29">F17/G17*100</f>
        <v>337.5402169226177</v>
      </c>
    </row>
    <row r="18" spans="2:9" ht="12.75" customHeight="1">
      <c r="B18" s="187"/>
      <c r="C18" s="183" t="s">
        <v>155</v>
      </c>
      <c r="D18" s="184">
        <v>0</v>
      </c>
      <c r="E18" s="194">
        <v>0</v>
      </c>
      <c r="F18" s="194">
        <v>41578</v>
      </c>
      <c r="G18" s="194">
        <v>30769</v>
      </c>
      <c r="H18" s="185"/>
      <c r="I18" s="186">
        <f t="shared" si="0"/>
        <v>135.12951347135103</v>
      </c>
    </row>
    <row r="19" spans="2:9" ht="12.75" customHeight="1">
      <c r="B19" s="187"/>
      <c r="C19" s="183" t="s">
        <v>156</v>
      </c>
      <c r="D19" s="184">
        <v>0</v>
      </c>
      <c r="E19" s="194">
        <v>0</v>
      </c>
      <c r="F19" s="194">
        <v>5302</v>
      </c>
      <c r="G19" s="194">
        <v>16193</v>
      </c>
      <c r="H19" s="185"/>
      <c r="I19" s="186">
        <f t="shared" si="0"/>
        <v>32.74254307416785</v>
      </c>
    </row>
    <row r="20" spans="2:9" ht="12.75" customHeight="1">
      <c r="B20" s="187"/>
      <c r="C20" s="183" t="s">
        <v>157</v>
      </c>
      <c r="D20" s="184">
        <v>0</v>
      </c>
      <c r="E20" s="194">
        <v>0</v>
      </c>
      <c r="F20" s="194">
        <v>4179</v>
      </c>
      <c r="G20" s="194">
        <v>9518</v>
      </c>
      <c r="H20" s="185"/>
      <c r="I20" s="186">
        <f t="shared" si="0"/>
        <v>43.90628283252784</v>
      </c>
    </row>
    <row r="21" spans="2:9" ht="12.75" customHeight="1">
      <c r="B21" s="392" t="s">
        <v>50</v>
      </c>
      <c r="C21" s="183" t="s">
        <v>158</v>
      </c>
      <c r="D21" s="184">
        <v>104800</v>
      </c>
      <c r="E21" s="194">
        <v>98800</v>
      </c>
      <c r="F21" s="194">
        <v>100184</v>
      </c>
      <c r="G21" s="194">
        <v>129758</v>
      </c>
      <c r="H21" s="185">
        <f>F21/E21*100</f>
        <v>101.4008097165992</v>
      </c>
      <c r="I21" s="186">
        <f t="shared" si="0"/>
        <v>77.20834168220841</v>
      </c>
    </row>
    <row r="22" spans="2:9" ht="12.75" customHeight="1">
      <c r="B22" s="392"/>
      <c r="C22" s="183" t="s">
        <v>159</v>
      </c>
      <c r="D22" s="184">
        <v>234600</v>
      </c>
      <c r="E22" s="194">
        <v>156600</v>
      </c>
      <c r="F22" s="194">
        <v>160750</v>
      </c>
      <c r="G22" s="194">
        <v>71287</v>
      </c>
      <c r="H22" s="185">
        <f>F22/E22*100</f>
        <v>102.6500638569604</v>
      </c>
      <c r="I22" s="186">
        <f t="shared" si="0"/>
        <v>225.4969349250214</v>
      </c>
    </row>
    <row r="23" spans="2:9" ht="12.75" customHeight="1">
      <c r="B23" s="188">
        <v>200</v>
      </c>
      <c r="C23" s="183" t="s">
        <v>160</v>
      </c>
      <c r="D23" s="184">
        <v>0</v>
      </c>
      <c r="E23" s="194">
        <v>0</v>
      </c>
      <c r="F23" s="194">
        <v>1611</v>
      </c>
      <c r="G23" s="194">
        <v>3972</v>
      </c>
      <c r="H23" s="185"/>
      <c r="I23" s="186">
        <f t="shared" si="0"/>
        <v>40.55891238670695</v>
      </c>
    </row>
    <row r="24" spans="2:9" ht="12.75" customHeight="1">
      <c r="B24" s="187"/>
      <c r="C24" s="183" t="s">
        <v>161</v>
      </c>
      <c r="D24" s="195">
        <v>3000</v>
      </c>
      <c r="E24" s="195">
        <v>3000</v>
      </c>
      <c r="F24" s="194">
        <v>4371</v>
      </c>
      <c r="G24" s="194">
        <v>4665</v>
      </c>
      <c r="H24" s="185">
        <f>F24/E24*100</f>
        <v>145.70000000000002</v>
      </c>
      <c r="I24" s="186">
        <f t="shared" si="0"/>
        <v>93.69774919614147</v>
      </c>
    </row>
    <row r="25" spans="2:9" ht="12.75" customHeight="1">
      <c r="B25" s="187"/>
      <c r="C25" s="183" t="s">
        <v>162</v>
      </c>
      <c r="D25" s="184">
        <v>761903</v>
      </c>
      <c r="E25" s="194">
        <v>983903</v>
      </c>
      <c r="F25" s="194">
        <v>1737759</v>
      </c>
      <c r="G25" s="194">
        <v>1668720</v>
      </c>
      <c r="H25" s="185">
        <f>F25/E25*100</f>
        <v>176.61893499664092</v>
      </c>
      <c r="I25" s="186">
        <f t="shared" si="0"/>
        <v>104.13724291672659</v>
      </c>
    </row>
    <row r="26" spans="2:9" ht="12.75" customHeight="1">
      <c r="B26" s="187"/>
      <c r="C26" s="183" t="s">
        <v>163</v>
      </c>
      <c r="D26" s="184">
        <v>0</v>
      </c>
      <c r="E26" s="194">
        <v>0</v>
      </c>
      <c r="F26" s="194">
        <v>0</v>
      </c>
      <c r="G26" s="194">
        <v>18</v>
      </c>
      <c r="H26" s="185"/>
      <c r="I26" s="186">
        <f t="shared" si="0"/>
        <v>0</v>
      </c>
    </row>
    <row r="27" spans="2:9" ht="12.75" customHeight="1" thickBot="1">
      <c r="B27" s="189"/>
      <c r="C27" s="190" t="s">
        <v>164</v>
      </c>
      <c r="D27" s="191">
        <v>1173803</v>
      </c>
      <c r="E27" s="191">
        <v>1395803</v>
      </c>
      <c r="F27" s="191">
        <v>2361029</v>
      </c>
      <c r="G27" s="191">
        <v>2025347</v>
      </c>
      <c r="H27" s="192">
        <f>F27/E27*100</f>
        <v>169.1520221693176</v>
      </c>
      <c r="I27" s="193">
        <f t="shared" si="0"/>
        <v>116.57404879262666</v>
      </c>
    </row>
    <row r="28" spans="2:9" ht="12.75" customHeight="1">
      <c r="B28" s="187"/>
      <c r="C28" s="183" t="s">
        <v>154</v>
      </c>
      <c r="D28" s="184">
        <v>32800</v>
      </c>
      <c r="E28" s="194">
        <v>140840</v>
      </c>
      <c r="F28" s="194">
        <v>293543</v>
      </c>
      <c r="G28" s="194">
        <v>32021</v>
      </c>
      <c r="H28" s="185">
        <f>F28/E28*100</f>
        <v>208.42303322919628</v>
      </c>
      <c r="I28" s="186">
        <f t="shared" si="0"/>
        <v>916.7202773180101</v>
      </c>
    </row>
    <row r="29" spans="2:9" ht="12.75" customHeight="1">
      <c r="B29" s="187"/>
      <c r="C29" s="183" t="s">
        <v>155</v>
      </c>
      <c r="D29" s="184">
        <v>0</v>
      </c>
      <c r="E29" s="194">
        <v>0</v>
      </c>
      <c r="F29" s="194">
        <v>74</v>
      </c>
      <c r="G29" s="194">
        <v>66</v>
      </c>
      <c r="H29" s="185"/>
      <c r="I29" s="186">
        <f t="shared" si="0"/>
        <v>112.12121212121211</v>
      </c>
    </row>
    <row r="30" spans="2:9" ht="12.75" customHeight="1">
      <c r="B30" s="187"/>
      <c r="C30" s="183" t="s">
        <v>156</v>
      </c>
      <c r="D30" s="184">
        <v>0</v>
      </c>
      <c r="E30" s="194">
        <v>0</v>
      </c>
      <c r="F30" s="194">
        <v>0</v>
      </c>
      <c r="G30" s="194">
        <v>0</v>
      </c>
      <c r="H30" s="185"/>
      <c r="I30" s="186"/>
    </row>
    <row r="31" spans="2:9" ht="12.75" customHeight="1">
      <c r="B31" s="187"/>
      <c r="C31" s="183" t="s">
        <v>157</v>
      </c>
      <c r="D31" s="184">
        <v>0</v>
      </c>
      <c r="E31" s="194">
        <v>0</v>
      </c>
      <c r="F31" s="194">
        <v>0</v>
      </c>
      <c r="G31" s="194">
        <v>0</v>
      </c>
      <c r="H31" s="185"/>
      <c r="I31" s="186"/>
    </row>
    <row r="32" spans="2:9" ht="12.75" customHeight="1">
      <c r="B32" s="393" t="s">
        <v>165</v>
      </c>
      <c r="C32" s="183" t="s">
        <v>158</v>
      </c>
      <c r="D32" s="184">
        <v>3000</v>
      </c>
      <c r="E32" s="194">
        <v>2035</v>
      </c>
      <c r="F32" s="194">
        <v>2039</v>
      </c>
      <c r="G32" s="194">
        <v>2853</v>
      </c>
      <c r="H32" s="185">
        <f>F32/E32*100</f>
        <v>100.1965601965602</v>
      </c>
      <c r="I32" s="186">
        <f>F32/G32*100</f>
        <v>71.46862951279354</v>
      </c>
    </row>
    <row r="33" spans="2:9" ht="12.75" customHeight="1">
      <c r="B33" s="393"/>
      <c r="C33" s="183" t="s">
        <v>159</v>
      </c>
      <c r="D33" s="184">
        <v>8000</v>
      </c>
      <c r="E33" s="194">
        <v>4700</v>
      </c>
      <c r="F33" s="194">
        <v>6302</v>
      </c>
      <c r="G33" s="194">
        <v>6447</v>
      </c>
      <c r="H33" s="185">
        <f>F33/E33*100</f>
        <v>134.08510638297872</v>
      </c>
      <c r="I33" s="186">
        <f>F33/G33*100</f>
        <v>97.75089188769971</v>
      </c>
    </row>
    <row r="34" spans="2:9" ht="12.75" customHeight="1">
      <c r="B34" s="187">
        <v>210</v>
      </c>
      <c r="C34" s="183" t="s">
        <v>160</v>
      </c>
      <c r="D34" s="184">
        <v>0</v>
      </c>
      <c r="E34" s="194">
        <v>0</v>
      </c>
      <c r="F34" s="194">
        <v>826</v>
      </c>
      <c r="G34" s="194">
        <v>791</v>
      </c>
      <c r="H34" s="185"/>
      <c r="I34" s="186">
        <f>F34/G34*100</f>
        <v>104.42477876106196</v>
      </c>
    </row>
    <row r="35" spans="2:9" ht="12.75" customHeight="1">
      <c r="B35" s="187"/>
      <c r="C35" s="183" t="s">
        <v>161</v>
      </c>
      <c r="D35" s="195">
        <v>0</v>
      </c>
      <c r="E35" s="195">
        <v>0</v>
      </c>
      <c r="F35" s="194">
        <v>4</v>
      </c>
      <c r="G35" s="194">
        <v>0</v>
      </c>
      <c r="H35" s="185"/>
      <c r="I35" s="186"/>
    </row>
    <row r="36" spans="2:9" ht="12.75" customHeight="1">
      <c r="B36" s="187"/>
      <c r="C36" s="183" t="s">
        <v>162</v>
      </c>
      <c r="D36" s="184">
        <v>0</v>
      </c>
      <c r="E36" s="194">
        <v>0</v>
      </c>
      <c r="F36" s="194">
        <v>0</v>
      </c>
      <c r="G36" s="194">
        <v>0</v>
      </c>
      <c r="H36" s="185"/>
      <c r="I36" s="186"/>
    </row>
    <row r="37" spans="2:9" ht="12.75" customHeight="1">
      <c r="B37" s="187"/>
      <c r="C37" s="183" t="s">
        <v>163</v>
      </c>
      <c r="D37" s="184">
        <v>0</v>
      </c>
      <c r="E37" s="194">
        <v>0</v>
      </c>
      <c r="F37" s="194">
        <v>0</v>
      </c>
      <c r="G37" s="194">
        <v>0</v>
      </c>
      <c r="H37" s="185"/>
      <c r="I37" s="186"/>
    </row>
    <row r="38" spans="2:9" ht="12.75" customHeight="1" thickBot="1">
      <c r="B38" s="189"/>
      <c r="C38" s="190" t="s">
        <v>164</v>
      </c>
      <c r="D38" s="191">
        <v>43800</v>
      </c>
      <c r="E38" s="191">
        <v>147575</v>
      </c>
      <c r="F38" s="191">
        <v>302788</v>
      </c>
      <c r="G38" s="191">
        <v>42178</v>
      </c>
      <c r="H38" s="192">
        <f>F38/E38*100</f>
        <v>205.17567338641368</v>
      </c>
      <c r="I38" s="193">
        <f aca="true" t="shared" si="1" ref="I38:I46">F38/G38*100</f>
        <v>717.8813599506852</v>
      </c>
    </row>
    <row r="39" spans="2:9" ht="12.75" customHeight="1">
      <c r="B39" s="187"/>
      <c r="C39" s="183" t="s">
        <v>154</v>
      </c>
      <c r="D39" s="184">
        <v>3000</v>
      </c>
      <c r="E39" s="194">
        <v>500</v>
      </c>
      <c r="F39" s="194">
        <v>558</v>
      </c>
      <c r="G39" s="194">
        <v>536</v>
      </c>
      <c r="H39" s="185">
        <f>F39/E39*100</f>
        <v>111.60000000000001</v>
      </c>
      <c r="I39" s="186">
        <f t="shared" si="1"/>
        <v>104.10447761194031</v>
      </c>
    </row>
    <row r="40" spans="2:9" ht="12.75" customHeight="1">
      <c r="B40" s="187"/>
      <c r="C40" s="183" t="s">
        <v>155</v>
      </c>
      <c r="D40" s="184">
        <v>0</v>
      </c>
      <c r="E40" s="194">
        <v>0</v>
      </c>
      <c r="F40" s="194">
        <v>40887</v>
      </c>
      <c r="G40" s="194">
        <v>30362</v>
      </c>
      <c r="H40" s="185"/>
      <c r="I40" s="186">
        <f t="shared" si="1"/>
        <v>134.66504182860155</v>
      </c>
    </row>
    <row r="41" spans="2:9" ht="12.75" customHeight="1">
      <c r="B41" s="187"/>
      <c r="C41" s="183" t="s">
        <v>156</v>
      </c>
      <c r="D41" s="184">
        <v>0</v>
      </c>
      <c r="E41" s="194">
        <v>0</v>
      </c>
      <c r="F41" s="194">
        <v>5108</v>
      </c>
      <c r="G41" s="194">
        <v>15997</v>
      </c>
      <c r="H41" s="185"/>
      <c r="I41" s="186">
        <f t="shared" si="1"/>
        <v>31.93098706007376</v>
      </c>
    </row>
    <row r="42" spans="2:9" ht="12.75" customHeight="1">
      <c r="B42" s="187"/>
      <c r="C42" s="183" t="s">
        <v>157</v>
      </c>
      <c r="D42" s="184">
        <v>0</v>
      </c>
      <c r="E42" s="194">
        <v>0</v>
      </c>
      <c r="F42" s="194">
        <v>3971</v>
      </c>
      <c r="G42" s="194">
        <v>9202</v>
      </c>
      <c r="H42" s="185"/>
      <c r="I42" s="186">
        <f t="shared" si="1"/>
        <v>43.153662247337536</v>
      </c>
    </row>
    <row r="43" spans="2:9" ht="12.75" customHeight="1">
      <c r="B43" s="393" t="s">
        <v>166</v>
      </c>
      <c r="C43" s="183" t="s">
        <v>158</v>
      </c>
      <c r="D43" s="184">
        <v>6000</v>
      </c>
      <c r="E43" s="194">
        <v>6521</v>
      </c>
      <c r="F43" s="194">
        <v>6573</v>
      </c>
      <c r="G43" s="194">
        <v>7277</v>
      </c>
      <c r="H43" s="185">
        <f>F43/E43*100</f>
        <v>100.79742370802025</v>
      </c>
      <c r="I43" s="186">
        <f t="shared" si="1"/>
        <v>90.32568366084925</v>
      </c>
    </row>
    <row r="44" spans="2:9" ht="12.75" customHeight="1">
      <c r="B44" s="393"/>
      <c r="C44" s="183" t="s">
        <v>159</v>
      </c>
      <c r="D44" s="184">
        <v>2000</v>
      </c>
      <c r="E44" s="194">
        <v>1100</v>
      </c>
      <c r="F44" s="194">
        <v>1451</v>
      </c>
      <c r="G44" s="194">
        <v>1444</v>
      </c>
      <c r="H44" s="185">
        <f>F44/E44*100</f>
        <v>131.9090909090909</v>
      </c>
      <c r="I44" s="186">
        <f t="shared" si="1"/>
        <v>100.48476454293629</v>
      </c>
    </row>
    <row r="45" spans="2:9" ht="12.75" customHeight="1">
      <c r="B45" s="187">
        <v>220</v>
      </c>
      <c r="C45" s="183" t="s">
        <v>160</v>
      </c>
      <c r="D45" s="184">
        <v>0</v>
      </c>
      <c r="E45" s="194">
        <v>0</v>
      </c>
      <c r="F45" s="194">
        <v>740</v>
      </c>
      <c r="G45" s="194">
        <v>878</v>
      </c>
      <c r="H45" s="185"/>
      <c r="I45" s="186">
        <f t="shared" si="1"/>
        <v>84.28246013667426</v>
      </c>
    </row>
    <row r="46" spans="2:9" ht="12.75" customHeight="1">
      <c r="B46" s="187"/>
      <c r="C46" s="183" t="s">
        <v>161</v>
      </c>
      <c r="D46" s="195">
        <v>3000</v>
      </c>
      <c r="E46" s="195">
        <v>3000</v>
      </c>
      <c r="F46" s="194">
        <v>4305</v>
      </c>
      <c r="G46" s="194">
        <v>4098</v>
      </c>
      <c r="H46" s="185">
        <f>F46/E46*100</f>
        <v>143.5</v>
      </c>
      <c r="I46" s="186">
        <f t="shared" si="1"/>
        <v>105.05124450951683</v>
      </c>
    </row>
    <row r="47" spans="2:9" ht="12.75" customHeight="1">
      <c r="B47" s="187"/>
      <c r="C47" s="183" t="s">
        <v>162</v>
      </c>
      <c r="D47" s="184">
        <v>0</v>
      </c>
      <c r="E47" s="194">
        <v>0</v>
      </c>
      <c r="F47" s="194">
        <v>534</v>
      </c>
      <c r="G47" s="194">
        <v>0</v>
      </c>
      <c r="H47" s="185"/>
      <c r="I47" s="186"/>
    </row>
    <row r="48" spans="2:9" ht="12.75" customHeight="1">
      <c r="B48" s="187"/>
      <c r="C48" s="183" t="s">
        <v>163</v>
      </c>
      <c r="D48" s="184">
        <v>0</v>
      </c>
      <c r="E48" s="194"/>
      <c r="F48" s="194">
        <v>0</v>
      </c>
      <c r="G48" s="194">
        <v>0</v>
      </c>
      <c r="H48" s="185"/>
      <c r="I48" s="186"/>
    </row>
    <row r="49" spans="2:9" ht="12.75" customHeight="1" thickBot="1">
      <c r="B49" s="189"/>
      <c r="C49" s="190" t="s">
        <v>164</v>
      </c>
      <c r="D49" s="191">
        <v>14000</v>
      </c>
      <c r="E49" s="191">
        <v>11121</v>
      </c>
      <c r="F49" s="191">
        <v>64127</v>
      </c>
      <c r="G49" s="191">
        <v>69794</v>
      </c>
      <c r="H49" s="192">
        <f>F49/E49*100</f>
        <v>576.6297994784642</v>
      </c>
      <c r="I49" s="193">
        <f>F49/G49*100</f>
        <v>91.88039086454422</v>
      </c>
    </row>
    <row r="50" spans="2:9" ht="12.75" customHeight="1">
      <c r="B50" s="187"/>
      <c r="C50" s="183" t="s">
        <v>154</v>
      </c>
      <c r="D50" s="184">
        <v>0</v>
      </c>
      <c r="E50" s="194">
        <v>0</v>
      </c>
      <c r="F50" s="194">
        <v>0</v>
      </c>
      <c r="G50" s="194">
        <v>36</v>
      </c>
      <c r="H50" s="185"/>
      <c r="I50" s="186">
        <f>F50/G50*100</f>
        <v>0</v>
      </c>
    </row>
    <row r="51" spans="2:9" ht="12.75" customHeight="1">
      <c r="B51" s="187"/>
      <c r="C51" s="183" t="s">
        <v>155</v>
      </c>
      <c r="D51" s="184">
        <v>0</v>
      </c>
      <c r="E51" s="194">
        <v>0</v>
      </c>
      <c r="F51" s="194">
        <v>30</v>
      </c>
      <c r="G51" s="194">
        <v>0</v>
      </c>
      <c r="H51" s="185"/>
      <c r="I51" s="186"/>
    </row>
    <row r="52" spans="2:9" ht="12.75" customHeight="1">
      <c r="B52" s="187"/>
      <c r="C52" s="183" t="s">
        <v>156</v>
      </c>
      <c r="D52" s="184">
        <v>0</v>
      </c>
      <c r="E52" s="194">
        <v>0</v>
      </c>
      <c r="F52" s="194">
        <v>59</v>
      </c>
      <c r="G52" s="194">
        <v>0</v>
      </c>
      <c r="H52" s="185"/>
      <c r="I52" s="186"/>
    </row>
    <row r="53" spans="2:9" ht="12.75" customHeight="1">
      <c r="B53" s="187"/>
      <c r="C53" s="183" t="s">
        <v>157</v>
      </c>
      <c r="D53" s="184">
        <v>0</v>
      </c>
      <c r="E53" s="194">
        <v>0</v>
      </c>
      <c r="F53" s="194">
        <v>11</v>
      </c>
      <c r="G53" s="194">
        <v>0</v>
      </c>
      <c r="H53" s="185"/>
      <c r="I53" s="186"/>
    </row>
    <row r="54" spans="2:9" ht="12.75" customHeight="1">
      <c r="B54" s="187" t="s">
        <v>66</v>
      </c>
      <c r="C54" s="183" t="s">
        <v>158</v>
      </c>
      <c r="D54" s="184">
        <v>1000</v>
      </c>
      <c r="E54" s="194">
        <v>6450</v>
      </c>
      <c r="F54" s="194">
        <v>6547</v>
      </c>
      <c r="G54" s="194">
        <v>5559</v>
      </c>
      <c r="H54" s="185">
        <f>F54/E54*100</f>
        <v>101.50387596899225</v>
      </c>
      <c r="I54" s="186">
        <f>F54/G54*100</f>
        <v>117.77298075193382</v>
      </c>
    </row>
    <row r="55" spans="2:9" ht="12.75" customHeight="1">
      <c r="B55" s="187">
        <v>230</v>
      </c>
      <c r="C55" s="183" t="s">
        <v>159</v>
      </c>
      <c r="D55" s="184">
        <v>110000</v>
      </c>
      <c r="E55" s="194">
        <v>6200</v>
      </c>
      <c r="F55" s="194">
        <v>5566</v>
      </c>
      <c r="G55" s="194">
        <v>18230</v>
      </c>
      <c r="H55" s="185">
        <f>F55/E55*100</f>
        <v>89.77419354838709</v>
      </c>
      <c r="I55" s="186">
        <f>F55/G55*100</f>
        <v>30.532089961601756</v>
      </c>
    </row>
    <row r="56" spans="2:9" ht="12.75" customHeight="1">
      <c r="B56" s="187"/>
      <c r="C56" s="183" t="s">
        <v>160</v>
      </c>
      <c r="D56" s="184">
        <v>0</v>
      </c>
      <c r="E56" s="194">
        <v>0</v>
      </c>
      <c r="F56" s="194">
        <v>0</v>
      </c>
      <c r="G56" s="194">
        <v>0</v>
      </c>
      <c r="H56" s="185"/>
      <c r="I56" s="186"/>
    </row>
    <row r="57" spans="2:9" ht="12.75" customHeight="1">
      <c r="B57" s="187"/>
      <c r="C57" s="183" t="s">
        <v>161</v>
      </c>
      <c r="D57" s="195">
        <v>0</v>
      </c>
      <c r="E57" s="195">
        <v>0</v>
      </c>
      <c r="F57" s="197">
        <v>0</v>
      </c>
      <c r="G57" s="197">
        <v>0</v>
      </c>
      <c r="H57" s="185"/>
      <c r="I57" s="186"/>
    </row>
    <row r="58" spans="2:9" ht="12.75" customHeight="1">
      <c r="B58" s="187"/>
      <c r="C58" s="183" t="s">
        <v>162</v>
      </c>
      <c r="D58" s="184">
        <v>0</v>
      </c>
      <c r="E58" s="194">
        <v>0</v>
      </c>
      <c r="F58" s="194">
        <v>0</v>
      </c>
      <c r="G58" s="194">
        <v>0</v>
      </c>
      <c r="H58" s="185"/>
      <c r="I58" s="186"/>
    </row>
    <row r="59" spans="2:9" ht="12.75" customHeight="1">
      <c r="B59" s="187"/>
      <c r="C59" s="183" t="s">
        <v>163</v>
      </c>
      <c r="D59" s="184">
        <v>0</v>
      </c>
      <c r="E59" s="194"/>
      <c r="F59" s="194">
        <v>0</v>
      </c>
      <c r="G59" s="194">
        <v>0</v>
      </c>
      <c r="H59" s="185"/>
      <c r="I59" s="186"/>
    </row>
    <row r="60" spans="2:9" ht="12.75" customHeight="1" thickBot="1">
      <c r="B60" s="189"/>
      <c r="C60" s="190" t="s">
        <v>164</v>
      </c>
      <c r="D60" s="191">
        <v>111000</v>
      </c>
      <c r="E60" s="191">
        <v>12650</v>
      </c>
      <c r="F60" s="191">
        <v>12213</v>
      </c>
      <c r="G60" s="191">
        <v>23825</v>
      </c>
      <c r="H60" s="192">
        <f>F60/E60*100</f>
        <v>96.54545454545455</v>
      </c>
      <c r="I60" s="193">
        <f>F60/G60*100</f>
        <v>51.26128016789087</v>
      </c>
    </row>
    <row r="61" spans="2:9" ht="12.75" customHeight="1">
      <c r="B61" s="187"/>
      <c r="C61" s="183" t="s">
        <v>154</v>
      </c>
      <c r="D61" s="184">
        <v>0</v>
      </c>
      <c r="E61" s="194">
        <v>0</v>
      </c>
      <c r="F61" s="194">
        <v>0</v>
      </c>
      <c r="G61" s="194">
        <v>0</v>
      </c>
      <c r="H61" s="185"/>
      <c r="I61" s="186"/>
    </row>
    <row r="62" spans="2:9" ht="12.75" customHeight="1">
      <c r="B62" s="187"/>
      <c r="C62" s="183" t="s">
        <v>155</v>
      </c>
      <c r="D62" s="184">
        <v>0</v>
      </c>
      <c r="E62" s="194">
        <v>0</v>
      </c>
      <c r="F62" s="194">
        <v>0</v>
      </c>
      <c r="G62" s="194">
        <v>0</v>
      </c>
      <c r="H62" s="185"/>
      <c r="I62" s="186"/>
    </row>
    <row r="63" spans="2:9" ht="12.75" customHeight="1">
      <c r="B63" s="187"/>
      <c r="C63" s="183" t="s">
        <v>156</v>
      </c>
      <c r="D63" s="184">
        <v>0</v>
      </c>
      <c r="E63" s="194">
        <v>0</v>
      </c>
      <c r="F63" s="194">
        <v>0</v>
      </c>
      <c r="G63" s="194">
        <v>0</v>
      </c>
      <c r="H63" s="185"/>
      <c r="I63" s="186"/>
    </row>
    <row r="64" spans="2:9" ht="12.75" customHeight="1">
      <c r="B64" s="187"/>
      <c r="C64" s="183" t="s">
        <v>157</v>
      </c>
      <c r="D64" s="184">
        <v>0</v>
      </c>
      <c r="E64" s="194">
        <v>0</v>
      </c>
      <c r="F64" s="194">
        <v>0</v>
      </c>
      <c r="G64" s="194">
        <v>0</v>
      </c>
      <c r="H64" s="185"/>
      <c r="I64" s="186"/>
    </row>
    <row r="65" spans="2:9" ht="12.75" customHeight="1">
      <c r="B65" s="393" t="s">
        <v>167</v>
      </c>
      <c r="C65" s="183" t="s">
        <v>158</v>
      </c>
      <c r="D65" s="184">
        <v>0</v>
      </c>
      <c r="E65" s="194">
        <v>0</v>
      </c>
      <c r="F65" s="194">
        <v>0</v>
      </c>
      <c r="G65" s="194">
        <v>0</v>
      </c>
      <c r="H65" s="185"/>
      <c r="I65" s="186"/>
    </row>
    <row r="66" spans="2:9" ht="12.75" customHeight="1">
      <c r="B66" s="393"/>
      <c r="C66" s="183" t="s">
        <v>159</v>
      </c>
      <c r="D66" s="184">
        <v>12000</v>
      </c>
      <c r="E66" s="194">
        <v>0</v>
      </c>
      <c r="F66" s="194">
        <v>0</v>
      </c>
      <c r="G66" s="194">
        <v>297</v>
      </c>
      <c r="H66" s="185"/>
      <c r="I66" s="186">
        <f>F66/G66*100</f>
        <v>0</v>
      </c>
    </row>
    <row r="67" spans="2:9" ht="12.75" customHeight="1">
      <c r="B67" s="196">
        <v>240</v>
      </c>
      <c r="C67" s="183" t="s">
        <v>160</v>
      </c>
      <c r="D67" s="184">
        <v>0</v>
      </c>
      <c r="E67" s="194">
        <v>0</v>
      </c>
      <c r="F67" s="194">
        <v>0</v>
      </c>
      <c r="G67" s="194">
        <v>0</v>
      </c>
      <c r="H67" s="185"/>
      <c r="I67" s="186"/>
    </row>
    <row r="68" spans="2:9" ht="12.75" customHeight="1">
      <c r="B68" s="187"/>
      <c r="C68" s="183" t="s">
        <v>161</v>
      </c>
      <c r="D68" s="184">
        <v>0</v>
      </c>
      <c r="E68" s="194">
        <v>0</v>
      </c>
      <c r="F68" s="194">
        <v>0</v>
      </c>
      <c r="G68" s="194">
        <v>0</v>
      </c>
      <c r="H68" s="185"/>
      <c r="I68" s="186"/>
    </row>
    <row r="69" spans="2:9" ht="12.75" customHeight="1">
      <c r="B69" s="187"/>
      <c r="C69" s="183" t="s">
        <v>162</v>
      </c>
      <c r="D69" s="184">
        <v>691903</v>
      </c>
      <c r="E69" s="194">
        <v>913903</v>
      </c>
      <c r="F69" s="194">
        <v>1473154</v>
      </c>
      <c r="G69" s="194">
        <v>1430490</v>
      </c>
      <c r="H69" s="185">
        <f>F69/E69*100</f>
        <v>161.19369342260612</v>
      </c>
      <c r="I69" s="186">
        <f>F69/G69*100</f>
        <v>102.98247453669723</v>
      </c>
    </row>
    <row r="70" spans="2:9" ht="12.75" customHeight="1">
      <c r="B70" s="187"/>
      <c r="C70" s="183" t="s">
        <v>163</v>
      </c>
      <c r="D70" s="184">
        <v>0</v>
      </c>
      <c r="E70" s="194">
        <v>0</v>
      </c>
      <c r="F70" s="194">
        <v>0</v>
      </c>
      <c r="G70" s="194">
        <v>0</v>
      </c>
      <c r="H70" s="185"/>
      <c r="I70" s="186"/>
    </row>
    <row r="71" spans="2:9" ht="12.75" customHeight="1" thickBot="1">
      <c r="B71" s="189"/>
      <c r="C71" s="190" t="s">
        <v>164</v>
      </c>
      <c r="D71" s="191">
        <v>703903</v>
      </c>
      <c r="E71" s="191">
        <v>913903</v>
      </c>
      <c r="F71" s="191">
        <v>1473154</v>
      </c>
      <c r="G71" s="191">
        <v>1430787</v>
      </c>
      <c r="H71" s="192">
        <f>F71/E71*100</f>
        <v>161.19369342260612</v>
      </c>
      <c r="I71" s="193">
        <f>F71/G71*100</f>
        <v>102.96109763367993</v>
      </c>
    </row>
    <row r="72" spans="2:9" ht="12.75" customHeight="1">
      <c r="B72" s="187"/>
      <c r="C72" s="183" t="s">
        <v>154</v>
      </c>
      <c r="D72" s="184">
        <v>0</v>
      </c>
      <c r="E72" s="184">
        <v>0</v>
      </c>
      <c r="F72" s="184">
        <v>0</v>
      </c>
      <c r="G72" s="184">
        <v>0</v>
      </c>
      <c r="H72" s="185"/>
      <c r="I72" s="186"/>
    </row>
    <row r="73" spans="2:9" ht="12.75" customHeight="1">
      <c r="B73" s="187"/>
      <c r="C73" s="183" t="s">
        <v>155</v>
      </c>
      <c r="D73" s="184">
        <v>0</v>
      </c>
      <c r="E73" s="184">
        <v>0</v>
      </c>
      <c r="F73" s="184">
        <v>0</v>
      </c>
      <c r="G73" s="184">
        <v>0</v>
      </c>
      <c r="H73" s="185"/>
      <c r="I73" s="186"/>
    </row>
    <row r="74" spans="2:9" ht="12.75" customHeight="1">
      <c r="B74" s="187"/>
      <c r="C74" s="183" t="s">
        <v>156</v>
      </c>
      <c r="D74" s="184">
        <v>0</v>
      </c>
      <c r="E74" s="184">
        <v>0</v>
      </c>
      <c r="F74" s="184">
        <v>0</v>
      </c>
      <c r="G74" s="184">
        <v>0</v>
      </c>
      <c r="H74" s="185"/>
      <c r="I74" s="186"/>
    </row>
    <row r="75" spans="2:9" ht="12.75" customHeight="1">
      <c r="B75" s="187"/>
      <c r="C75" s="183" t="s">
        <v>157</v>
      </c>
      <c r="D75" s="184">
        <v>0</v>
      </c>
      <c r="E75" s="184">
        <v>0</v>
      </c>
      <c r="F75" s="184">
        <v>0</v>
      </c>
      <c r="G75" s="184">
        <v>0</v>
      </c>
      <c r="H75" s="185"/>
      <c r="I75" s="186"/>
    </row>
    <row r="76" spans="2:9" ht="12.75" customHeight="1">
      <c r="B76" s="393" t="s">
        <v>168</v>
      </c>
      <c r="C76" s="183" t="s">
        <v>158</v>
      </c>
      <c r="D76" s="184">
        <v>0</v>
      </c>
      <c r="E76" s="184">
        <v>0</v>
      </c>
      <c r="F76" s="184">
        <v>0</v>
      </c>
      <c r="G76" s="184">
        <v>0</v>
      </c>
      <c r="H76" s="185"/>
      <c r="I76" s="186"/>
    </row>
    <row r="77" spans="2:9" ht="12.75" customHeight="1">
      <c r="B77" s="393"/>
      <c r="C77" s="183" t="s">
        <v>159</v>
      </c>
      <c r="D77" s="184">
        <v>0</v>
      </c>
      <c r="E77" s="184">
        <v>0</v>
      </c>
      <c r="F77" s="184">
        <v>0</v>
      </c>
      <c r="G77" s="184">
        <v>0</v>
      </c>
      <c r="H77" s="185"/>
      <c r="I77" s="186"/>
    </row>
    <row r="78" spans="2:9" ht="12.75" customHeight="1">
      <c r="B78" s="196">
        <v>250</v>
      </c>
      <c r="C78" s="183" t="s">
        <v>160</v>
      </c>
      <c r="D78" s="184">
        <v>0</v>
      </c>
      <c r="E78" s="184">
        <v>0</v>
      </c>
      <c r="F78" s="184">
        <v>0</v>
      </c>
      <c r="G78" s="184">
        <v>0</v>
      </c>
      <c r="H78" s="185"/>
      <c r="I78" s="186"/>
    </row>
    <row r="79" spans="2:9" ht="12.75" customHeight="1">
      <c r="B79" s="187"/>
      <c r="C79" s="183" t="s">
        <v>161</v>
      </c>
      <c r="D79" s="184">
        <v>0</v>
      </c>
      <c r="E79" s="184">
        <v>0</v>
      </c>
      <c r="F79" s="184">
        <v>0</v>
      </c>
      <c r="G79" s="184">
        <v>0</v>
      </c>
      <c r="H79" s="185"/>
      <c r="I79" s="186"/>
    </row>
    <row r="80" spans="2:9" ht="12.75" customHeight="1">
      <c r="B80" s="187"/>
      <c r="C80" s="183" t="s">
        <v>162</v>
      </c>
      <c r="D80" s="184">
        <v>0</v>
      </c>
      <c r="E80" s="184">
        <v>0</v>
      </c>
      <c r="F80" s="184">
        <v>0</v>
      </c>
      <c r="G80" s="184">
        <v>0</v>
      </c>
      <c r="H80" s="185"/>
      <c r="I80" s="186"/>
    </row>
    <row r="81" spans="2:9" ht="12.75" customHeight="1">
      <c r="B81" s="187"/>
      <c r="C81" s="183" t="s">
        <v>163</v>
      </c>
      <c r="D81" s="184">
        <v>0</v>
      </c>
      <c r="E81" s="184">
        <v>0</v>
      </c>
      <c r="F81" s="184">
        <v>0</v>
      </c>
      <c r="G81" s="184">
        <v>0</v>
      </c>
      <c r="H81" s="185"/>
      <c r="I81" s="186"/>
    </row>
    <row r="82" spans="2:9" ht="12.75" customHeight="1" thickBot="1">
      <c r="B82" s="189"/>
      <c r="C82" s="190" t="s">
        <v>164</v>
      </c>
      <c r="D82" s="191">
        <v>0</v>
      </c>
      <c r="E82" s="191">
        <v>0</v>
      </c>
      <c r="F82" s="191">
        <v>0</v>
      </c>
      <c r="G82" s="191">
        <v>0</v>
      </c>
      <c r="H82" s="192"/>
      <c r="I82" s="193"/>
    </row>
    <row r="83" spans="2:9" ht="12.75" customHeight="1">
      <c r="B83" s="187"/>
      <c r="C83" s="183" t="s">
        <v>154</v>
      </c>
      <c r="D83" s="184">
        <v>33700</v>
      </c>
      <c r="E83" s="194">
        <v>12160</v>
      </c>
      <c r="F83" s="194">
        <v>11194</v>
      </c>
      <c r="G83" s="194">
        <v>57854</v>
      </c>
      <c r="H83" s="185">
        <f>F83/E83*100</f>
        <v>92.05592105263159</v>
      </c>
      <c r="I83" s="186">
        <f aca="true" t="shared" si="2" ref="I83:I94">F83/G83*100</f>
        <v>19.34870536177274</v>
      </c>
    </row>
    <row r="84" spans="2:9" ht="12.75" customHeight="1">
      <c r="B84" s="187"/>
      <c r="C84" s="183" t="s">
        <v>155</v>
      </c>
      <c r="D84" s="184">
        <v>0</v>
      </c>
      <c r="E84" s="194">
        <v>0</v>
      </c>
      <c r="F84" s="194">
        <v>587</v>
      </c>
      <c r="G84" s="194">
        <v>341</v>
      </c>
      <c r="H84" s="185"/>
      <c r="I84" s="186">
        <f t="shared" si="2"/>
        <v>172.14076246334312</v>
      </c>
    </row>
    <row r="85" spans="2:9" ht="12.75" customHeight="1">
      <c r="B85" s="187"/>
      <c r="C85" s="183" t="s">
        <v>156</v>
      </c>
      <c r="D85" s="184">
        <v>0</v>
      </c>
      <c r="E85" s="194">
        <v>0</v>
      </c>
      <c r="F85" s="194">
        <v>135</v>
      </c>
      <c r="G85" s="194">
        <v>196</v>
      </c>
      <c r="H85" s="185"/>
      <c r="I85" s="186">
        <f t="shared" si="2"/>
        <v>68.87755102040816</v>
      </c>
    </row>
    <row r="86" spans="2:9" ht="12.75" customHeight="1">
      <c r="B86" s="187"/>
      <c r="C86" s="183" t="s">
        <v>157</v>
      </c>
      <c r="D86" s="184">
        <v>0</v>
      </c>
      <c r="E86" s="194">
        <v>0</v>
      </c>
      <c r="F86" s="194">
        <v>197</v>
      </c>
      <c r="G86" s="194">
        <v>316</v>
      </c>
      <c r="H86" s="185"/>
      <c r="I86" s="186">
        <f t="shared" si="2"/>
        <v>62.34177215189873</v>
      </c>
    </row>
    <row r="87" spans="2:9" ht="12.75" customHeight="1">
      <c r="B87" s="393" t="s">
        <v>80</v>
      </c>
      <c r="C87" s="183" t="s">
        <v>158</v>
      </c>
      <c r="D87" s="184">
        <v>94800</v>
      </c>
      <c r="E87" s="194">
        <v>83794</v>
      </c>
      <c r="F87" s="194">
        <v>85025</v>
      </c>
      <c r="G87" s="194">
        <v>114069</v>
      </c>
      <c r="H87" s="185">
        <f>F87/E87*100</f>
        <v>101.46907893166575</v>
      </c>
      <c r="I87" s="186">
        <f t="shared" si="2"/>
        <v>74.53821809606467</v>
      </c>
    </row>
    <row r="88" spans="2:9" ht="12.75" customHeight="1">
      <c r="B88" s="393"/>
      <c r="C88" s="183" t="s">
        <v>159</v>
      </c>
      <c r="D88" s="184">
        <v>102600</v>
      </c>
      <c r="E88" s="194">
        <v>144600</v>
      </c>
      <c r="F88" s="194">
        <v>147431</v>
      </c>
      <c r="G88" s="194">
        <v>44869</v>
      </c>
      <c r="H88" s="185">
        <f>F88/E88*100</f>
        <v>101.95781466113417</v>
      </c>
      <c r="I88" s="186">
        <f t="shared" si="2"/>
        <v>328.58098018676594</v>
      </c>
    </row>
    <row r="89" spans="2:9" ht="12.75" customHeight="1">
      <c r="B89" s="187">
        <v>290</v>
      </c>
      <c r="C89" s="183" t="s">
        <v>160</v>
      </c>
      <c r="D89" s="184">
        <v>0</v>
      </c>
      <c r="E89" s="194">
        <v>0</v>
      </c>
      <c r="F89" s="194">
        <v>45</v>
      </c>
      <c r="G89" s="194">
        <v>2303</v>
      </c>
      <c r="H89" s="185"/>
      <c r="I89" s="186">
        <f t="shared" si="2"/>
        <v>1.9539730785931395</v>
      </c>
    </row>
    <row r="90" spans="2:9" ht="12.75" customHeight="1">
      <c r="B90" s="187"/>
      <c r="C90" s="183" t="s">
        <v>161</v>
      </c>
      <c r="D90" s="195">
        <v>0</v>
      </c>
      <c r="E90" s="195">
        <v>0</v>
      </c>
      <c r="F90" s="194">
        <v>62</v>
      </c>
      <c r="G90" s="194">
        <v>567</v>
      </c>
      <c r="H90" s="185"/>
      <c r="I90" s="186">
        <f t="shared" si="2"/>
        <v>10.934744268077601</v>
      </c>
    </row>
    <row r="91" spans="2:9" ht="12.75" customHeight="1">
      <c r="B91" s="187"/>
      <c r="C91" s="183" t="s">
        <v>162</v>
      </c>
      <c r="D91" s="184">
        <v>70000</v>
      </c>
      <c r="E91" s="194">
        <v>70000</v>
      </c>
      <c r="F91" s="194">
        <v>264071</v>
      </c>
      <c r="G91" s="194">
        <v>238230</v>
      </c>
      <c r="H91" s="185">
        <f>F91/E91*100</f>
        <v>377.2442857142857</v>
      </c>
      <c r="I91" s="186">
        <f t="shared" si="2"/>
        <v>110.84708055240733</v>
      </c>
    </row>
    <row r="92" spans="2:9" ht="12.75" customHeight="1">
      <c r="B92" s="187"/>
      <c r="C92" s="183" t="s">
        <v>163</v>
      </c>
      <c r="D92" s="184">
        <v>0</v>
      </c>
      <c r="E92" s="194"/>
      <c r="F92" s="194">
        <v>0</v>
      </c>
      <c r="G92" s="194">
        <v>18</v>
      </c>
      <c r="H92" s="185"/>
      <c r="I92" s="186">
        <f t="shared" si="2"/>
        <v>0</v>
      </c>
    </row>
    <row r="93" spans="2:9" ht="12.75" customHeight="1" thickBot="1">
      <c r="B93" s="187"/>
      <c r="C93" s="198" t="s">
        <v>164</v>
      </c>
      <c r="D93" s="199">
        <v>301100</v>
      </c>
      <c r="E93" s="199">
        <v>310554</v>
      </c>
      <c r="F93" s="199">
        <v>508747</v>
      </c>
      <c r="G93" s="199">
        <v>458763</v>
      </c>
      <c r="H93" s="200">
        <f>F93/E93*100</f>
        <v>163.81917476509722</v>
      </c>
      <c r="I93" s="201">
        <f t="shared" si="2"/>
        <v>110.89538607080345</v>
      </c>
    </row>
    <row r="94" spans="2:9" ht="12.75" customHeight="1">
      <c r="B94" s="182"/>
      <c r="C94" s="202" t="s">
        <v>154</v>
      </c>
      <c r="D94" s="203">
        <f aca="true" t="shared" si="3" ref="D94:E103">D116+D105</f>
        <v>0</v>
      </c>
      <c r="E94" s="203">
        <f t="shared" si="3"/>
        <v>0</v>
      </c>
      <c r="F94" s="203">
        <v>0</v>
      </c>
      <c r="G94" s="203">
        <v>5</v>
      </c>
      <c r="H94" s="204"/>
      <c r="I94" s="205">
        <f t="shared" si="2"/>
        <v>0</v>
      </c>
    </row>
    <row r="95" spans="2:9" ht="12.75" customHeight="1">
      <c r="B95" s="187"/>
      <c r="C95" s="206" t="s">
        <v>155</v>
      </c>
      <c r="D95" s="184">
        <f t="shared" si="3"/>
        <v>0</v>
      </c>
      <c r="E95" s="184">
        <f t="shared" si="3"/>
        <v>0</v>
      </c>
      <c r="F95" s="184">
        <v>0</v>
      </c>
      <c r="G95" s="184">
        <v>0</v>
      </c>
      <c r="H95" s="185"/>
      <c r="I95" s="186"/>
    </row>
    <row r="96" spans="2:9" ht="12.75" customHeight="1">
      <c r="B96" s="187"/>
      <c r="C96" s="206" t="s">
        <v>156</v>
      </c>
      <c r="D96" s="184">
        <f t="shared" si="3"/>
        <v>0</v>
      </c>
      <c r="E96" s="184">
        <f t="shared" si="3"/>
        <v>0</v>
      </c>
      <c r="F96" s="184">
        <v>0</v>
      </c>
      <c r="G96" s="184">
        <v>0</v>
      </c>
      <c r="H96" s="185"/>
      <c r="I96" s="186"/>
    </row>
    <row r="97" spans="2:9" ht="12.75" customHeight="1">
      <c r="B97" s="187"/>
      <c r="C97" s="206" t="s">
        <v>157</v>
      </c>
      <c r="D97" s="184">
        <f t="shared" si="3"/>
        <v>0</v>
      </c>
      <c r="E97" s="184">
        <f t="shared" si="3"/>
        <v>0</v>
      </c>
      <c r="F97" s="184">
        <v>0</v>
      </c>
      <c r="G97" s="184">
        <v>0</v>
      </c>
      <c r="H97" s="185"/>
      <c r="I97" s="186"/>
    </row>
    <row r="98" spans="2:9" ht="12.75" customHeight="1">
      <c r="B98" s="188" t="s">
        <v>85</v>
      </c>
      <c r="C98" s="206" t="s">
        <v>158</v>
      </c>
      <c r="D98" s="184">
        <f t="shared" si="3"/>
        <v>0</v>
      </c>
      <c r="E98" s="184">
        <f t="shared" si="3"/>
        <v>0</v>
      </c>
      <c r="F98" s="184">
        <v>92</v>
      </c>
      <c r="G98" s="184">
        <v>30</v>
      </c>
      <c r="H98" s="185"/>
      <c r="I98" s="186">
        <f>F98/G98*100</f>
        <v>306.6666666666667</v>
      </c>
    </row>
    <row r="99" spans="2:9" ht="12.75" customHeight="1">
      <c r="B99" s="188">
        <v>300</v>
      </c>
      <c r="C99" s="206" t="s">
        <v>159</v>
      </c>
      <c r="D99" s="184">
        <f t="shared" si="3"/>
        <v>0</v>
      </c>
      <c r="E99" s="184">
        <f t="shared" si="3"/>
        <v>0</v>
      </c>
      <c r="F99" s="184">
        <v>0</v>
      </c>
      <c r="G99" s="184">
        <v>0</v>
      </c>
      <c r="H99" s="185"/>
      <c r="I99" s="186"/>
    </row>
    <row r="100" spans="2:9" ht="12.75" customHeight="1">
      <c r="B100" s="187"/>
      <c r="C100" s="206" t="s">
        <v>160</v>
      </c>
      <c r="D100" s="184">
        <f t="shared" si="3"/>
        <v>0</v>
      </c>
      <c r="E100" s="184">
        <f t="shared" si="3"/>
        <v>0</v>
      </c>
      <c r="F100" s="184">
        <v>0</v>
      </c>
      <c r="G100" s="184">
        <v>0</v>
      </c>
      <c r="H100" s="185"/>
      <c r="I100" s="186"/>
    </row>
    <row r="101" spans="2:9" ht="12.75" customHeight="1">
      <c r="B101" s="187"/>
      <c r="C101" s="206" t="s">
        <v>161</v>
      </c>
      <c r="D101" s="184">
        <f t="shared" si="3"/>
        <v>0</v>
      </c>
      <c r="E101" s="184">
        <f t="shared" si="3"/>
        <v>0</v>
      </c>
      <c r="F101" s="184">
        <v>0</v>
      </c>
      <c r="G101" s="184">
        <v>0</v>
      </c>
      <c r="H101" s="185"/>
      <c r="I101" s="186"/>
    </row>
    <row r="102" spans="2:9" ht="12.75" customHeight="1">
      <c r="B102" s="187"/>
      <c r="C102" s="206" t="s">
        <v>162</v>
      </c>
      <c r="D102" s="184">
        <f t="shared" si="3"/>
        <v>0</v>
      </c>
      <c r="E102" s="184">
        <f t="shared" si="3"/>
        <v>0</v>
      </c>
      <c r="F102" s="184">
        <v>0</v>
      </c>
      <c r="G102" s="184">
        <v>0</v>
      </c>
      <c r="H102" s="185"/>
      <c r="I102" s="186"/>
    </row>
    <row r="103" spans="2:9" ht="12.75" customHeight="1">
      <c r="B103" s="187"/>
      <c r="C103" s="206" t="s">
        <v>163</v>
      </c>
      <c r="D103" s="184">
        <f t="shared" si="3"/>
        <v>0</v>
      </c>
      <c r="E103" s="184">
        <f t="shared" si="3"/>
        <v>0</v>
      </c>
      <c r="F103" s="184">
        <v>0</v>
      </c>
      <c r="G103" s="184">
        <v>0</v>
      </c>
      <c r="H103" s="185"/>
      <c r="I103" s="186"/>
    </row>
    <row r="104" spans="2:9" ht="12.75" customHeight="1" thickBot="1">
      <c r="B104" s="189"/>
      <c r="C104" s="207" t="s">
        <v>164</v>
      </c>
      <c r="D104" s="191">
        <f>SUM(D94:D103)</f>
        <v>0</v>
      </c>
      <c r="E104" s="191">
        <f>SUM(E94:E103)</f>
        <v>0</v>
      </c>
      <c r="F104" s="191">
        <v>92</v>
      </c>
      <c r="G104" s="191">
        <v>35</v>
      </c>
      <c r="H104" s="192"/>
      <c r="I104" s="193">
        <f>F104/G104*100</f>
        <v>262.85714285714283</v>
      </c>
    </row>
    <row r="105" spans="2:9" ht="12.75" customHeight="1">
      <c r="B105" s="187"/>
      <c r="C105" s="206" t="s">
        <v>154</v>
      </c>
      <c r="D105" s="184">
        <v>0</v>
      </c>
      <c r="E105" s="194">
        <v>0</v>
      </c>
      <c r="F105" s="194">
        <v>0</v>
      </c>
      <c r="G105" s="194">
        <v>5</v>
      </c>
      <c r="H105" s="185"/>
      <c r="I105" s="186">
        <f>F105/G105*100</f>
        <v>0</v>
      </c>
    </row>
    <row r="106" spans="2:9" ht="12.75" customHeight="1">
      <c r="B106" s="188"/>
      <c r="C106" s="206" t="s">
        <v>155</v>
      </c>
      <c r="D106" s="184">
        <v>0</v>
      </c>
      <c r="E106" s="194">
        <v>0</v>
      </c>
      <c r="F106" s="194">
        <v>0</v>
      </c>
      <c r="G106" s="194">
        <v>0</v>
      </c>
      <c r="H106" s="185"/>
      <c r="I106" s="186"/>
    </row>
    <row r="107" spans="2:9" ht="12.75" customHeight="1">
      <c r="B107" s="188"/>
      <c r="C107" s="206" t="s">
        <v>156</v>
      </c>
      <c r="D107" s="184">
        <v>0</v>
      </c>
      <c r="E107" s="194">
        <v>0</v>
      </c>
      <c r="F107" s="194">
        <v>0</v>
      </c>
      <c r="G107" s="194">
        <v>0</v>
      </c>
      <c r="H107" s="185"/>
      <c r="I107" s="186"/>
    </row>
    <row r="108" spans="2:9" ht="12.75" customHeight="1">
      <c r="B108" s="188"/>
      <c r="C108" s="206" t="s">
        <v>157</v>
      </c>
      <c r="D108" s="184">
        <v>0</v>
      </c>
      <c r="E108" s="194">
        <v>0</v>
      </c>
      <c r="F108" s="194">
        <v>0</v>
      </c>
      <c r="G108" s="194">
        <v>0</v>
      </c>
      <c r="H108" s="185"/>
      <c r="I108" s="186"/>
    </row>
    <row r="109" spans="2:9" ht="12.75" customHeight="1">
      <c r="B109" s="393" t="s">
        <v>91</v>
      </c>
      <c r="C109" s="206" t="s">
        <v>158</v>
      </c>
      <c r="D109" s="184">
        <v>0</v>
      </c>
      <c r="E109" s="194">
        <v>0</v>
      </c>
      <c r="F109" s="194">
        <v>92</v>
      </c>
      <c r="G109" s="194">
        <v>30</v>
      </c>
      <c r="H109" s="185"/>
      <c r="I109" s="186">
        <f>F109/G109*100</f>
        <v>306.6666666666667</v>
      </c>
    </row>
    <row r="110" spans="2:9" ht="12.75" customHeight="1">
      <c r="B110" s="393"/>
      <c r="C110" s="206" t="s">
        <v>159</v>
      </c>
      <c r="D110" s="184">
        <v>0</v>
      </c>
      <c r="E110" s="194">
        <v>0</v>
      </c>
      <c r="F110" s="194">
        <v>0</v>
      </c>
      <c r="G110" s="194">
        <v>0</v>
      </c>
      <c r="H110" s="185"/>
      <c r="I110" s="186"/>
    </row>
    <row r="111" spans="2:9" ht="12.75" customHeight="1">
      <c r="B111" s="187">
        <v>310</v>
      </c>
      <c r="C111" s="206" t="s">
        <v>160</v>
      </c>
      <c r="D111" s="184">
        <v>0</v>
      </c>
      <c r="E111" s="194">
        <v>0</v>
      </c>
      <c r="F111" s="194">
        <v>0</v>
      </c>
      <c r="G111" s="194">
        <v>0</v>
      </c>
      <c r="H111" s="185"/>
      <c r="I111" s="186"/>
    </row>
    <row r="112" spans="2:9" ht="12.75" customHeight="1">
      <c r="B112" s="188"/>
      <c r="C112" s="206" t="s">
        <v>161</v>
      </c>
      <c r="D112" s="184">
        <v>0</v>
      </c>
      <c r="E112" s="194">
        <v>0</v>
      </c>
      <c r="F112" s="194">
        <v>0</v>
      </c>
      <c r="G112" s="194">
        <v>0</v>
      </c>
      <c r="H112" s="185"/>
      <c r="I112" s="186"/>
    </row>
    <row r="113" spans="2:9" ht="12.75" customHeight="1">
      <c r="B113" s="188"/>
      <c r="C113" s="206" t="s">
        <v>162</v>
      </c>
      <c r="D113" s="184">
        <v>0</v>
      </c>
      <c r="E113" s="194">
        <v>0</v>
      </c>
      <c r="F113" s="194">
        <v>0</v>
      </c>
      <c r="G113" s="194">
        <v>0</v>
      </c>
      <c r="H113" s="185"/>
      <c r="I113" s="186"/>
    </row>
    <row r="114" spans="2:9" ht="12.75" customHeight="1">
      <c r="B114" s="188"/>
      <c r="C114" s="208" t="s">
        <v>163</v>
      </c>
      <c r="D114" s="209">
        <v>0</v>
      </c>
      <c r="E114" s="210">
        <v>0</v>
      </c>
      <c r="F114" s="210">
        <v>0</v>
      </c>
      <c r="G114" s="210">
        <v>0</v>
      </c>
      <c r="H114" s="200"/>
      <c r="I114" s="201"/>
    </row>
    <row r="115" spans="2:9" ht="12.75" customHeight="1" thickBot="1">
      <c r="B115" s="211"/>
      <c r="C115" s="212" t="s">
        <v>164</v>
      </c>
      <c r="D115" s="213">
        <v>0</v>
      </c>
      <c r="E115" s="213">
        <v>0</v>
      </c>
      <c r="F115" s="213">
        <v>92</v>
      </c>
      <c r="G115" s="213">
        <v>35</v>
      </c>
      <c r="H115" s="214"/>
      <c r="I115" s="215">
        <f>F115/G115*100</f>
        <v>262.85714285714283</v>
      </c>
    </row>
    <row r="116" spans="2:9" ht="12.75" customHeight="1">
      <c r="B116" s="187"/>
      <c r="C116" s="206" t="s">
        <v>154</v>
      </c>
      <c r="D116" s="184">
        <v>0</v>
      </c>
      <c r="E116" s="194">
        <v>0</v>
      </c>
      <c r="F116" s="184"/>
      <c r="G116" s="184">
        <v>0</v>
      </c>
      <c r="H116" s="185"/>
      <c r="I116" s="186"/>
    </row>
    <row r="117" spans="2:9" ht="12.75" customHeight="1">
      <c r="B117" s="187"/>
      <c r="C117" s="206" t="s">
        <v>155</v>
      </c>
      <c r="D117" s="184">
        <v>0</v>
      </c>
      <c r="E117" s="194">
        <v>0</v>
      </c>
      <c r="F117" s="184"/>
      <c r="G117" s="184">
        <v>0</v>
      </c>
      <c r="H117" s="185"/>
      <c r="I117" s="186"/>
    </row>
    <row r="118" spans="2:9" ht="12.75" customHeight="1">
      <c r="B118" s="188"/>
      <c r="C118" s="206" t="s">
        <v>156</v>
      </c>
      <c r="D118" s="184">
        <v>0</v>
      </c>
      <c r="E118" s="194">
        <v>0</v>
      </c>
      <c r="F118" s="184"/>
      <c r="G118" s="184">
        <v>0</v>
      </c>
      <c r="H118" s="185"/>
      <c r="I118" s="186"/>
    </row>
    <row r="119" spans="2:9" ht="12.75" customHeight="1">
      <c r="B119" s="188"/>
      <c r="C119" s="206" t="s">
        <v>157</v>
      </c>
      <c r="D119" s="184">
        <v>0</v>
      </c>
      <c r="E119" s="194">
        <v>0</v>
      </c>
      <c r="F119" s="184"/>
      <c r="G119" s="184">
        <v>0</v>
      </c>
      <c r="H119" s="185"/>
      <c r="I119" s="186"/>
    </row>
    <row r="120" spans="2:9" ht="12.75" customHeight="1">
      <c r="B120" s="393" t="s">
        <v>103</v>
      </c>
      <c r="C120" s="206" t="s">
        <v>158</v>
      </c>
      <c r="D120" s="184">
        <v>0</v>
      </c>
      <c r="E120" s="194">
        <v>0</v>
      </c>
      <c r="F120" s="184"/>
      <c r="G120" s="184">
        <v>0</v>
      </c>
      <c r="H120" s="185"/>
      <c r="I120" s="186"/>
    </row>
    <row r="121" spans="2:9" ht="12.75" customHeight="1">
      <c r="B121" s="393"/>
      <c r="C121" s="206" t="s">
        <v>159</v>
      </c>
      <c r="D121" s="184">
        <v>0</v>
      </c>
      <c r="E121" s="194">
        <v>0</v>
      </c>
      <c r="F121" s="184"/>
      <c r="G121" s="184">
        <v>0</v>
      </c>
      <c r="H121" s="185"/>
      <c r="I121" s="186"/>
    </row>
    <row r="122" spans="2:9" ht="12.75" customHeight="1">
      <c r="B122" s="187">
        <v>340</v>
      </c>
      <c r="C122" s="206" t="s">
        <v>160</v>
      </c>
      <c r="D122" s="184">
        <v>0</v>
      </c>
      <c r="E122" s="194">
        <v>0</v>
      </c>
      <c r="F122" s="184"/>
      <c r="G122" s="184">
        <v>0</v>
      </c>
      <c r="H122" s="185"/>
      <c r="I122" s="186"/>
    </row>
    <row r="123" spans="2:9" ht="12.75" customHeight="1">
      <c r="B123" s="188"/>
      <c r="C123" s="206" t="s">
        <v>161</v>
      </c>
      <c r="D123" s="184">
        <v>0</v>
      </c>
      <c r="E123" s="194">
        <v>0</v>
      </c>
      <c r="F123" s="184"/>
      <c r="G123" s="184">
        <v>0</v>
      </c>
      <c r="H123" s="185"/>
      <c r="I123" s="186"/>
    </row>
    <row r="124" spans="2:9" ht="12.75" customHeight="1">
      <c r="B124" s="187"/>
      <c r="C124" s="206" t="s">
        <v>162</v>
      </c>
      <c r="D124" s="184">
        <v>0</v>
      </c>
      <c r="E124" s="194">
        <v>0</v>
      </c>
      <c r="F124" s="184"/>
      <c r="G124" s="184">
        <v>0</v>
      </c>
      <c r="H124" s="185"/>
      <c r="I124" s="186"/>
    </row>
    <row r="125" spans="2:9" ht="12.75" customHeight="1">
      <c r="B125" s="187"/>
      <c r="C125" s="206" t="s">
        <v>163</v>
      </c>
      <c r="D125" s="184">
        <v>0</v>
      </c>
      <c r="E125" s="194">
        <v>0</v>
      </c>
      <c r="F125" s="184"/>
      <c r="G125" s="184">
        <v>0</v>
      </c>
      <c r="H125" s="185"/>
      <c r="I125" s="186"/>
    </row>
    <row r="126" spans="2:9" ht="12.75" customHeight="1" thickBot="1">
      <c r="B126" s="189"/>
      <c r="C126" s="207" t="s">
        <v>164</v>
      </c>
      <c r="D126" s="191">
        <v>0</v>
      </c>
      <c r="E126" s="191">
        <v>0</v>
      </c>
      <c r="F126" s="191">
        <v>0</v>
      </c>
      <c r="G126" s="191">
        <v>0</v>
      </c>
      <c r="H126" s="192"/>
      <c r="I126" s="193"/>
    </row>
    <row r="127" spans="2:9" ht="12.75">
      <c r="B127" s="187"/>
      <c r="C127" s="206" t="s">
        <v>154</v>
      </c>
      <c r="D127" s="184">
        <v>0</v>
      </c>
      <c r="E127" s="194">
        <v>0</v>
      </c>
      <c r="F127" s="184"/>
      <c r="G127" s="184">
        <v>0</v>
      </c>
      <c r="H127" s="185"/>
      <c r="I127" s="186"/>
    </row>
    <row r="128" spans="2:9" ht="12.75">
      <c r="B128" s="187"/>
      <c r="C128" s="206" t="s">
        <v>155</v>
      </c>
      <c r="D128" s="184">
        <v>0</v>
      </c>
      <c r="E128" s="194">
        <v>0</v>
      </c>
      <c r="F128" s="184"/>
      <c r="G128" s="184">
        <v>0</v>
      </c>
      <c r="H128" s="185"/>
      <c r="I128" s="186"/>
    </row>
    <row r="129" spans="2:9" ht="12.75">
      <c r="B129" s="188"/>
      <c r="C129" s="206" t="s">
        <v>156</v>
      </c>
      <c r="D129" s="184">
        <v>0</v>
      </c>
      <c r="E129" s="194">
        <v>0</v>
      </c>
      <c r="F129" s="184"/>
      <c r="G129" s="184">
        <v>0</v>
      </c>
      <c r="H129" s="185"/>
      <c r="I129" s="186"/>
    </row>
    <row r="130" spans="2:9" ht="12.75">
      <c r="B130" s="188"/>
      <c r="C130" s="206" t="s">
        <v>157</v>
      </c>
      <c r="D130" s="184">
        <v>0</v>
      </c>
      <c r="E130" s="194">
        <v>0</v>
      </c>
      <c r="F130" s="184"/>
      <c r="G130" s="184">
        <v>0</v>
      </c>
      <c r="H130" s="185"/>
      <c r="I130" s="186"/>
    </row>
    <row r="131" spans="2:9" ht="12.75">
      <c r="B131" s="392" t="s">
        <v>169</v>
      </c>
      <c r="C131" s="206" t="s">
        <v>158</v>
      </c>
      <c r="D131" s="184">
        <v>0</v>
      </c>
      <c r="E131" s="194">
        <v>0</v>
      </c>
      <c r="F131" s="184"/>
      <c r="G131" s="184">
        <v>0</v>
      </c>
      <c r="H131" s="185"/>
      <c r="I131" s="186"/>
    </row>
    <row r="132" spans="2:9" ht="12.75">
      <c r="B132" s="392"/>
      <c r="C132" s="206" t="s">
        <v>159</v>
      </c>
      <c r="D132" s="184">
        <v>0</v>
      </c>
      <c r="E132" s="194">
        <v>0</v>
      </c>
      <c r="F132" s="184"/>
      <c r="G132" s="184">
        <v>0</v>
      </c>
      <c r="H132" s="185"/>
      <c r="I132" s="186"/>
    </row>
    <row r="133" spans="2:9" ht="12.75">
      <c r="B133" s="188">
        <v>400</v>
      </c>
      <c r="C133" s="206" t="s">
        <v>160</v>
      </c>
      <c r="D133" s="184">
        <v>0</v>
      </c>
      <c r="E133" s="194">
        <v>0</v>
      </c>
      <c r="F133" s="184"/>
      <c r="G133" s="184">
        <v>0</v>
      </c>
      <c r="H133" s="185"/>
      <c r="I133" s="186"/>
    </row>
    <row r="134" spans="2:9" ht="12.75">
      <c r="B134" s="188"/>
      <c r="C134" s="206" t="s">
        <v>161</v>
      </c>
      <c r="D134" s="184">
        <v>0</v>
      </c>
      <c r="E134" s="194">
        <v>0</v>
      </c>
      <c r="F134" s="184"/>
      <c r="G134" s="184">
        <v>0</v>
      </c>
      <c r="H134" s="185"/>
      <c r="I134" s="186"/>
    </row>
    <row r="135" spans="2:9" ht="12.75">
      <c r="B135" s="187"/>
      <c r="C135" s="206" t="s">
        <v>162</v>
      </c>
      <c r="D135" s="184">
        <v>0</v>
      </c>
      <c r="E135" s="194">
        <v>0</v>
      </c>
      <c r="F135" s="184"/>
      <c r="G135" s="184">
        <v>0</v>
      </c>
      <c r="H135" s="185"/>
      <c r="I135" s="186"/>
    </row>
    <row r="136" spans="2:9" ht="12.75">
      <c r="B136" s="187"/>
      <c r="C136" s="206" t="s">
        <v>163</v>
      </c>
      <c r="D136" s="184">
        <v>0</v>
      </c>
      <c r="E136" s="194">
        <v>0</v>
      </c>
      <c r="F136" s="184"/>
      <c r="G136" s="184">
        <v>0</v>
      </c>
      <c r="H136" s="185"/>
      <c r="I136" s="186"/>
    </row>
    <row r="137" spans="2:9" ht="13.5" thickBot="1">
      <c r="B137" s="189"/>
      <c r="C137" s="207" t="s">
        <v>164</v>
      </c>
      <c r="D137" s="191">
        <v>0</v>
      </c>
      <c r="E137" s="191">
        <v>0</v>
      </c>
      <c r="F137" s="191">
        <v>0</v>
      </c>
      <c r="G137" s="191">
        <v>0</v>
      </c>
      <c r="H137" s="192"/>
      <c r="I137" s="193"/>
    </row>
    <row r="138" spans="2:9" ht="12.75">
      <c r="B138" s="187"/>
      <c r="C138" s="206" t="s">
        <v>154</v>
      </c>
      <c r="D138" s="184">
        <v>0</v>
      </c>
      <c r="E138" s="194">
        <v>0</v>
      </c>
      <c r="F138" s="184"/>
      <c r="G138" s="184">
        <v>0</v>
      </c>
      <c r="H138" s="185"/>
      <c r="I138" s="186"/>
    </row>
    <row r="139" spans="2:9" ht="12.75">
      <c r="B139" s="187"/>
      <c r="C139" s="206" t="s">
        <v>155</v>
      </c>
      <c r="D139" s="184">
        <v>0</v>
      </c>
      <c r="E139" s="194">
        <v>0</v>
      </c>
      <c r="F139" s="184"/>
      <c r="G139" s="184">
        <v>0</v>
      </c>
      <c r="H139" s="185"/>
      <c r="I139" s="186"/>
    </row>
    <row r="140" spans="2:9" ht="12.75">
      <c r="B140" s="188"/>
      <c r="C140" s="206" t="s">
        <v>156</v>
      </c>
      <c r="D140" s="184">
        <v>0</v>
      </c>
      <c r="E140" s="194">
        <v>0</v>
      </c>
      <c r="F140" s="184"/>
      <c r="G140" s="184">
        <v>0</v>
      </c>
      <c r="H140" s="185"/>
      <c r="I140" s="186"/>
    </row>
    <row r="141" spans="2:9" ht="12.75">
      <c r="B141" s="188"/>
      <c r="C141" s="206" t="s">
        <v>157</v>
      </c>
      <c r="D141" s="184">
        <v>0</v>
      </c>
      <c r="E141" s="194">
        <v>0</v>
      </c>
      <c r="F141" s="184"/>
      <c r="G141" s="184">
        <v>0</v>
      </c>
      <c r="H141" s="185"/>
      <c r="I141" s="186"/>
    </row>
    <row r="142" spans="2:9" ht="12.75">
      <c r="B142" s="392" t="s">
        <v>170</v>
      </c>
      <c r="C142" s="206" t="s">
        <v>158</v>
      </c>
      <c r="D142" s="184">
        <v>0</v>
      </c>
      <c r="E142" s="194">
        <v>0</v>
      </c>
      <c r="F142" s="184"/>
      <c r="G142" s="184">
        <v>0</v>
      </c>
      <c r="H142" s="185"/>
      <c r="I142" s="186"/>
    </row>
    <row r="143" spans="2:9" ht="12.75">
      <c r="B143" s="392"/>
      <c r="C143" s="206" t="s">
        <v>159</v>
      </c>
      <c r="D143" s="184">
        <v>0</v>
      </c>
      <c r="E143" s="194">
        <v>0</v>
      </c>
      <c r="F143" s="184"/>
      <c r="G143" s="184">
        <v>0</v>
      </c>
      <c r="H143" s="185"/>
      <c r="I143" s="186"/>
    </row>
    <row r="144" spans="2:9" ht="12.75">
      <c r="B144" s="188">
        <v>500</v>
      </c>
      <c r="C144" s="206" t="s">
        <v>160</v>
      </c>
      <c r="D144" s="184">
        <v>0</v>
      </c>
      <c r="E144" s="194">
        <v>0</v>
      </c>
      <c r="F144" s="184"/>
      <c r="G144" s="184">
        <v>0</v>
      </c>
      <c r="H144" s="185"/>
      <c r="I144" s="186"/>
    </row>
    <row r="145" spans="2:9" ht="12.75">
      <c r="B145" s="188"/>
      <c r="C145" s="206" t="s">
        <v>161</v>
      </c>
      <c r="D145" s="184">
        <v>0</v>
      </c>
      <c r="E145" s="194">
        <v>0</v>
      </c>
      <c r="F145" s="184"/>
      <c r="G145" s="184">
        <v>0</v>
      </c>
      <c r="H145" s="185"/>
      <c r="I145" s="186"/>
    </row>
    <row r="146" spans="2:9" ht="12.75">
      <c r="B146" s="187"/>
      <c r="C146" s="206" t="s">
        <v>162</v>
      </c>
      <c r="D146" s="184">
        <v>0</v>
      </c>
      <c r="E146" s="194">
        <v>0</v>
      </c>
      <c r="F146" s="184"/>
      <c r="G146" s="184">
        <v>0</v>
      </c>
      <c r="H146" s="185"/>
      <c r="I146" s="186"/>
    </row>
    <row r="147" spans="2:9" ht="12.75">
      <c r="B147" s="187"/>
      <c r="C147" s="206" t="s">
        <v>163</v>
      </c>
      <c r="D147" s="184">
        <v>0</v>
      </c>
      <c r="E147" s="194">
        <v>0</v>
      </c>
      <c r="F147" s="184"/>
      <c r="G147" s="184">
        <v>0</v>
      </c>
      <c r="H147" s="185"/>
      <c r="I147" s="186"/>
    </row>
    <row r="148" spans="2:9" ht="13.5" thickBot="1">
      <c r="B148" s="189"/>
      <c r="C148" s="207" t="s">
        <v>164</v>
      </c>
      <c r="D148" s="191">
        <v>0</v>
      </c>
      <c r="E148" s="191">
        <v>0</v>
      </c>
      <c r="F148" s="191">
        <v>0</v>
      </c>
      <c r="G148" s="191">
        <v>0</v>
      </c>
      <c r="H148" s="192"/>
      <c r="I148" s="193"/>
    </row>
    <row r="149" spans="2:9" ht="12.75">
      <c r="B149" s="187"/>
      <c r="C149" s="206" t="s">
        <v>154</v>
      </c>
      <c r="D149" s="184">
        <v>69500</v>
      </c>
      <c r="E149" s="194">
        <v>153500</v>
      </c>
      <c r="F149" s="184">
        <v>305295</v>
      </c>
      <c r="G149" s="184">
        <v>90452</v>
      </c>
      <c r="H149" s="185">
        <f>F149/E149*100</f>
        <v>198.88925081433223</v>
      </c>
      <c r="I149" s="186">
        <f aca="true" t="shared" si="4" ref="I149:I159">F149/G149*100</f>
        <v>337.5215583956131</v>
      </c>
    </row>
    <row r="150" spans="2:9" ht="12.75">
      <c r="B150" s="187"/>
      <c r="C150" s="206" t="s">
        <v>155</v>
      </c>
      <c r="D150" s="184">
        <v>0</v>
      </c>
      <c r="E150" s="194">
        <v>0</v>
      </c>
      <c r="F150" s="184">
        <v>41578</v>
      </c>
      <c r="G150" s="184">
        <v>30769</v>
      </c>
      <c r="H150" s="185"/>
      <c r="I150" s="186">
        <f t="shared" si="4"/>
        <v>135.12951347135103</v>
      </c>
    </row>
    <row r="151" spans="2:9" ht="12.75">
      <c r="B151" s="188"/>
      <c r="C151" s="206" t="s">
        <v>156</v>
      </c>
      <c r="D151" s="184">
        <v>0</v>
      </c>
      <c r="E151" s="194">
        <v>0</v>
      </c>
      <c r="F151" s="184">
        <v>5302</v>
      </c>
      <c r="G151" s="184">
        <v>16193</v>
      </c>
      <c r="H151" s="185"/>
      <c r="I151" s="186">
        <f t="shared" si="4"/>
        <v>32.74254307416785</v>
      </c>
    </row>
    <row r="152" spans="2:9" ht="12.75">
      <c r="B152" s="188"/>
      <c r="C152" s="206" t="s">
        <v>157</v>
      </c>
      <c r="D152" s="184">
        <v>0</v>
      </c>
      <c r="E152" s="194">
        <v>0</v>
      </c>
      <c r="F152" s="184">
        <v>4179</v>
      </c>
      <c r="G152" s="184">
        <v>9518</v>
      </c>
      <c r="H152" s="185"/>
      <c r="I152" s="186">
        <f t="shared" si="4"/>
        <v>43.90628283252784</v>
      </c>
    </row>
    <row r="153" spans="2:9" ht="12.75">
      <c r="B153" s="188" t="s">
        <v>171</v>
      </c>
      <c r="C153" s="206" t="s">
        <v>158</v>
      </c>
      <c r="D153" s="184">
        <v>104800</v>
      </c>
      <c r="E153" s="194">
        <v>98800</v>
      </c>
      <c r="F153" s="184">
        <v>100276</v>
      </c>
      <c r="G153" s="184">
        <v>129788</v>
      </c>
      <c r="H153" s="185">
        <f>F153/E153*100</f>
        <v>101.49392712550606</v>
      </c>
      <c r="I153" s="186">
        <f t="shared" si="4"/>
        <v>77.26138009677321</v>
      </c>
    </row>
    <row r="154" spans="2:9" ht="12.75">
      <c r="B154" s="188"/>
      <c r="C154" s="206" t="s">
        <v>159</v>
      </c>
      <c r="D154" s="184">
        <v>234600</v>
      </c>
      <c r="E154" s="194">
        <v>156600</v>
      </c>
      <c r="F154" s="184">
        <v>160750</v>
      </c>
      <c r="G154" s="184">
        <v>71287</v>
      </c>
      <c r="H154" s="185">
        <f>F154/E154*100</f>
        <v>102.6500638569604</v>
      </c>
      <c r="I154" s="186">
        <f t="shared" si="4"/>
        <v>225.4969349250214</v>
      </c>
    </row>
    <row r="155" spans="2:9" ht="12.75">
      <c r="B155" s="188"/>
      <c r="C155" s="206" t="s">
        <v>160</v>
      </c>
      <c r="D155" s="184">
        <v>0</v>
      </c>
      <c r="E155" s="194">
        <v>0</v>
      </c>
      <c r="F155" s="184">
        <v>1611</v>
      </c>
      <c r="G155" s="184">
        <v>3972</v>
      </c>
      <c r="H155" s="185"/>
      <c r="I155" s="186">
        <f t="shared" si="4"/>
        <v>40.55891238670695</v>
      </c>
    </row>
    <row r="156" spans="2:9" ht="12.75">
      <c r="B156" s="188"/>
      <c r="C156" s="206" t="s">
        <v>161</v>
      </c>
      <c r="D156" s="184">
        <v>3000</v>
      </c>
      <c r="E156" s="194">
        <v>3000</v>
      </c>
      <c r="F156" s="184">
        <v>4371</v>
      </c>
      <c r="G156" s="184">
        <v>4665</v>
      </c>
      <c r="H156" s="185">
        <f>F156/E156*100</f>
        <v>145.70000000000002</v>
      </c>
      <c r="I156" s="186">
        <f t="shared" si="4"/>
        <v>93.69774919614147</v>
      </c>
    </row>
    <row r="157" spans="2:9" ht="12.75">
      <c r="B157" s="187"/>
      <c r="C157" s="206" t="s">
        <v>162</v>
      </c>
      <c r="D157" s="184">
        <v>761903</v>
      </c>
      <c r="E157" s="194">
        <v>983903</v>
      </c>
      <c r="F157" s="184">
        <v>1737759</v>
      </c>
      <c r="G157" s="184">
        <v>1668720</v>
      </c>
      <c r="H157" s="185">
        <f>F157/E157*100</f>
        <v>176.61893499664092</v>
      </c>
      <c r="I157" s="186">
        <f t="shared" si="4"/>
        <v>104.13724291672659</v>
      </c>
    </row>
    <row r="158" spans="2:9" ht="12.75">
      <c r="B158" s="187"/>
      <c r="C158" s="206" t="s">
        <v>163</v>
      </c>
      <c r="D158" s="184">
        <v>0</v>
      </c>
      <c r="E158" s="194">
        <v>0</v>
      </c>
      <c r="F158" s="184">
        <v>0</v>
      </c>
      <c r="G158" s="184">
        <v>18</v>
      </c>
      <c r="H158" s="185"/>
      <c r="I158" s="186">
        <f t="shared" si="4"/>
        <v>0</v>
      </c>
    </row>
    <row r="159" spans="2:9" ht="13.5" thickBot="1">
      <c r="B159" s="189"/>
      <c r="C159" s="207" t="s">
        <v>164</v>
      </c>
      <c r="D159" s="191">
        <v>1173803</v>
      </c>
      <c r="E159" s="191">
        <v>1395803</v>
      </c>
      <c r="F159" s="191">
        <v>2361121</v>
      </c>
      <c r="G159" s="191">
        <v>2025382</v>
      </c>
      <c r="H159" s="216">
        <f>F159/E159*100</f>
        <v>169.15861335732907</v>
      </c>
      <c r="I159" s="217">
        <f t="shared" si="4"/>
        <v>116.57657666553767</v>
      </c>
    </row>
  </sheetData>
  <mergeCells count="16">
    <mergeCell ref="B1:I1"/>
    <mergeCell ref="C3:C4"/>
    <mergeCell ref="D3:E3"/>
    <mergeCell ref="F3:G3"/>
    <mergeCell ref="H3:H4"/>
    <mergeCell ref="I3:I4"/>
    <mergeCell ref="B21:B22"/>
    <mergeCell ref="B32:B33"/>
    <mergeCell ref="B43:B44"/>
    <mergeCell ref="B65:B66"/>
    <mergeCell ref="B131:B132"/>
    <mergeCell ref="B142:B143"/>
    <mergeCell ref="B76:B77"/>
    <mergeCell ref="B87:B88"/>
    <mergeCell ref="B109:B110"/>
    <mergeCell ref="B120:B121"/>
  </mergeCells>
  <printOptions/>
  <pageMargins left="0.75" right="0.75" top="1" bottom="1" header="0.4921259845" footer="0.4921259845"/>
  <pageSetup fitToHeight="1" fitToWidth="1"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I129"/>
  <sheetViews>
    <sheetView showGridLines="0" workbookViewId="0" topLeftCell="A1">
      <selection activeCell="D23" sqref="D23"/>
    </sheetView>
  </sheetViews>
  <sheetFormatPr defaultColWidth="12.625" defaultRowHeight="12.75"/>
  <cols>
    <col min="1" max="1" width="2.25390625" style="218" customWidth="1"/>
    <col min="2" max="2" width="16.375" style="218" customWidth="1"/>
    <col min="3" max="3" width="24.25390625" style="218" bestFit="1" customWidth="1"/>
    <col min="4" max="7" width="10.75390625" style="218" customWidth="1"/>
    <col min="8" max="8" width="15.75390625" style="218" customWidth="1"/>
    <col min="9" max="9" width="10.75390625" style="218" customWidth="1"/>
    <col min="10" max="16384" width="12.625" style="218" customWidth="1"/>
  </cols>
  <sheetData>
    <row r="1" spans="2:9" ht="12.75">
      <c r="B1" s="406" t="s">
        <v>172</v>
      </c>
      <c r="C1" s="406"/>
      <c r="D1" s="406"/>
      <c r="E1" s="406"/>
      <c r="F1" s="406"/>
      <c r="G1" s="406"/>
      <c r="H1" s="406"/>
      <c r="I1" s="406"/>
    </row>
    <row r="2" ht="13.5" thickBot="1"/>
    <row r="3" spans="2:9" ht="12.75" customHeight="1">
      <c r="B3" s="219"/>
      <c r="C3" s="395" t="s">
        <v>147</v>
      </c>
      <c r="D3" s="408" t="s">
        <v>148</v>
      </c>
      <c r="E3" s="409"/>
      <c r="F3" s="410" t="s">
        <v>173</v>
      </c>
      <c r="G3" s="411"/>
      <c r="H3" s="401" t="s">
        <v>174</v>
      </c>
      <c r="I3" s="413" t="s">
        <v>151</v>
      </c>
    </row>
    <row r="4" spans="2:9" ht="12.75" customHeight="1">
      <c r="B4" s="221"/>
      <c r="C4" s="407"/>
      <c r="D4" s="222" t="s">
        <v>152</v>
      </c>
      <c r="E4" s="223" t="s">
        <v>153</v>
      </c>
      <c r="F4" s="224">
        <v>2006</v>
      </c>
      <c r="G4" s="225">
        <v>2005</v>
      </c>
      <c r="H4" s="412"/>
      <c r="I4" s="414"/>
    </row>
    <row r="5" spans="2:9" ht="12.75" customHeight="1" thickBot="1">
      <c r="B5" s="226"/>
      <c r="C5" s="227">
        <v>0</v>
      </c>
      <c r="D5" s="227">
        <v>1</v>
      </c>
      <c r="E5" s="228">
        <v>2</v>
      </c>
      <c r="F5" s="227">
        <v>3</v>
      </c>
      <c r="G5" s="228">
        <v>4</v>
      </c>
      <c r="H5" s="227">
        <v>5</v>
      </c>
      <c r="I5" s="229">
        <v>6</v>
      </c>
    </row>
    <row r="6" spans="2:9" ht="12.75" customHeight="1">
      <c r="B6" s="230"/>
      <c r="C6" s="231" t="s">
        <v>154</v>
      </c>
      <c r="D6" s="232">
        <f aca="true" t="shared" si="0" ref="D6:E15">D17+D28+D39+D50+D61</f>
        <v>989758</v>
      </c>
      <c r="E6" s="233">
        <f t="shared" si="0"/>
        <v>998645</v>
      </c>
      <c r="F6" s="234">
        <f aca="true" t="shared" si="1" ref="F6:F15">SUM(F17,F28,F39,F50)</f>
        <v>968730</v>
      </c>
      <c r="G6" s="232">
        <f aca="true" t="shared" si="2" ref="G6:G15">G17+G28+G39+G50+G61</f>
        <v>919484</v>
      </c>
      <c r="H6" s="235">
        <f aca="true" t="shared" si="3" ref="H6:H60">F6/E6*100</f>
        <v>97.00444101757883</v>
      </c>
      <c r="I6" s="236">
        <f>F6/G6*100</f>
        <v>105.35583000900506</v>
      </c>
    </row>
    <row r="7" spans="2:9" ht="12.75" customHeight="1">
      <c r="B7" s="237"/>
      <c r="C7" s="238" t="s">
        <v>155</v>
      </c>
      <c r="D7" s="239">
        <f t="shared" si="0"/>
        <v>42879</v>
      </c>
      <c r="E7" s="240">
        <f t="shared" si="0"/>
        <v>48184</v>
      </c>
      <c r="F7" s="241">
        <f t="shared" si="1"/>
        <v>48139</v>
      </c>
      <c r="G7" s="239">
        <f t="shared" si="2"/>
        <v>43650</v>
      </c>
      <c r="H7" s="242">
        <f t="shared" si="3"/>
        <v>99.90660800265648</v>
      </c>
      <c r="I7" s="243">
        <f aca="true" t="shared" si="4" ref="I7:I60">F7/G7*100</f>
        <v>110.2840778923253</v>
      </c>
    </row>
    <row r="8" spans="2:9" ht="12.75" customHeight="1">
      <c r="B8" s="237"/>
      <c r="C8" s="238" t="s">
        <v>156</v>
      </c>
      <c r="D8" s="239">
        <f t="shared" si="0"/>
        <v>31766</v>
      </c>
      <c r="E8" s="240">
        <f t="shared" si="0"/>
        <v>34970</v>
      </c>
      <c r="F8" s="241">
        <f t="shared" si="1"/>
        <v>35012</v>
      </c>
      <c r="G8" s="239">
        <f t="shared" si="2"/>
        <v>32585</v>
      </c>
      <c r="H8" s="242">
        <f t="shared" si="3"/>
        <v>100.12010294538176</v>
      </c>
      <c r="I8" s="243">
        <f t="shared" si="4"/>
        <v>107.44821236765382</v>
      </c>
    </row>
    <row r="9" spans="2:9" ht="12.75" customHeight="1">
      <c r="B9" s="237"/>
      <c r="C9" s="238" t="s">
        <v>157</v>
      </c>
      <c r="D9" s="239">
        <f t="shared" si="0"/>
        <v>31258</v>
      </c>
      <c r="E9" s="240">
        <f t="shared" si="0"/>
        <v>33926</v>
      </c>
      <c r="F9" s="241">
        <f t="shared" si="1"/>
        <v>34048</v>
      </c>
      <c r="G9" s="239">
        <f t="shared" si="2"/>
        <v>31903</v>
      </c>
      <c r="H9" s="242">
        <f t="shared" si="3"/>
        <v>100.35960620173319</v>
      </c>
      <c r="I9" s="243">
        <f t="shared" si="4"/>
        <v>106.72350562643011</v>
      </c>
    </row>
    <row r="10" spans="2:9" ht="12.75" customHeight="1">
      <c r="B10" s="244" t="s">
        <v>47</v>
      </c>
      <c r="C10" s="238" t="s">
        <v>158</v>
      </c>
      <c r="D10" s="239">
        <f t="shared" si="0"/>
        <v>2645545</v>
      </c>
      <c r="E10" s="240">
        <f t="shared" si="0"/>
        <v>2918029</v>
      </c>
      <c r="F10" s="241">
        <f t="shared" si="1"/>
        <v>2917540</v>
      </c>
      <c r="G10" s="239">
        <f t="shared" si="2"/>
        <v>2657692</v>
      </c>
      <c r="H10" s="242">
        <f t="shared" si="3"/>
        <v>99.98324211308388</v>
      </c>
      <c r="I10" s="243">
        <f t="shared" si="4"/>
        <v>109.7772051840469</v>
      </c>
    </row>
    <row r="11" spans="2:9" ht="12.75" customHeight="1">
      <c r="B11" s="244">
        <v>600</v>
      </c>
      <c r="C11" s="238" t="s">
        <v>159</v>
      </c>
      <c r="D11" s="239">
        <f t="shared" si="0"/>
        <v>2326717</v>
      </c>
      <c r="E11" s="240">
        <f t="shared" si="0"/>
        <v>2343557</v>
      </c>
      <c r="F11" s="241">
        <f t="shared" si="1"/>
        <v>2342678</v>
      </c>
      <c r="G11" s="239">
        <f t="shared" si="2"/>
        <v>2334093</v>
      </c>
      <c r="H11" s="242">
        <f t="shared" si="3"/>
        <v>99.96249291141628</v>
      </c>
      <c r="I11" s="243">
        <f t="shared" si="4"/>
        <v>100.3678088233845</v>
      </c>
    </row>
    <row r="12" spans="2:9" ht="12.75" customHeight="1">
      <c r="B12" s="237"/>
      <c r="C12" s="238" t="s">
        <v>160</v>
      </c>
      <c r="D12" s="239">
        <f t="shared" si="0"/>
        <v>471327</v>
      </c>
      <c r="E12" s="240">
        <f t="shared" si="0"/>
        <v>715406</v>
      </c>
      <c r="F12" s="241">
        <f t="shared" si="1"/>
        <v>714696</v>
      </c>
      <c r="G12" s="239">
        <f t="shared" si="2"/>
        <v>638863</v>
      </c>
      <c r="H12" s="242">
        <f t="shared" si="3"/>
        <v>99.90075565483096</v>
      </c>
      <c r="I12" s="243">
        <f t="shared" si="4"/>
        <v>111.86999403628009</v>
      </c>
    </row>
    <row r="13" spans="2:9" ht="12.75" customHeight="1">
      <c r="B13" s="237"/>
      <c r="C13" s="238" t="s">
        <v>161</v>
      </c>
      <c r="D13" s="239">
        <f t="shared" si="0"/>
        <v>12159</v>
      </c>
      <c r="E13" s="240">
        <f t="shared" si="0"/>
        <v>16772</v>
      </c>
      <c r="F13" s="241">
        <f t="shared" si="1"/>
        <v>16658</v>
      </c>
      <c r="G13" s="239">
        <f t="shared" si="2"/>
        <v>15106</v>
      </c>
      <c r="H13" s="242">
        <f t="shared" si="3"/>
        <v>99.3202957309802</v>
      </c>
      <c r="I13" s="243">
        <f t="shared" si="4"/>
        <v>110.27406328611147</v>
      </c>
    </row>
    <row r="14" spans="2:9" ht="12.75" customHeight="1">
      <c r="B14" s="237"/>
      <c r="C14" s="238" t="s">
        <v>162</v>
      </c>
      <c r="D14" s="239">
        <f t="shared" si="0"/>
        <v>88433</v>
      </c>
      <c r="E14" s="240">
        <f t="shared" si="0"/>
        <v>79455</v>
      </c>
      <c r="F14" s="241">
        <f t="shared" si="1"/>
        <v>73759</v>
      </c>
      <c r="G14" s="239">
        <f t="shared" si="2"/>
        <v>67881</v>
      </c>
      <c r="H14" s="242">
        <f t="shared" si="3"/>
        <v>92.83116229312189</v>
      </c>
      <c r="I14" s="243">
        <f t="shared" si="4"/>
        <v>108.65927137195975</v>
      </c>
    </row>
    <row r="15" spans="2:9" ht="12.75" customHeight="1">
      <c r="B15" s="237"/>
      <c r="C15" s="238" t="s">
        <v>163</v>
      </c>
      <c r="D15" s="239">
        <f t="shared" si="0"/>
        <v>25799</v>
      </c>
      <c r="E15" s="240">
        <f t="shared" si="0"/>
        <v>29190</v>
      </c>
      <c r="F15" s="241">
        <f t="shared" si="1"/>
        <v>29189</v>
      </c>
      <c r="G15" s="239">
        <f t="shared" si="2"/>
        <v>25421</v>
      </c>
      <c r="H15" s="242">
        <f t="shared" si="3"/>
        <v>99.99657416923604</v>
      </c>
      <c r="I15" s="243">
        <f t="shared" si="4"/>
        <v>114.8223909366272</v>
      </c>
    </row>
    <row r="16" spans="2:9" ht="12.75" customHeight="1" thickBot="1">
      <c r="B16" s="245"/>
      <c r="C16" s="246" t="s">
        <v>164</v>
      </c>
      <c r="D16" s="247">
        <f>SUM(D6:D15)</f>
        <v>6665641</v>
      </c>
      <c r="E16" s="248">
        <f>SUM(E6:E15)</f>
        <v>7218134</v>
      </c>
      <c r="F16" s="249">
        <f>SUM(F6:F15)</f>
        <v>7180449</v>
      </c>
      <c r="G16" s="247">
        <f>SUM(G6:G15)</f>
        <v>6766678</v>
      </c>
      <c r="H16" s="250">
        <f t="shared" si="3"/>
        <v>99.4779121584609</v>
      </c>
      <c r="I16" s="251">
        <f t="shared" si="4"/>
        <v>106.11483212294128</v>
      </c>
    </row>
    <row r="17" spans="2:9" ht="12.75" customHeight="1">
      <c r="B17" s="230"/>
      <c r="C17" s="231" t="s">
        <v>154</v>
      </c>
      <c r="D17" s="232">
        <v>237833</v>
      </c>
      <c r="E17" s="252">
        <v>265069</v>
      </c>
      <c r="F17" s="253">
        <v>264982</v>
      </c>
      <c r="G17" s="254">
        <v>244666</v>
      </c>
      <c r="H17" s="235">
        <f t="shared" si="3"/>
        <v>99.96717835733338</v>
      </c>
      <c r="I17" s="236">
        <f t="shared" si="4"/>
        <v>108.30356485984976</v>
      </c>
    </row>
    <row r="18" spans="2:9" ht="12.75" customHeight="1">
      <c r="B18" s="237"/>
      <c r="C18" s="238" t="s">
        <v>155</v>
      </c>
      <c r="D18" s="239">
        <v>25190</v>
      </c>
      <c r="E18" s="255">
        <v>28085</v>
      </c>
      <c r="F18" s="256">
        <v>28085</v>
      </c>
      <c r="G18" s="257">
        <v>25574</v>
      </c>
      <c r="H18" s="242">
        <f t="shared" si="3"/>
        <v>100</v>
      </c>
      <c r="I18" s="243">
        <f t="shared" si="4"/>
        <v>109.81856573082037</v>
      </c>
    </row>
    <row r="19" spans="2:9" ht="12.75" customHeight="1">
      <c r="B19" s="237"/>
      <c r="C19" s="238" t="s">
        <v>156</v>
      </c>
      <c r="D19" s="239">
        <v>18399</v>
      </c>
      <c r="E19" s="255">
        <v>20682</v>
      </c>
      <c r="F19" s="256">
        <v>20682</v>
      </c>
      <c r="G19" s="257">
        <v>18714</v>
      </c>
      <c r="H19" s="242">
        <f t="shared" si="3"/>
        <v>100</v>
      </c>
      <c r="I19" s="243">
        <f t="shared" si="4"/>
        <v>110.51619108688682</v>
      </c>
    </row>
    <row r="20" spans="2:9" ht="12.75" customHeight="1">
      <c r="B20" s="237"/>
      <c r="C20" s="238" t="s">
        <v>157</v>
      </c>
      <c r="D20" s="239">
        <v>17302</v>
      </c>
      <c r="E20" s="255">
        <v>19671</v>
      </c>
      <c r="F20" s="256">
        <v>19671</v>
      </c>
      <c r="G20" s="257">
        <v>17691</v>
      </c>
      <c r="H20" s="242">
        <f t="shared" si="3"/>
        <v>100</v>
      </c>
      <c r="I20" s="243">
        <f t="shared" si="4"/>
        <v>111.19213159233507</v>
      </c>
    </row>
    <row r="21" spans="2:9" ht="12.75" customHeight="1">
      <c r="B21" s="57" t="s">
        <v>175</v>
      </c>
      <c r="C21" s="238" t="s">
        <v>158</v>
      </c>
      <c r="D21" s="239">
        <v>1441390</v>
      </c>
      <c r="E21" s="255">
        <v>1566845</v>
      </c>
      <c r="F21" s="256">
        <v>1566761</v>
      </c>
      <c r="G21" s="257">
        <v>1432777</v>
      </c>
      <c r="H21" s="242">
        <f t="shared" si="3"/>
        <v>99.99463890812429</v>
      </c>
      <c r="I21" s="243">
        <f t="shared" si="4"/>
        <v>109.35135055908908</v>
      </c>
    </row>
    <row r="22" spans="2:9" ht="12.75" customHeight="1">
      <c r="B22" s="57"/>
      <c r="C22" s="238" t="s">
        <v>159</v>
      </c>
      <c r="D22" s="239">
        <v>1294089</v>
      </c>
      <c r="E22" s="255">
        <v>1329922</v>
      </c>
      <c r="F22" s="256">
        <v>1329922</v>
      </c>
      <c r="G22" s="257">
        <v>1224874</v>
      </c>
      <c r="H22" s="242">
        <f t="shared" si="3"/>
        <v>100</v>
      </c>
      <c r="I22" s="243">
        <f t="shared" si="4"/>
        <v>108.57622906519364</v>
      </c>
    </row>
    <row r="23" spans="2:9" ht="12.75" customHeight="1">
      <c r="B23" s="237">
        <v>610</v>
      </c>
      <c r="C23" s="238" t="s">
        <v>160</v>
      </c>
      <c r="D23" s="239">
        <v>25985</v>
      </c>
      <c r="E23" s="255">
        <v>25780</v>
      </c>
      <c r="F23" s="256">
        <v>25763</v>
      </c>
      <c r="G23" s="257">
        <v>24724</v>
      </c>
      <c r="H23" s="242">
        <f t="shared" si="3"/>
        <v>99.93405740884407</v>
      </c>
      <c r="I23" s="243">
        <f t="shared" si="4"/>
        <v>104.20239443455752</v>
      </c>
    </row>
    <row r="24" spans="2:9" ht="12.75" customHeight="1">
      <c r="B24" s="237"/>
      <c r="C24" s="238" t="s">
        <v>161</v>
      </c>
      <c r="D24" s="258">
        <v>4267</v>
      </c>
      <c r="E24" s="259">
        <v>5188</v>
      </c>
      <c r="F24" s="260">
        <v>5188</v>
      </c>
      <c r="G24" s="257">
        <v>4085</v>
      </c>
      <c r="H24" s="242">
        <f t="shared" si="3"/>
        <v>100</v>
      </c>
      <c r="I24" s="243">
        <f t="shared" si="4"/>
        <v>127.00122399020808</v>
      </c>
    </row>
    <row r="25" spans="2:9" ht="12.75" customHeight="1">
      <c r="B25" s="237"/>
      <c r="C25" s="238" t="s">
        <v>162</v>
      </c>
      <c r="D25" s="239">
        <v>38030</v>
      </c>
      <c r="E25" s="255">
        <v>37391</v>
      </c>
      <c r="F25" s="256">
        <v>37391</v>
      </c>
      <c r="G25" s="257">
        <v>37124</v>
      </c>
      <c r="H25" s="242">
        <f t="shared" si="3"/>
        <v>100</v>
      </c>
      <c r="I25" s="243">
        <f t="shared" si="4"/>
        <v>100.71921129188665</v>
      </c>
    </row>
    <row r="26" spans="2:9" ht="12.75" customHeight="1">
      <c r="B26" s="237"/>
      <c r="C26" s="238" t="s">
        <v>163</v>
      </c>
      <c r="D26" s="239">
        <v>10805</v>
      </c>
      <c r="E26" s="255">
        <v>11108</v>
      </c>
      <c r="F26" s="256">
        <v>11108</v>
      </c>
      <c r="G26" s="257">
        <v>10532</v>
      </c>
      <c r="H26" s="242">
        <f t="shared" si="3"/>
        <v>100</v>
      </c>
      <c r="I26" s="243">
        <f t="shared" si="4"/>
        <v>105.46904671477402</v>
      </c>
    </row>
    <row r="27" spans="2:9" ht="12.75" customHeight="1" thickBot="1">
      <c r="B27" s="245"/>
      <c r="C27" s="246" t="s">
        <v>164</v>
      </c>
      <c r="D27" s="247">
        <f>SUM(D17:D26)</f>
        <v>3113290</v>
      </c>
      <c r="E27" s="248">
        <f>SUM(E17:E26)</f>
        <v>3309741</v>
      </c>
      <c r="F27" s="249">
        <f>SUM(F17:F26)</f>
        <v>3309553</v>
      </c>
      <c r="G27" s="247">
        <f>SUM(G17:G26)</f>
        <v>3040761</v>
      </c>
      <c r="H27" s="250">
        <f t="shared" si="3"/>
        <v>99.99431979722885</v>
      </c>
      <c r="I27" s="251">
        <f t="shared" si="4"/>
        <v>108.83962929016782</v>
      </c>
    </row>
    <row r="28" spans="2:9" ht="12.75" customHeight="1">
      <c r="B28" s="230"/>
      <c r="C28" s="231" t="s">
        <v>154</v>
      </c>
      <c r="D28" s="232">
        <v>83123</v>
      </c>
      <c r="E28" s="252">
        <v>86241</v>
      </c>
      <c r="F28" s="253">
        <v>86184</v>
      </c>
      <c r="G28" s="254">
        <v>74491</v>
      </c>
      <c r="H28" s="235">
        <f t="shared" si="3"/>
        <v>99.93390614672836</v>
      </c>
      <c r="I28" s="236">
        <f t="shared" si="4"/>
        <v>115.69719831926004</v>
      </c>
    </row>
    <row r="29" spans="2:9" ht="12.75" customHeight="1">
      <c r="B29" s="237"/>
      <c r="C29" s="238" t="s">
        <v>155</v>
      </c>
      <c r="D29" s="239">
        <v>8804</v>
      </c>
      <c r="E29" s="255">
        <v>9403</v>
      </c>
      <c r="F29" s="256">
        <f>9399</f>
        <v>9399</v>
      </c>
      <c r="G29" s="257">
        <v>8520</v>
      </c>
      <c r="H29" s="242">
        <f t="shared" si="3"/>
        <v>99.95746038498352</v>
      </c>
      <c r="I29" s="243">
        <f t="shared" si="4"/>
        <v>110.31690140845069</v>
      </c>
    </row>
    <row r="30" spans="2:9" ht="12.75" customHeight="1">
      <c r="B30" s="237"/>
      <c r="C30" s="238" t="s">
        <v>156</v>
      </c>
      <c r="D30" s="239">
        <v>6430</v>
      </c>
      <c r="E30" s="255">
        <v>7008</v>
      </c>
      <c r="F30" s="256">
        <v>7008</v>
      </c>
      <c r="G30" s="257">
        <v>6270</v>
      </c>
      <c r="H30" s="242">
        <f t="shared" si="3"/>
        <v>100</v>
      </c>
      <c r="I30" s="243">
        <f t="shared" si="4"/>
        <v>111.77033492822967</v>
      </c>
    </row>
    <row r="31" spans="2:9" ht="12.75" customHeight="1">
      <c r="B31" s="237"/>
      <c r="C31" s="238" t="s">
        <v>157</v>
      </c>
      <c r="D31" s="239">
        <v>6056</v>
      </c>
      <c r="E31" s="255">
        <v>6949</v>
      </c>
      <c r="F31" s="256">
        <f>6945-1</f>
        <v>6944</v>
      </c>
      <c r="G31" s="257">
        <v>6283</v>
      </c>
      <c r="H31" s="242">
        <f t="shared" si="3"/>
        <v>99.92804720103612</v>
      </c>
      <c r="I31" s="243">
        <f t="shared" si="4"/>
        <v>110.52045201336942</v>
      </c>
    </row>
    <row r="32" spans="2:9" ht="12.75" customHeight="1">
      <c r="B32" s="57" t="s">
        <v>176</v>
      </c>
      <c r="C32" s="238" t="s">
        <v>158</v>
      </c>
      <c r="D32" s="239">
        <v>503737</v>
      </c>
      <c r="E32" s="255">
        <v>538703</v>
      </c>
      <c r="F32" s="256">
        <f>538580</f>
        <v>538580</v>
      </c>
      <c r="G32" s="257">
        <v>493350</v>
      </c>
      <c r="H32" s="242">
        <f t="shared" si="3"/>
        <v>99.97716738165558</v>
      </c>
      <c r="I32" s="243">
        <f t="shared" si="4"/>
        <v>109.1679335157596</v>
      </c>
    </row>
    <row r="33" spans="2:9" ht="12.75" customHeight="1">
      <c r="B33" s="405"/>
      <c r="C33" s="238" t="s">
        <v>159</v>
      </c>
      <c r="D33" s="239">
        <v>425040</v>
      </c>
      <c r="E33" s="255">
        <v>433356</v>
      </c>
      <c r="F33" s="256">
        <v>433356</v>
      </c>
      <c r="G33" s="257">
        <v>390970</v>
      </c>
      <c r="H33" s="242">
        <f t="shared" si="3"/>
        <v>100</v>
      </c>
      <c r="I33" s="243">
        <f t="shared" si="4"/>
        <v>110.84124101593473</v>
      </c>
    </row>
    <row r="34" spans="2:9" ht="12.75" customHeight="1">
      <c r="B34" s="237">
        <v>620</v>
      </c>
      <c r="C34" s="238" t="s">
        <v>160</v>
      </c>
      <c r="D34" s="239">
        <v>9082</v>
      </c>
      <c r="E34" s="255">
        <v>8793</v>
      </c>
      <c r="F34" s="256">
        <v>8556</v>
      </c>
      <c r="G34" s="257">
        <v>8217</v>
      </c>
      <c r="H34" s="242">
        <f t="shared" si="3"/>
        <v>97.30467417263733</v>
      </c>
      <c r="I34" s="243">
        <f t="shared" si="4"/>
        <v>104.1255932822198</v>
      </c>
    </row>
    <row r="35" spans="2:9" ht="12.75" customHeight="1">
      <c r="B35" s="237"/>
      <c r="C35" s="238" t="s">
        <v>161</v>
      </c>
      <c r="D35" s="258">
        <v>1491</v>
      </c>
      <c r="E35" s="259">
        <v>1843</v>
      </c>
      <c r="F35" s="260">
        <v>1824</v>
      </c>
      <c r="G35" s="257">
        <v>1428</v>
      </c>
      <c r="H35" s="242">
        <f t="shared" si="3"/>
        <v>98.96907216494846</v>
      </c>
      <c r="I35" s="243">
        <f t="shared" si="4"/>
        <v>127.73109243697478</v>
      </c>
    </row>
    <row r="36" spans="2:9" ht="12.75" customHeight="1">
      <c r="B36" s="237"/>
      <c r="C36" s="238" t="s">
        <v>162</v>
      </c>
      <c r="D36" s="239">
        <v>14052</v>
      </c>
      <c r="E36" s="255">
        <v>12763</v>
      </c>
      <c r="F36" s="256">
        <v>12764</v>
      </c>
      <c r="G36" s="257">
        <v>11499</v>
      </c>
      <c r="H36" s="242">
        <f t="shared" si="3"/>
        <v>100.00783514847606</v>
      </c>
      <c r="I36" s="243">
        <f t="shared" si="4"/>
        <v>111.00095660492218</v>
      </c>
    </row>
    <row r="37" spans="2:9" ht="12.75" customHeight="1">
      <c r="B37" s="237"/>
      <c r="C37" s="238" t="s">
        <v>163</v>
      </c>
      <c r="D37" s="239">
        <v>2815</v>
      </c>
      <c r="E37" s="255">
        <v>2936</v>
      </c>
      <c r="F37" s="256">
        <f>2936-1</f>
        <v>2935</v>
      </c>
      <c r="G37" s="257">
        <v>2606</v>
      </c>
      <c r="H37" s="242">
        <f t="shared" si="3"/>
        <v>99.96594005449592</v>
      </c>
      <c r="I37" s="243">
        <f t="shared" si="4"/>
        <v>112.62471220260937</v>
      </c>
    </row>
    <row r="38" spans="2:9" ht="12.75" customHeight="1" thickBot="1">
      <c r="B38" s="245"/>
      <c r="C38" s="246" t="s">
        <v>164</v>
      </c>
      <c r="D38" s="247">
        <f>SUM(D28:D37)</f>
        <v>1060630</v>
      </c>
      <c r="E38" s="248">
        <f>SUM(E28:E37)</f>
        <v>1107995</v>
      </c>
      <c r="F38" s="249">
        <f>SUM(F28:F37)</f>
        <v>1107550</v>
      </c>
      <c r="G38" s="247">
        <f>SUM(G28:G37)</f>
        <v>1003634</v>
      </c>
      <c r="H38" s="250">
        <f t="shared" si="3"/>
        <v>99.95983736388702</v>
      </c>
      <c r="I38" s="251">
        <f t="shared" si="4"/>
        <v>110.35397365972057</v>
      </c>
    </row>
    <row r="39" spans="2:9" ht="12.75" customHeight="1">
      <c r="B39" s="230"/>
      <c r="C39" s="231" t="s">
        <v>154</v>
      </c>
      <c r="D39" s="232">
        <v>661075</v>
      </c>
      <c r="E39" s="252">
        <v>643508</v>
      </c>
      <c r="F39" s="253">
        <v>614456</v>
      </c>
      <c r="G39" s="254">
        <v>597687</v>
      </c>
      <c r="H39" s="235">
        <f t="shared" si="3"/>
        <v>95.48537081124088</v>
      </c>
      <c r="I39" s="236">
        <f t="shared" si="4"/>
        <v>102.80564911065491</v>
      </c>
    </row>
    <row r="40" spans="2:9" ht="12.75" customHeight="1">
      <c r="B40" s="237"/>
      <c r="C40" s="238" t="s">
        <v>155</v>
      </c>
      <c r="D40" s="239">
        <v>8735</v>
      </c>
      <c r="E40" s="255">
        <v>10485</v>
      </c>
      <c r="F40" s="256">
        <v>10463</v>
      </c>
      <c r="G40" s="257">
        <v>9482</v>
      </c>
      <c r="H40" s="242">
        <f t="shared" si="3"/>
        <v>99.79017644253696</v>
      </c>
      <c r="I40" s="243">
        <f t="shared" si="4"/>
        <v>110.34591858257753</v>
      </c>
    </row>
    <row r="41" spans="2:9" ht="12.75" customHeight="1">
      <c r="B41" s="237"/>
      <c r="C41" s="238" t="s">
        <v>156</v>
      </c>
      <c r="D41" s="239">
        <v>6787</v>
      </c>
      <c r="E41" s="255">
        <v>7190</v>
      </c>
      <c r="F41" s="256">
        <v>7233</v>
      </c>
      <c r="G41" s="257">
        <v>7471</v>
      </c>
      <c r="H41" s="242">
        <f t="shared" si="3"/>
        <v>100.59805285118219</v>
      </c>
      <c r="I41" s="243">
        <f t="shared" si="4"/>
        <v>96.81434881541962</v>
      </c>
    </row>
    <row r="42" spans="2:9" ht="12.75" customHeight="1">
      <c r="B42" s="237"/>
      <c r="C42" s="238" t="s">
        <v>157</v>
      </c>
      <c r="D42" s="239">
        <v>7800</v>
      </c>
      <c r="E42" s="255">
        <v>7191</v>
      </c>
      <c r="F42" s="256">
        <v>7318</v>
      </c>
      <c r="G42" s="257">
        <v>7845</v>
      </c>
      <c r="H42" s="242">
        <f t="shared" si="3"/>
        <v>101.7660965095258</v>
      </c>
      <c r="I42" s="243">
        <f t="shared" si="4"/>
        <v>93.2823454429573</v>
      </c>
    </row>
    <row r="43" spans="2:9" ht="12.75" customHeight="1">
      <c r="B43" s="237" t="s">
        <v>64</v>
      </c>
      <c r="C43" s="238" t="s">
        <v>158</v>
      </c>
      <c r="D43" s="239">
        <v>690418</v>
      </c>
      <c r="E43" s="255">
        <v>804075</v>
      </c>
      <c r="F43" s="256">
        <f>803828-1</f>
        <v>803827</v>
      </c>
      <c r="G43" s="257">
        <v>720903</v>
      </c>
      <c r="H43" s="242">
        <f t="shared" si="3"/>
        <v>99.96915710599136</v>
      </c>
      <c r="I43" s="243">
        <f t="shared" si="4"/>
        <v>111.50279579915745</v>
      </c>
    </row>
    <row r="44" spans="2:9" ht="12.75" customHeight="1">
      <c r="B44" s="237">
        <v>630</v>
      </c>
      <c r="C44" s="238" t="s">
        <v>159</v>
      </c>
      <c r="D44" s="239">
        <v>567588</v>
      </c>
      <c r="E44" s="255">
        <v>540279</v>
      </c>
      <c r="F44" s="256">
        <v>539907</v>
      </c>
      <c r="G44" s="257">
        <v>675228</v>
      </c>
      <c r="H44" s="242">
        <f t="shared" si="3"/>
        <v>99.9311466853237</v>
      </c>
      <c r="I44" s="243">
        <f t="shared" si="4"/>
        <v>79.95921377667987</v>
      </c>
    </row>
    <row r="45" spans="2:9" ht="12.75" customHeight="1">
      <c r="B45" s="237"/>
      <c r="C45" s="238" t="s">
        <v>160</v>
      </c>
      <c r="D45" s="239">
        <v>436110</v>
      </c>
      <c r="E45" s="255">
        <v>680773</v>
      </c>
      <c r="F45" s="256">
        <v>680317</v>
      </c>
      <c r="G45" s="257">
        <v>605705</v>
      </c>
      <c r="H45" s="242">
        <f t="shared" si="3"/>
        <v>99.9330173200171</v>
      </c>
      <c r="I45" s="243">
        <f t="shared" si="4"/>
        <v>112.31820770837288</v>
      </c>
    </row>
    <row r="46" spans="2:9" ht="12.75" customHeight="1">
      <c r="B46" s="237"/>
      <c r="C46" s="238" t="s">
        <v>161</v>
      </c>
      <c r="D46" s="258">
        <v>6381</v>
      </c>
      <c r="E46" s="259">
        <v>9709</v>
      </c>
      <c r="F46" s="260">
        <v>9628</v>
      </c>
      <c r="G46" s="257">
        <v>9582</v>
      </c>
      <c r="H46" s="242">
        <f t="shared" si="3"/>
        <v>99.1657225254918</v>
      </c>
      <c r="I46" s="243">
        <f t="shared" si="4"/>
        <v>100.48006679190149</v>
      </c>
    </row>
    <row r="47" spans="2:9" ht="12.75" customHeight="1">
      <c r="B47" s="237"/>
      <c r="C47" s="238" t="s">
        <v>162</v>
      </c>
      <c r="D47" s="239">
        <v>36201</v>
      </c>
      <c r="E47" s="255">
        <v>29151</v>
      </c>
      <c r="F47" s="256">
        <v>23530</v>
      </c>
      <c r="G47" s="257">
        <v>19174</v>
      </c>
      <c r="H47" s="242">
        <f t="shared" si="3"/>
        <v>80.71764261946417</v>
      </c>
      <c r="I47" s="243">
        <f t="shared" si="4"/>
        <v>122.71826431626161</v>
      </c>
    </row>
    <row r="48" spans="2:9" ht="12.75" customHeight="1">
      <c r="B48" s="237"/>
      <c r="C48" s="238" t="s">
        <v>163</v>
      </c>
      <c r="D48" s="239">
        <v>12179</v>
      </c>
      <c r="E48" s="255">
        <v>15143</v>
      </c>
      <c r="F48" s="256">
        <f>15142+1</f>
        <v>15143</v>
      </c>
      <c r="G48" s="257">
        <v>12283</v>
      </c>
      <c r="H48" s="242">
        <f t="shared" si="3"/>
        <v>100</v>
      </c>
      <c r="I48" s="243">
        <f t="shared" si="4"/>
        <v>123.28421395424571</v>
      </c>
    </row>
    <row r="49" spans="2:9" ht="12.75" customHeight="1" thickBot="1">
      <c r="B49" s="245"/>
      <c r="C49" s="246" t="s">
        <v>164</v>
      </c>
      <c r="D49" s="247">
        <f>SUM(D39:D48)</f>
        <v>2433274</v>
      </c>
      <c r="E49" s="248">
        <f>SUM(E39:E48)</f>
        <v>2747504</v>
      </c>
      <c r="F49" s="249">
        <f>SUM(F39:F48)</f>
        <v>2711822</v>
      </c>
      <c r="G49" s="247">
        <f>SUM(G39:G48)</f>
        <v>2665360</v>
      </c>
      <c r="H49" s="250">
        <f t="shared" si="3"/>
        <v>98.70129397445827</v>
      </c>
      <c r="I49" s="251">
        <f t="shared" si="4"/>
        <v>101.74317915778732</v>
      </c>
    </row>
    <row r="50" spans="2:9" ht="12.75" customHeight="1">
      <c r="B50" s="230"/>
      <c r="C50" s="231" t="s">
        <v>154</v>
      </c>
      <c r="D50" s="232">
        <v>7727</v>
      </c>
      <c r="E50" s="252">
        <v>3827</v>
      </c>
      <c r="F50" s="253">
        <v>3108</v>
      </c>
      <c r="G50" s="254">
        <v>2640</v>
      </c>
      <c r="H50" s="235">
        <f t="shared" si="3"/>
        <v>81.21243794094592</v>
      </c>
      <c r="I50" s="236">
        <f t="shared" si="4"/>
        <v>117.72727272727272</v>
      </c>
    </row>
    <row r="51" spans="2:9" ht="12.75" customHeight="1">
      <c r="B51" s="237"/>
      <c r="C51" s="238" t="s">
        <v>155</v>
      </c>
      <c r="D51" s="239">
        <v>150</v>
      </c>
      <c r="E51" s="255">
        <v>211</v>
      </c>
      <c r="F51" s="256">
        <v>192</v>
      </c>
      <c r="G51" s="257">
        <v>74</v>
      </c>
      <c r="H51" s="242">
        <f t="shared" si="3"/>
        <v>90.99526066350711</v>
      </c>
      <c r="I51" s="243">
        <f t="shared" si="4"/>
        <v>259.4594594594595</v>
      </c>
    </row>
    <row r="52" spans="2:9" ht="12.75" customHeight="1">
      <c r="B52" s="237"/>
      <c r="C52" s="238" t="s">
        <v>156</v>
      </c>
      <c r="D52" s="239">
        <v>150</v>
      </c>
      <c r="E52" s="255">
        <v>90</v>
      </c>
      <c r="F52" s="256">
        <v>89</v>
      </c>
      <c r="G52" s="257">
        <v>130</v>
      </c>
      <c r="H52" s="242">
        <f t="shared" si="3"/>
        <v>98.88888888888889</v>
      </c>
      <c r="I52" s="243">
        <f t="shared" si="4"/>
        <v>68.46153846153847</v>
      </c>
    </row>
    <row r="53" spans="2:9" ht="12.75" customHeight="1">
      <c r="B53" s="237"/>
      <c r="C53" s="238" t="s">
        <v>157</v>
      </c>
      <c r="D53" s="239">
        <v>100</v>
      </c>
      <c r="E53" s="255">
        <v>115</v>
      </c>
      <c r="F53" s="256">
        <v>115</v>
      </c>
      <c r="G53" s="257">
        <v>84</v>
      </c>
      <c r="H53" s="242">
        <f t="shared" si="3"/>
        <v>100</v>
      </c>
      <c r="I53" s="243">
        <f t="shared" si="4"/>
        <v>136.9047619047619</v>
      </c>
    </row>
    <row r="54" spans="2:9" ht="12.75" customHeight="1">
      <c r="B54" s="237" t="s">
        <v>69</v>
      </c>
      <c r="C54" s="238" t="s">
        <v>158</v>
      </c>
      <c r="D54" s="239">
        <v>10000</v>
      </c>
      <c r="E54" s="255">
        <v>8406</v>
      </c>
      <c r="F54" s="256">
        <v>8372</v>
      </c>
      <c r="G54" s="257">
        <v>10662</v>
      </c>
      <c r="H54" s="242">
        <f t="shared" si="3"/>
        <v>99.59552700452058</v>
      </c>
      <c r="I54" s="243">
        <f t="shared" si="4"/>
        <v>78.52185331082349</v>
      </c>
    </row>
    <row r="55" spans="2:9" ht="12.75" customHeight="1">
      <c r="B55" s="237">
        <v>640</v>
      </c>
      <c r="C55" s="238" t="s">
        <v>159</v>
      </c>
      <c r="D55" s="239">
        <v>40000</v>
      </c>
      <c r="E55" s="255">
        <v>40000</v>
      </c>
      <c r="F55" s="256">
        <v>39493</v>
      </c>
      <c r="G55" s="257">
        <v>43021</v>
      </c>
      <c r="H55" s="242">
        <f t="shared" si="3"/>
        <v>98.7325</v>
      </c>
      <c r="I55" s="243">
        <f t="shared" si="4"/>
        <v>91.79935380395621</v>
      </c>
    </row>
    <row r="56" spans="2:9" ht="12.75" customHeight="1">
      <c r="B56" s="237"/>
      <c r="C56" s="238" t="s">
        <v>160</v>
      </c>
      <c r="D56" s="239">
        <v>150</v>
      </c>
      <c r="E56" s="255">
        <v>60</v>
      </c>
      <c r="F56" s="256">
        <v>60</v>
      </c>
      <c r="G56" s="257">
        <v>217</v>
      </c>
      <c r="H56" s="242">
        <f t="shared" si="3"/>
        <v>100</v>
      </c>
      <c r="I56" s="243">
        <f t="shared" si="4"/>
        <v>27.64976958525346</v>
      </c>
    </row>
    <row r="57" spans="2:9" ht="12.75" customHeight="1">
      <c r="B57" s="237"/>
      <c r="C57" s="238" t="s">
        <v>161</v>
      </c>
      <c r="D57" s="258">
        <v>20</v>
      </c>
      <c r="E57" s="259">
        <v>32</v>
      </c>
      <c r="F57" s="260">
        <v>18</v>
      </c>
      <c r="G57" s="261">
        <v>11</v>
      </c>
      <c r="H57" s="242">
        <f t="shared" si="3"/>
        <v>56.25</v>
      </c>
      <c r="I57" s="243">
        <f t="shared" si="4"/>
        <v>163.63636363636365</v>
      </c>
    </row>
    <row r="58" spans="2:9" ht="12.75" customHeight="1">
      <c r="B58" s="237"/>
      <c r="C58" s="238" t="s">
        <v>162</v>
      </c>
      <c r="D58" s="239">
        <v>150</v>
      </c>
      <c r="E58" s="255">
        <v>150</v>
      </c>
      <c r="F58" s="256">
        <v>74</v>
      </c>
      <c r="G58" s="257">
        <v>84</v>
      </c>
      <c r="H58" s="242">
        <f t="shared" si="3"/>
        <v>49.333333333333336</v>
      </c>
      <c r="I58" s="243">
        <f t="shared" si="4"/>
        <v>88.09523809523809</v>
      </c>
    </row>
    <row r="59" spans="2:9" ht="12.75" customHeight="1">
      <c r="B59" s="237"/>
      <c r="C59" s="238" t="s">
        <v>163</v>
      </c>
      <c r="D59" s="239">
        <v>0</v>
      </c>
      <c r="E59" s="255">
        <v>3</v>
      </c>
      <c r="F59" s="256">
        <v>3</v>
      </c>
      <c r="G59" s="257">
        <v>0</v>
      </c>
      <c r="H59" s="242">
        <f t="shared" si="3"/>
        <v>100</v>
      </c>
      <c r="I59" s="243"/>
    </row>
    <row r="60" spans="2:9" ht="12.75" customHeight="1" thickBot="1">
      <c r="B60" s="245"/>
      <c r="C60" s="246" t="s">
        <v>164</v>
      </c>
      <c r="D60" s="247">
        <f>SUM(D50:D59)</f>
        <v>58447</v>
      </c>
      <c r="E60" s="248">
        <f>SUM(E50:E59)</f>
        <v>52894</v>
      </c>
      <c r="F60" s="249">
        <f>SUM(F50:F59)</f>
        <v>51524</v>
      </c>
      <c r="G60" s="247">
        <f>SUM(G50:G59)</f>
        <v>56923</v>
      </c>
      <c r="H60" s="250">
        <f t="shared" si="3"/>
        <v>97.40991416795856</v>
      </c>
      <c r="I60" s="251">
        <f t="shared" si="4"/>
        <v>90.51525745305061</v>
      </c>
    </row>
    <row r="61" spans="2:9" ht="12.75" customHeight="1">
      <c r="B61" s="230"/>
      <c r="C61" s="231" t="s">
        <v>154</v>
      </c>
      <c r="D61" s="232">
        <v>0</v>
      </c>
      <c r="E61" s="252">
        <v>0</v>
      </c>
      <c r="F61" s="253">
        <v>0</v>
      </c>
      <c r="G61" s="254">
        <v>0</v>
      </c>
      <c r="H61" s="235"/>
      <c r="I61" s="236"/>
    </row>
    <row r="62" spans="2:9" ht="12.75" customHeight="1">
      <c r="B62" s="237"/>
      <c r="C62" s="238" t="s">
        <v>155</v>
      </c>
      <c r="D62" s="239">
        <v>0</v>
      </c>
      <c r="E62" s="255">
        <v>0</v>
      </c>
      <c r="F62" s="256">
        <v>0</v>
      </c>
      <c r="G62" s="257">
        <v>0</v>
      </c>
      <c r="H62" s="242"/>
      <c r="I62" s="243"/>
    </row>
    <row r="63" spans="2:9" ht="12.75" customHeight="1">
      <c r="B63" s="237"/>
      <c r="C63" s="238" t="s">
        <v>156</v>
      </c>
      <c r="D63" s="239">
        <v>0</v>
      </c>
      <c r="E63" s="255">
        <v>0</v>
      </c>
      <c r="F63" s="256">
        <v>0</v>
      </c>
      <c r="G63" s="257">
        <v>0</v>
      </c>
      <c r="H63" s="242"/>
      <c r="I63" s="243"/>
    </row>
    <row r="64" spans="2:9" ht="12.75" customHeight="1">
      <c r="B64" s="237"/>
      <c r="C64" s="238" t="s">
        <v>157</v>
      </c>
      <c r="D64" s="239">
        <v>0</v>
      </c>
      <c r="E64" s="255">
        <v>0</v>
      </c>
      <c r="F64" s="256">
        <v>0</v>
      </c>
      <c r="G64" s="257">
        <v>0</v>
      </c>
      <c r="H64" s="242"/>
      <c r="I64" s="243"/>
    </row>
    <row r="65" spans="2:9" ht="12.75" customHeight="1">
      <c r="B65" s="57" t="s">
        <v>177</v>
      </c>
      <c r="C65" s="238" t="s">
        <v>158</v>
      </c>
      <c r="D65" s="239">
        <v>0</v>
      </c>
      <c r="E65" s="255">
        <v>0</v>
      </c>
      <c r="F65" s="256">
        <v>0</v>
      </c>
      <c r="G65" s="257">
        <v>0</v>
      </c>
      <c r="H65" s="242"/>
      <c r="I65" s="243"/>
    </row>
    <row r="66" spans="2:9" ht="12.75" customHeight="1">
      <c r="B66" s="405"/>
      <c r="C66" s="238" t="s">
        <v>159</v>
      </c>
      <c r="D66" s="239">
        <v>0</v>
      </c>
      <c r="E66" s="255">
        <v>0</v>
      </c>
      <c r="F66" s="256">
        <v>0</v>
      </c>
      <c r="G66" s="257">
        <v>0</v>
      </c>
      <c r="H66" s="242"/>
      <c r="I66" s="243"/>
    </row>
    <row r="67" spans="2:9" ht="12.75" customHeight="1">
      <c r="B67" s="405"/>
      <c r="C67" s="238" t="s">
        <v>160</v>
      </c>
      <c r="D67" s="239">
        <v>0</v>
      </c>
      <c r="E67" s="255">
        <v>0</v>
      </c>
      <c r="F67" s="256">
        <v>0</v>
      </c>
      <c r="G67" s="257">
        <v>0</v>
      </c>
      <c r="H67" s="242"/>
      <c r="I67" s="243"/>
    </row>
    <row r="68" spans="2:9" ht="12.75" customHeight="1">
      <c r="B68" s="237">
        <v>650</v>
      </c>
      <c r="C68" s="238" t="s">
        <v>161</v>
      </c>
      <c r="D68" s="239">
        <v>0</v>
      </c>
      <c r="E68" s="255">
        <v>0</v>
      </c>
      <c r="F68" s="256">
        <v>0</v>
      </c>
      <c r="G68" s="257">
        <v>0</v>
      </c>
      <c r="H68" s="242"/>
      <c r="I68" s="243"/>
    </row>
    <row r="69" spans="2:9" ht="12.75" customHeight="1">
      <c r="B69" s="237"/>
      <c r="C69" s="238" t="s">
        <v>162</v>
      </c>
      <c r="D69" s="239">
        <v>0</v>
      </c>
      <c r="E69" s="255">
        <v>0</v>
      </c>
      <c r="F69" s="256">
        <v>0</v>
      </c>
      <c r="G69" s="257">
        <v>0</v>
      </c>
      <c r="H69" s="242"/>
      <c r="I69" s="243"/>
    </row>
    <row r="70" spans="2:9" ht="12.75" customHeight="1">
      <c r="B70" s="237"/>
      <c r="C70" s="238" t="s">
        <v>163</v>
      </c>
      <c r="D70" s="239">
        <v>0</v>
      </c>
      <c r="E70" s="255">
        <v>0</v>
      </c>
      <c r="F70" s="256">
        <v>0</v>
      </c>
      <c r="G70" s="257">
        <v>0</v>
      </c>
      <c r="H70" s="242"/>
      <c r="I70" s="243"/>
    </row>
    <row r="71" spans="2:9" ht="12.75" customHeight="1" thickBot="1">
      <c r="B71" s="245"/>
      <c r="C71" s="246" t="s">
        <v>164</v>
      </c>
      <c r="D71" s="247">
        <f>SUM(D61:D70)</f>
        <v>0</v>
      </c>
      <c r="E71" s="248">
        <f>SUM(E61:E70)</f>
        <v>0</v>
      </c>
      <c r="F71" s="249">
        <v>0</v>
      </c>
      <c r="G71" s="247">
        <f>SUM(G61:G70)</f>
        <v>0</v>
      </c>
      <c r="H71" s="250"/>
      <c r="I71" s="251"/>
    </row>
    <row r="72" spans="2:9" ht="12.75" customHeight="1">
      <c r="B72" s="230"/>
      <c r="C72" s="231" t="s">
        <v>154</v>
      </c>
      <c r="D72" s="232">
        <f aca="true" t="shared" si="5" ref="D72:E81">D83+D94</f>
        <v>601000</v>
      </c>
      <c r="E72" s="233">
        <f t="shared" si="5"/>
        <v>275158</v>
      </c>
      <c r="F72" s="234">
        <f>F83</f>
        <v>267577</v>
      </c>
      <c r="G72" s="232">
        <f aca="true" t="shared" si="6" ref="G72:G81">G83+G94</f>
        <v>376340</v>
      </c>
      <c r="H72" s="235">
        <f aca="true" t="shared" si="7" ref="H72:H123">F72/E72*100</f>
        <v>97.24485568291672</v>
      </c>
      <c r="I72" s="236">
        <f aca="true" t="shared" si="8" ref="I72:I124">F72/G72*100</f>
        <v>71.09980336929372</v>
      </c>
    </row>
    <row r="73" spans="2:9" ht="12.75" customHeight="1">
      <c r="B73" s="237"/>
      <c r="C73" s="238" t="s">
        <v>155</v>
      </c>
      <c r="D73" s="239">
        <f t="shared" si="5"/>
        <v>2000</v>
      </c>
      <c r="E73" s="240">
        <f t="shared" si="5"/>
        <v>2570</v>
      </c>
      <c r="F73" s="241">
        <f aca="true" t="shared" si="9" ref="F73:F81">F84</f>
        <v>2430</v>
      </c>
      <c r="G73" s="239">
        <f t="shared" si="6"/>
        <v>2243</v>
      </c>
      <c r="H73" s="242">
        <f t="shared" si="7"/>
        <v>94.55252918287937</v>
      </c>
      <c r="I73" s="243">
        <f t="shared" si="8"/>
        <v>108.33704859563085</v>
      </c>
    </row>
    <row r="74" spans="2:9" ht="12.75" customHeight="1">
      <c r="B74" s="237"/>
      <c r="C74" s="238" t="s">
        <v>156</v>
      </c>
      <c r="D74" s="239">
        <f t="shared" si="5"/>
        <v>800</v>
      </c>
      <c r="E74" s="240">
        <f t="shared" si="5"/>
        <v>800</v>
      </c>
      <c r="F74" s="241">
        <f t="shared" si="9"/>
        <v>800</v>
      </c>
      <c r="G74" s="239">
        <f t="shared" si="6"/>
        <v>1995</v>
      </c>
      <c r="H74" s="242">
        <f t="shared" si="7"/>
        <v>100</v>
      </c>
      <c r="I74" s="243">
        <f t="shared" si="8"/>
        <v>40.100250626566414</v>
      </c>
    </row>
    <row r="75" spans="2:9" ht="12.75" customHeight="1">
      <c r="B75" s="237"/>
      <c r="C75" s="238" t="s">
        <v>157</v>
      </c>
      <c r="D75" s="239">
        <f t="shared" si="5"/>
        <v>2500</v>
      </c>
      <c r="E75" s="240">
        <f t="shared" si="5"/>
        <v>150</v>
      </c>
      <c r="F75" s="241">
        <f t="shared" si="9"/>
        <v>150</v>
      </c>
      <c r="G75" s="239">
        <f t="shared" si="6"/>
        <v>3100</v>
      </c>
      <c r="H75" s="242">
        <f t="shared" si="7"/>
        <v>100</v>
      </c>
      <c r="I75" s="243">
        <f t="shared" si="8"/>
        <v>4.838709677419355</v>
      </c>
    </row>
    <row r="76" spans="2:9" ht="12.75" customHeight="1">
      <c r="B76" s="244" t="s">
        <v>111</v>
      </c>
      <c r="C76" s="238" t="s">
        <v>158</v>
      </c>
      <c r="D76" s="239">
        <f t="shared" si="5"/>
        <v>620000</v>
      </c>
      <c r="E76" s="240">
        <f t="shared" si="5"/>
        <v>377908</v>
      </c>
      <c r="F76" s="241">
        <f t="shared" si="9"/>
        <v>376658</v>
      </c>
      <c r="G76" s="239">
        <f t="shared" si="6"/>
        <v>601497</v>
      </c>
      <c r="H76" s="242">
        <f t="shared" si="7"/>
        <v>99.66923166484965</v>
      </c>
      <c r="I76" s="243">
        <f t="shared" si="8"/>
        <v>62.62009619333098</v>
      </c>
    </row>
    <row r="77" spans="2:9" ht="12.75" customHeight="1">
      <c r="B77" s="244">
        <v>700</v>
      </c>
      <c r="C77" s="238" t="s">
        <v>159</v>
      </c>
      <c r="D77" s="239">
        <f t="shared" si="5"/>
        <v>305200</v>
      </c>
      <c r="E77" s="240">
        <f t="shared" si="5"/>
        <v>236267</v>
      </c>
      <c r="F77" s="241">
        <f t="shared" si="9"/>
        <v>233191</v>
      </c>
      <c r="G77" s="239">
        <f t="shared" si="6"/>
        <v>297354</v>
      </c>
      <c r="H77" s="242">
        <f t="shared" si="7"/>
        <v>98.69808310089856</v>
      </c>
      <c r="I77" s="243">
        <f t="shared" si="8"/>
        <v>78.42201551013271</v>
      </c>
    </row>
    <row r="78" spans="2:9" ht="12.75" customHeight="1">
      <c r="B78" s="237"/>
      <c r="C78" s="238" t="s">
        <v>160</v>
      </c>
      <c r="D78" s="239">
        <f t="shared" si="5"/>
        <v>40000</v>
      </c>
      <c r="E78" s="240">
        <f t="shared" si="5"/>
        <v>71314</v>
      </c>
      <c r="F78" s="241">
        <f t="shared" si="9"/>
        <v>70774</v>
      </c>
      <c r="G78" s="239">
        <f t="shared" si="6"/>
        <v>49800</v>
      </c>
      <c r="H78" s="242">
        <f t="shared" si="7"/>
        <v>99.24278542782623</v>
      </c>
      <c r="I78" s="243">
        <f t="shared" si="8"/>
        <v>142.1164658634538</v>
      </c>
    </row>
    <row r="79" spans="2:9" ht="12.75" customHeight="1">
      <c r="B79" s="237"/>
      <c r="C79" s="238" t="s">
        <v>161</v>
      </c>
      <c r="D79" s="239">
        <f t="shared" si="5"/>
        <v>500</v>
      </c>
      <c r="E79" s="240">
        <f t="shared" si="5"/>
        <v>4569</v>
      </c>
      <c r="F79" s="241">
        <f t="shared" si="9"/>
        <v>4543</v>
      </c>
      <c r="G79" s="239">
        <f t="shared" si="6"/>
        <v>3610</v>
      </c>
      <c r="H79" s="242">
        <f t="shared" si="7"/>
        <v>99.43094769096082</v>
      </c>
      <c r="I79" s="243">
        <f t="shared" si="8"/>
        <v>125.84487534626038</v>
      </c>
    </row>
    <row r="80" spans="2:9" ht="12.75" customHeight="1">
      <c r="B80" s="237"/>
      <c r="C80" s="238" t="s">
        <v>162</v>
      </c>
      <c r="D80" s="239">
        <f t="shared" si="5"/>
        <v>17450</v>
      </c>
      <c r="E80" s="240">
        <f t="shared" si="5"/>
        <v>32510</v>
      </c>
      <c r="F80" s="241">
        <f t="shared" si="9"/>
        <v>30330</v>
      </c>
      <c r="G80" s="239">
        <f t="shared" si="6"/>
        <v>32826</v>
      </c>
      <c r="H80" s="242">
        <f t="shared" si="7"/>
        <v>93.29437096278068</v>
      </c>
      <c r="I80" s="243">
        <f t="shared" si="8"/>
        <v>92.39627124840067</v>
      </c>
    </row>
    <row r="81" spans="2:9" ht="12.75" customHeight="1">
      <c r="B81" s="237"/>
      <c r="C81" s="238" t="s">
        <v>163</v>
      </c>
      <c r="D81" s="239">
        <f t="shared" si="5"/>
        <v>250</v>
      </c>
      <c r="E81" s="240">
        <f t="shared" si="5"/>
        <v>6506</v>
      </c>
      <c r="F81" s="241">
        <f t="shared" si="9"/>
        <v>6473</v>
      </c>
      <c r="G81" s="239">
        <f t="shared" si="6"/>
        <v>4386</v>
      </c>
      <c r="H81" s="242">
        <f t="shared" si="7"/>
        <v>99.49277589917</v>
      </c>
      <c r="I81" s="243">
        <f t="shared" si="8"/>
        <v>147.5832193342453</v>
      </c>
    </row>
    <row r="82" spans="2:9" ht="12.75" customHeight="1" thickBot="1">
      <c r="B82" s="245"/>
      <c r="C82" s="246" t="s">
        <v>164</v>
      </c>
      <c r="D82" s="247">
        <f>SUM(D72:D81)</f>
        <v>1589700</v>
      </c>
      <c r="E82" s="248">
        <f>SUM(E72:E81)</f>
        <v>1007752</v>
      </c>
      <c r="F82" s="249">
        <f>SUM(F72:F81)</f>
        <v>992926</v>
      </c>
      <c r="G82" s="247">
        <f>SUM(G72:G81)</f>
        <v>1373151</v>
      </c>
      <c r="H82" s="250">
        <f t="shared" si="7"/>
        <v>98.52880470591971</v>
      </c>
      <c r="I82" s="251">
        <f t="shared" si="8"/>
        <v>72.31003727922129</v>
      </c>
    </row>
    <row r="83" spans="2:9" ht="12.75" customHeight="1">
      <c r="B83" s="230"/>
      <c r="C83" s="231" t="s">
        <v>154</v>
      </c>
      <c r="D83" s="232">
        <v>601000</v>
      </c>
      <c r="E83" s="252">
        <v>275158</v>
      </c>
      <c r="F83" s="253">
        <v>267577</v>
      </c>
      <c r="G83" s="254">
        <v>376340</v>
      </c>
      <c r="H83" s="235">
        <f t="shared" si="7"/>
        <v>97.24485568291672</v>
      </c>
      <c r="I83" s="236">
        <f t="shared" si="8"/>
        <v>71.09980336929372</v>
      </c>
    </row>
    <row r="84" spans="2:9" ht="12.75" customHeight="1">
      <c r="B84" s="237"/>
      <c r="C84" s="238" t="s">
        <v>155</v>
      </c>
      <c r="D84" s="239">
        <v>2000</v>
      </c>
      <c r="E84" s="255">
        <v>2570</v>
      </c>
      <c r="F84" s="256">
        <v>2430</v>
      </c>
      <c r="G84" s="257">
        <v>2243</v>
      </c>
      <c r="H84" s="242">
        <f t="shared" si="7"/>
        <v>94.55252918287937</v>
      </c>
      <c r="I84" s="243">
        <f t="shared" si="8"/>
        <v>108.33704859563085</v>
      </c>
    </row>
    <row r="85" spans="2:9" ht="12.75" customHeight="1">
      <c r="B85" s="237"/>
      <c r="C85" s="238" t="s">
        <v>156</v>
      </c>
      <c r="D85" s="239">
        <v>800</v>
      </c>
      <c r="E85" s="255">
        <v>800</v>
      </c>
      <c r="F85" s="256">
        <v>800</v>
      </c>
      <c r="G85" s="257">
        <v>1995</v>
      </c>
      <c r="H85" s="242">
        <f t="shared" si="7"/>
        <v>100</v>
      </c>
      <c r="I85" s="243">
        <f t="shared" si="8"/>
        <v>40.100250626566414</v>
      </c>
    </row>
    <row r="86" spans="2:9" ht="12.75" customHeight="1">
      <c r="B86" s="237"/>
      <c r="C86" s="238" t="s">
        <v>157</v>
      </c>
      <c r="D86" s="239">
        <v>2500</v>
      </c>
      <c r="E86" s="255">
        <v>150</v>
      </c>
      <c r="F86" s="256">
        <v>150</v>
      </c>
      <c r="G86" s="257">
        <v>3100</v>
      </c>
      <c r="H86" s="242">
        <f t="shared" si="7"/>
        <v>100</v>
      </c>
      <c r="I86" s="243">
        <f t="shared" si="8"/>
        <v>4.838709677419355</v>
      </c>
    </row>
    <row r="87" spans="2:9" ht="12.75" customHeight="1">
      <c r="B87" s="57" t="s">
        <v>113</v>
      </c>
      <c r="C87" s="238" t="s">
        <v>158</v>
      </c>
      <c r="D87" s="239">
        <v>620000</v>
      </c>
      <c r="E87" s="255">
        <f>377907+1</f>
        <v>377908</v>
      </c>
      <c r="F87" s="256">
        <v>376658</v>
      </c>
      <c r="G87" s="257">
        <v>601497</v>
      </c>
      <c r="H87" s="242">
        <f t="shared" si="7"/>
        <v>99.66923166484965</v>
      </c>
      <c r="I87" s="243">
        <f t="shared" si="8"/>
        <v>62.62009619333098</v>
      </c>
    </row>
    <row r="88" spans="2:9" ht="12.75" customHeight="1">
      <c r="B88" s="57"/>
      <c r="C88" s="238" t="s">
        <v>159</v>
      </c>
      <c r="D88" s="239">
        <v>305200</v>
      </c>
      <c r="E88" s="255">
        <v>236267</v>
      </c>
      <c r="F88" s="256">
        <v>233191</v>
      </c>
      <c r="G88" s="257">
        <v>297354</v>
      </c>
      <c r="H88" s="242">
        <f t="shared" si="7"/>
        <v>98.69808310089856</v>
      </c>
      <c r="I88" s="243">
        <f t="shared" si="8"/>
        <v>78.42201551013271</v>
      </c>
    </row>
    <row r="89" spans="2:9" ht="12.75" customHeight="1">
      <c r="B89" s="237">
        <v>710</v>
      </c>
      <c r="C89" s="238" t="s">
        <v>160</v>
      </c>
      <c r="D89" s="239">
        <v>40000</v>
      </c>
      <c r="E89" s="255">
        <v>71314</v>
      </c>
      <c r="F89" s="256">
        <v>70774</v>
      </c>
      <c r="G89" s="257">
        <v>49800</v>
      </c>
      <c r="H89" s="242">
        <f t="shared" si="7"/>
        <v>99.24278542782623</v>
      </c>
      <c r="I89" s="243">
        <f t="shared" si="8"/>
        <v>142.1164658634538</v>
      </c>
    </row>
    <row r="90" spans="2:9" ht="12.75" customHeight="1">
      <c r="B90" s="237"/>
      <c r="C90" s="238" t="s">
        <v>161</v>
      </c>
      <c r="D90" s="258">
        <v>500</v>
      </c>
      <c r="E90" s="259">
        <v>4569</v>
      </c>
      <c r="F90" s="260">
        <v>4543</v>
      </c>
      <c r="G90" s="257">
        <v>3610</v>
      </c>
      <c r="H90" s="242">
        <f t="shared" si="7"/>
        <v>99.43094769096082</v>
      </c>
      <c r="I90" s="243">
        <f t="shared" si="8"/>
        <v>125.84487534626038</v>
      </c>
    </row>
    <row r="91" spans="2:9" ht="12.75" customHeight="1">
      <c r="B91" s="237"/>
      <c r="C91" s="238" t="s">
        <v>162</v>
      </c>
      <c r="D91" s="239">
        <v>17450</v>
      </c>
      <c r="E91" s="255">
        <v>32510</v>
      </c>
      <c r="F91" s="256">
        <v>30330</v>
      </c>
      <c r="G91" s="257">
        <v>32826</v>
      </c>
      <c r="H91" s="242">
        <f t="shared" si="7"/>
        <v>93.29437096278068</v>
      </c>
      <c r="I91" s="243">
        <f t="shared" si="8"/>
        <v>92.39627124840067</v>
      </c>
    </row>
    <row r="92" spans="2:9" ht="12.75" customHeight="1">
      <c r="B92" s="237"/>
      <c r="C92" s="238" t="s">
        <v>163</v>
      </c>
      <c r="D92" s="239">
        <v>250</v>
      </c>
      <c r="E92" s="255">
        <v>6506</v>
      </c>
      <c r="F92" s="256">
        <v>6473</v>
      </c>
      <c r="G92" s="257">
        <v>4386</v>
      </c>
      <c r="H92" s="242">
        <f t="shared" si="7"/>
        <v>99.49277589917</v>
      </c>
      <c r="I92" s="243">
        <f t="shared" si="8"/>
        <v>147.5832193342453</v>
      </c>
    </row>
    <row r="93" spans="2:9" ht="12.75" customHeight="1" thickBot="1">
      <c r="B93" s="245"/>
      <c r="C93" s="246" t="s">
        <v>164</v>
      </c>
      <c r="D93" s="247">
        <f>SUM(D83:D92)</f>
        <v>1589700</v>
      </c>
      <c r="E93" s="248">
        <f>SUM(E83:E92)</f>
        <v>1007752</v>
      </c>
      <c r="F93" s="249">
        <f>SUM(F83:F92)</f>
        <v>992926</v>
      </c>
      <c r="G93" s="247">
        <f>SUM(G83:G92)</f>
        <v>1373151</v>
      </c>
      <c r="H93" s="250">
        <f t="shared" si="7"/>
        <v>98.52880470591971</v>
      </c>
      <c r="I93" s="251">
        <f t="shared" si="8"/>
        <v>72.31003727922129</v>
      </c>
    </row>
    <row r="94" spans="2:9" ht="12.75" customHeight="1">
      <c r="B94" s="230"/>
      <c r="C94" s="231" t="s">
        <v>154</v>
      </c>
      <c r="D94" s="232">
        <v>0</v>
      </c>
      <c r="E94" s="252">
        <v>0</v>
      </c>
      <c r="F94" s="253">
        <v>0</v>
      </c>
      <c r="G94" s="254">
        <v>0</v>
      </c>
      <c r="H94" s="235"/>
      <c r="I94" s="236"/>
    </row>
    <row r="95" spans="2:9" ht="12.75" customHeight="1">
      <c r="B95" s="237"/>
      <c r="C95" s="238" t="s">
        <v>155</v>
      </c>
      <c r="D95" s="239">
        <v>0</v>
      </c>
      <c r="E95" s="255">
        <v>0</v>
      </c>
      <c r="F95" s="256">
        <v>0</v>
      </c>
      <c r="G95" s="257">
        <v>0</v>
      </c>
      <c r="H95" s="242"/>
      <c r="I95" s="243"/>
    </row>
    <row r="96" spans="2:9" ht="12.75" customHeight="1">
      <c r="B96" s="237"/>
      <c r="C96" s="238" t="s">
        <v>156</v>
      </c>
      <c r="D96" s="239">
        <v>0</v>
      </c>
      <c r="E96" s="255">
        <v>0</v>
      </c>
      <c r="F96" s="256">
        <v>0</v>
      </c>
      <c r="G96" s="257">
        <v>0</v>
      </c>
      <c r="H96" s="242"/>
      <c r="I96" s="243"/>
    </row>
    <row r="97" spans="2:9" ht="12.75" customHeight="1">
      <c r="B97" s="237"/>
      <c r="C97" s="238" t="s">
        <v>157</v>
      </c>
      <c r="D97" s="239">
        <v>0</v>
      </c>
      <c r="E97" s="255">
        <v>0</v>
      </c>
      <c r="F97" s="256">
        <v>0</v>
      </c>
      <c r="G97" s="257">
        <v>0</v>
      </c>
      <c r="H97" s="242"/>
      <c r="I97" s="243"/>
    </row>
    <row r="98" spans="2:9" ht="12.75" customHeight="1">
      <c r="B98" s="237" t="s">
        <v>115</v>
      </c>
      <c r="C98" s="238" t="s">
        <v>158</v>
      </c>
      <c r="D98" s="239">
        <v>0</v>
      </c>
      <c r="E98" s="255">
        <v>0</v>
      </c>
      <c r="F98" s="256">
        <v>0</v>
      </c>
      <c r="G98" s="257">
        <v>0</v>
      </c>
      <c r="H98" s="242"/>
      <c r="I98" s="243"/>
    </row>
    <row r="99" spans="2:9" ht="12.75" customHeight="1">
      <c r="B99" s="237">
        <v>720</v>
      </c>
      <c r="C99" s="238" t="s">
        <v>159</v>
      </c>
      <c r="D99" s="239">
        <v>0</v>
      </c>
      <c r="E99" s="255">
        <v>0</v>
      </c>
      <c r="F99" s="256">
        <v>0</v>
      </c>
      <c r="G99" s="257">
        <v>0</v>
      </c>
      <c r="H99" s="242"/>
      <c r="I99" s="243"/>
    </row>
    <row r="100" spans="2:9" ht="12.75" customHeight="1">
      <c r="B100" s="237"/>
      <c r="C100" s="238" t="s">
        <v>160</v>
      </c>
      <c r="D100" s="239">
        <v>0</v>
      </c>
      <c r="E100" s="255">
        <v>0</v>
      </c>
      <c r="F100" s="256">
        <v>0</v>
      </c>
      <c r="G100" s="257">
        <v>0</v>
      </c>
      <c r="H100" s="242"/>
      <c r="I100" s="243"/>
    </row>
    <row r="101" spans="2:9" ht="12.75" customHeight="1">
      <c r="B101" s="237"/>
      <c r="C101" s="238" t="s">
        <v>161</v>
      </c>
      <c r="D101" s="239">
        <v>0</v>
      </c>
      <c r="E101" s="255">
        <v>0</v>
      </c>
      <c r="F101" s="256">
        <v>0</v>
      </c>
      <c r="G101" s="257">
        <v>0</v>
      </c>
      <c r="H101" s="242"/>
      <c r="I101" s="243"/>
    </row>
    <row r="102" spans="2:9" ht="12.75" customHeight="1">
      <c r="B102" s="237"/>
      <c r="C102" s="238" t="s">
        <v>162</v>
      </c>
      <c r="D102" s="239">
        <v>0</v>
      </c>
      <c r="E102" s="255">
        <v>0</v>
      </c>
      <c r="F102" s="256">
        <v>0</v>
      </c>
      <c r="G102" s="257">
        <v>0</v>
      </c>
      <c r="H102" s="242"/>
      <c r="I102" s="243"/>
    </row>
    <row r="103" spans="2:9" ht="12.75" customHeight="1">
      <c r="B103" s="237"/>
      <c r="C103" s="238" t="s">
        <v>163</v>
      </c>
      <c r="D103" s="239">
        <v>0</v>
      </c>
      <c r="E103" s="255">
        <v>0</v>
      </c>
      <c r="F103" s="256">
        <v>0</v>
      </c>
      <c r="G103" s="257">
        <v>0</v>
      </c>
      <c r="H103" s="242"/>
      <c r="I103" s="243"/>
    </row>
    <row r="104" spans="2:9" ht="12.75" customHeight="1" thickBot="1">
      <c r="B104" s="245"/>
      <c r="C104" s="246" t="s">
        <v>164</v>
      </c>
      <c r="D104" s="247">
        <f>SUM(D94:D103)</f>
        <v>0</v>
      </c>
      <c r="E104" s="248">
        <f>SUM(E94:E103)</f>
        <v>0</v>
      </c>
      <c r="F104" s="249">
        <v>0</v>
      </c>
      <c r="G104" s="247">
        <f>SUM(G94:G103)</f>
        <v>0</v>
      </c>
      <c r="H104" s="250"/>
      <c r="I104" s="251"/>
    </row>
    <row r="105" spans="2:9" ht="12.75" customHeight="1">
      <c r="B105" s="230"/>
      <c r="C105" s="231" t="s">
        <v>154</v>
      </c>
      <c r="D105" s="232">
        <v>0</v>
      </c>
      <c r="E105" s="252">
        <v>0</v>
      </c>
      <c r="F105" s="253">
        <v>0</v>
      </c>
      <c r="G105" s="254">
        <v>0</v>
      </c>
      <c r="H105" s="235"/>
      <c r="I105" s="236"/>
    </row>
    <row r="106" spans="2:9" ht="12.75" customHeight="1">
      <c r="B106" s="244"/>
      <c r="C106" s="238" t="s">
        <v>155</v>
      </c>
      <c r="D106" s="239">
        <v>0</v>
      </c>
      <c r="E106" s="255">
        <v>0</v>
      </c>
      <c r="F106" s="256">
        <v>0</v>
      </c>
      <c r="G106" s="257">
        <v>0</v>
      </c>
      <c r="H106" s="242"/>
      <c r="I106" s="243"/>
    </row>
    <row r="107" spans="2:9" ht="12.75" customHeight="1">
      <c r="B107" s="244"/>
      <c r="C107" s="238" t="s">
        <v>156</v>
      </c>
      <c r="D107" s="239">
        <v>0</v>
      </c>
      <c r="E107" s="255">
        <v>0</v>
      </c>
      <c r="F107" s="256">
        <v>0</v>
      </c>
      <c r="G107" s="257">
        <v>0</v>
      </c>
      <c r="H107" s="242"/>
      <c r="I107" s="243"/>
    </row>
    <row r="108" spans="2:9" ht="12.75" customHeight="1">
      <c r="B108" s="244"/>
      <c r="C108" s="238" t="s">
        <v>157</v>
      </c>
      <c r="D108" s="239">
        <v>0</v>
      </c>
      <c r="E108" s="255">
        <v>0</v>
      </c>
      <c r="F108" s="256">
        <v>0</v>
      </c>
      <c r="G108" s="257">
        <v>0</v>
      </c>
      <c r="H108" s="242"/>
      <c r="I108" s="243"/>
    </row>
    <row r="109" spans="2:9" ht="12.75" customHeight="1">
      <c r="B109" s="244" t="s">
        <v>178</v>
      </c>
      <c r="C109" s="238" t="s">
        <v>158</v>
      </c>
      <c r="D109" s="239">
        <v>0</v>
      </c>
      <c r="E109" s="255">
        <v>0</v>
      </c>
      <c r="F109" s="256">
        <v>0</v>
      </c>
      <c r="G109" s="257">
        <v>0</v>
      </c>
      <c r="H109" s="242"/>
      <c r="I109" s="243"/>
    </row>
    <row r="110" spans="2:9" ht="12.75" customHeight="1">
      <c r="B110" s="244">
        <v>800</v>
      </c>
      <c r="C110" s="238" t="s">
        <v>159</v>
      </c>
      <c r="D110" s="239">
        <v>0</v>
      </c>
      <c r="E110" s="255">
        <v>0</v>
      </c>
      <c r="F110" s="256">
        <v>0</v>
      </c>
      <c r="G110" s="257">
        <v>0</v>
      </c>
      <c r="H110" s="242"/>
      <c r="I110" s="243"/>
    </row>
    <row r="111" spans="2:9" ht="12.75" customHeight="1">
      <c r="B111" s="244"/>
      <c r="C111" s="238" t="s">
        <v>160</v>
      </c>
      <c r="D111" s="239">
        <v>0</v>
      </c>
      <c r="E111" s="255">
        <v>0</v>
      </c>
      <c r="F111" s="256">
        <v>0</v>
      </c>
      <c r="G111" s="257">
        <v>0</v>
      </c>
      <c r="H111" s="242"/>
      <c r="I111" s="243"/>
    </row>
    <row r="112" spans="2:9" ht="12.75" customHeight="1">
      <c r="B112" s="244"/>
      <c r="C112" s="238" t="s">
        <v>161</v>
      </c>
      <c r="D112" s="239">
        <v>0</v>
      </c>
      <c r="E112" s="255">
        <v>0</v>
      </c>
      <c r="F112" s="256">
        <v>0</v>
      </c>
      <c r="G112" s="257">
        <v>0</v>
      </c>
      <c r="H112" s="242"/>
      <c r="I112" s="243"/>
    </row>
    <row r="113" spans="2:9" ht="12.75" customHeight="1">
      <c r="B113" s="244"/>
      <c r="C113" s="238" t="s">
        <v>162</v>
      </c>
      <c r="D113" s="239">
        <v>0</v>
      </c>
      <c r="E113" s="255">
        <v>0</v>
      </c>
      <c r="F113" s="256">
        <v>0</v>
      </c>
      <c r="G113" s="257">
        <v>0</v>
      </c>
      <c r="H113" s="242"/>
      <c r="I113" s="243"/>
    </row>
    <row r="114" spans="2:9" ht="12.75" customHeight="1">
      <c r="B114" s="244"/>
      <c r="C114" s="238" t="s">
        <v>163</v>
      </c>
      <c r="D114" s="239">
        <v>0</v>
      </c>
      <c r="E114" s="255">
        <v>0</v>
      </c>
      <c r="F114" s="256">
        <v>0</v>
      </c>
      <c r="G114" s="257">
        <v>0</v>
      </c>
      <c r="H114" s="242"/>
      <c r="I114" s="243"/>
    </row>
    <row r="115" spans="2:9" ht="12.75" customHeight="1" thickBot="1">
      <c r="B115" s="262"/>
      <c r="C115" s="246" t="s">
        <v>164</v>
      </c>
      <c r="D115" s="247">
        <f>SUM(D105:D114)</f>
        <v>0</v>
      </c>
      <c r="E115" s="248">
        <f>SUM(E105:E114)</f>
        <v>0</v>
      </c>
      <c r="F115" s="249">
        <v>0</v>
      </c>
      <c r="G115" s="247">
        <f>SUM(G105:G114)</f>
        <v>0</v>
      </c>
      <c r="H115" s="250"/>
      <c r="I115" s="251"/>
    </row>
    <row r="116" spans="2:9" ht="12.75" customHeight="1">
      <c r="B116" s="230"/>
      <c r="C116" s="231" t="s">
        <v>154</v>
      </c>
      <c r="D116" s="232">
        <f aca="true" t="shared" si="10" ref="D116:E125">D105+D72+D6</f>
        <v>1590758</v>
      </c>
      <c r="E116" s="233">
        <f t="shared" si="10"/>
        <v>1273803</v>
      </c>
      <c r="F116" s="234">
        <f aca="true" t="shared" si="11" ref="F116:F125">SUM(F6,F72)</f>
        <v>1236307</v>
      </c>
      <c r="G116" s="232">
        <f aca="true" t="shared" si="12" ref="G116:G125">G105+G72+G6</f>
        <v>1295824</v>
      </c>
      <c r="H116" s="235">
        <f t="shared" si="7"/>
        <v>97.05637370927843</v>
      </c>
      <c r="I116" s="236">
        <f t="shared" si="8"/>
        <v>95.40701515020558</v>
      </c>
    </row>
    <row r="117" spans="2:9" ht="12.75" customHeight="1">
      <c r="B117" s="237"/>
      <c r="C117" s="238" t="s">
        <v>155</v>
      </c>
      <c r="D117" s="239">
        <f t="shared" si="10"/>
        <v>44879</v>
      </c>
      <c r="E117" s="240">
        <f t="shared" si="10"/>
        <v>50754</v>
      </c>
      <c r="F117" s="241">
        <f t="shared" si="11"/>
        <v>50569</v>
      </c>
      <c r="G117" s="239">
        <f t="shared" si="12"/>
        <v>45893</v>
      </c>
      <c r="H117" s="242">
        <f t="shared" si="7"/>
        <v>99.63549670961895</v>
      </c>
      <c r="I117" s="243">
        <f t="shared" si="8"/>
        <v>110.18891769986708</v>
      </c>
    </row>
    <row r="118" spans="2:9" ht="12.75" customHeight="1">
      <c r="B118" s="244"/>
      <c r="C118" s="238" t="s">
        <v>156</v>
      </c>
      <c r="D118" s="239">
        <f t="shared" si="10"/>
        <v>32566</v>
      </c>
      <c r="E118" s="240">
        <f t="shared" si="10"/>
        <v>35770</v>
      </c>
      <c r="F118" s="241">
        <f t="shared" si="11"/>
        <v>35812</v>
      </c>
      <c r="G118" s="239">
        <f t="shared" si="12"/>
        <v>34580</v>
      </c>
      <c r="H118" s="242">
        <f t="shared" si="7"/>
        <v>100.1174168297456</v>
      </c>
      <c r="I118" s="243">
        <f t="shared" si="8"/>
        <v>103.56275303643724</v>
      </c>
    </row>
    <row r="119" spans="2:9" ht="12.75" customHeight="1">
      <c r="B119" s="244"/>
      <c r="C119" s="238" t="s">
        <v>157</v>
      </c>
      <c r="D119" s="239">
        <f t="shared" si="10"/>
        <v>33758</v>
      </c>
      <c r="E119" s="240">
        <f t="shared" si="10"/>
        <v>34076</v>
      </c>
      <c r="F119" s="241">
        <f t="shared" si="11"/>
        <v>34198</v>
      </c>
      <c r="G119" s="239">
        <f t="shared" si="12"/>
        <v>35003</v>
      </c>
      <c r="H119" s="242">
        <f t="shared" si="7"/>
        <v>100.35802324216456</v>
      </c>
      <c r="I119" s="243">
        <f t="shared" si="8"/>
        <v>97.70019712596063</v>
      </c>
    </row>
    <row r="120" spans="2:9" ht="12.75" customHeight="1">
      <c r="B120" s="244" t="s">
        <v>179</v>
      </c>
      <c r="C120" s="238" t="s">
        <v>158</v>
      </c>
      <c r="D120" s="239">
        <f t="shared" si="10"/>
        <v>3265545</v>
      </c>
      <c r="E120" s="240">
        <f t="shared" si="10"/>
        <v>3295937</v>
      </c>
      <c r="F120" s="241">
        <f t="shared" si="11"/>
        <v>3294198</v>
      </c>
      <c r="G120" s="239">
        <f t="shared" si="12"/>
        <v>3259189</v>
      </c>
      <c r="H120" s="242">
        <f t="shared" si="7"/>
        <v>99.94723806917426</v>
      </c>
      <c r="I120" s="243">
        <f t="shared" si="8"/>
        <v>101.07416292826221</v>
      </c>
    </row>
    <row r="121" spans="2:9" ht="12.75" customHeight="1">
      <c r="B121" s="244"/>
      <c r="C121" s="238" t="s">
        <v>159</v>
      </c>
      <c r="D121" s="239">
        <f t="shared" si="10"/>
        <v>2631917</v>
      </c>
      <c r="E121" s="240">
        <f t="shared" si="10"/>
        <v>2579824</v>
      </c>
      <c r="F121" s="241">
        <f t="shared" si="11"/>
        <v>2575869</v>
      </c>
      <c r="G121" s="239">
        <f t="shared" si="12"/>
        <v>2631447</v>
      </c>
      <c r="H121" s="242">
        <f t="shared" si="7"/>
        <v>99.84669496833892</v>
      </c>
      <c r="I121" s="243">
        <f t="shared" si="8"/>
        <v>97.88793010081525</v>
      </c>
    </row>
    <row r="122" spans="2:9" ht="12.75" customHeight="1">
      <c r="B122" s="244"/>
      <c r="C122" s="238" t="s">
        <v>160</v>
      </c>
      <c r="D122" s="239">
        <f t="shared" si="10"/>
        <v>511327</v>
      </c>
      <c r="E122" s="240">
        <f t="shared" si="10"/>
        <v>786720</v>
      </c>
      <c r="F122" s="241">
        <f t="shared" si="11"/>
        <v>785470</v>
      </c>
      <c r="G122" s="239">
        <f t="shared" si="12"/>
        <v>688663</v>
      </c>
      <c r="H122" s="242">
        <f t="shared" si="7"/>
        <v>99.8411124669514</v>
      </c>
      <c r="I122" s="243">
        <f t="shared" si="8"/>
        <v>114.05723844609045</v>
      </c>
    </row>
    <row r="123" spans="2:9" ht="12.75" customHeight="1">
      <c r="B123" s="244"/>
      <c r="C123" s="238" t="s">
        <v>161</v>
      </c>
      <c r="D123" s="239">
        <f t="shared" si="10"/>
        <v>12659</v>
      </c>
      <c r="E123" s="240">
        <f t="shared" si="10"/>
        <v>21341</v>
      </c>
      <c r="F123" s="241">
        <f t="shared" si="11"/>
        <v>21201</v>
      </c>
      <c r="G123" s="239">
        <f t="shared" si="12"/>
        <v>18716</v>
      </c>
      <c r="H123" s="242">
        <f t="shared" si="7"/>
        <v>99.34398575511926</v>
      </c>
      <c r="I123" s="243">
        <f t="shared" si="8"/>
        <v>113.27740970292797</v>
      </c>
    </row>
    <row r="124" spans="2:9" ht="12.75" customHeight="1">
      <c r="B124" s="237"/>
      <c r="C124" s="238" t="s">
        <v>162</v>
      </c>
      <c r="D124" s="239">
        <f t="shared" si="10"/>
        <v>105883</v>
      </c>
      <c r="E124" s="240">
        <f t="shared" si="10"/>
        <v>111965</v>
      </c>
      <c r="F124" s="241">
        <f t="shared" si="11"/>
        <v>104089</v>
      </c>
      <c r="G124" s="239">
        <f t="shared" si="12"/>
        <v>100707</v>
      </c>
      <c r="H124" s="242">
        <f>F124/E124*100</f>
        <v>92.96565891126691</v>
      </c>
      <c r="I124" s="243">
        <f t="shared" si="8"/>
        <v>103.35825712214644</v>
      </c>
    </row>
    <row r="125" spans="2:9" ht="12.75" customHeight="1">
      <c r="B125" s="237"/>
      <c r="C125" s="238" t="s">
        <v>163</v>
      </c>
      <c r="D125" s="239">
        <f t="shared" si="10"/>
        <v>26049</v>
      </c>
      <c r="E125" s="240">
        <f t="shared" si="10"/>
        <v>35696</v>
      </c>
      <c r="F125" s="241">
        <f t="shared" si="11"/>
        <v>35662</v>
      </c>
      <c r="G125" s="239">
        <f t="shared" si="12"/>
        <v>29807</v>
      </c>
      <c r="H125" s="242">
        <f>F125/E125*100</f>
        <v>99.9047512326311</v>
      </c>
      <c r="I125" s="243">
        <f>F125/G125*100</f>
        <v>119.64303687053376</v>
      </c>
    </row>
    <row r="126" spans="2:9" ht="12.75" customHeight="1" thickBot="1">
      <c r="B126" s="245"/>
      <c r="C126" s="246" t="s">
        <v>164</v>
      </c>
      <c r="D126" s="247">
        <f>SUM(D116:D125)</f>
        <v>8255341</v>
      </c>
      <c r="E126" s="248">
        <f>SUM(E116:E125)</f>
        <v>8225886</v>
      </c>
      <c r="F126" s="249">
        <f>SUM(F116:F125)</f>
        <v>8173375</v>
      </c>
      <c r="G126" s="247">
        <f>SUM(G116:G125)</f>
        <v>8139829</v>
      </c>
      <c r="H126" s="250">
        <f>F126/E126*100</f>
        <v>99.3616371537364</v>
      </c>
      <c r="I126" s="251">
        <f>F126/G126*100</f>
        <v>100.41212167970606</v>
      </c>
    </row>
    <row r="127" spans="2:9" ht="12.75">
      <c r="B127" s="263"/>
      <c r="C127" s="264"/>
      <c r="D127" s="265"/>
      <c r="E127" s="265"/>
      <c r="G127" s="265"/>
      <c r="H127" s="266"/>
      <c r="I127" s="266"/>
    </row>
    <row r="128" spans="2:4" ht="12.75">
      <c r="B128" s="267"/>
      <c r="C128" s="267"/>
      <c r="D128" s="267"/>
    </row>
    <row r="129" spans="2:4" ht="12.75">
      <c r="B129" s="220"/>
      <c r="C129" s="220"/>
      <c r="D129" s="267"/>
    </row>
  </sheetData>
  <mergeCells count="11">
    <mergeCell ref="B1:I1"/>
    <mergeCell ref="C3:C4"/>
    <mergeCell ref="D3:E3"/>
    <mergeCell ref="F3:G3"/>
    <mergeCell ref="H3:H4"/>
    <mergeCell ref="I3:I4"/>
    <mergeCell ref="B129:C129"/>
    <mergeCell ref="B21:B22"/>
    <mergeCell ref="B32:B33"/>
    <mergeCell ref="B65:B67"/>
    <mergeCell ref="B87:B8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N43"/>
  <sheetViews>
    <sheetView showGridLines="0" workbookViewId="0" topLeftCell="A1">
      <selection activeCell="C26" sqref="C26:C27"/>
    </sheetView>
  </sheetViews>
  <sheetFormatPr defaultColWidth="12.625" defaultRowHeight="12.75"/>
  <cols>
    <col min="1" max="1" width="20.25390625" style="0" customWidth="1"/>
    <col min="2" max="2" width="16.375" style="0" customWidth="1"/>
    <col min="3" max="3" width="15.125" style="0" customWidth="1"/>
    <col min="5" max="5" width="13.875" style="0" customWidth="1"/>
    <col min="6" max="6" width="15.125" style="0" customWidth="1"/>
    <col min="7" max="7" width="14.00390625" style="0" customWidth="1"/>
    <col min="8" max="8" width="15.125" style="0" customWidth="1"/>
    <col min="9" max="9" width="18.125" style="0" customWidth="1"/>
    <col min="10" max="10" width="14.75390625" style="0" customWidth="1"/>
    <col min="11" max="12" width="11.25390625" style="0" customWidth="1"/>
  </cols>
  <sheetData>
    <row r="1" spans="1:13" ht="15.75">
      <c r="A1" s="268"/>
      <c r="G1" s="45"/>
      <c r="H1" s="45"/>
      <c r="I1" s="45"/>
      <c r="J1" s="45"/>
      <c r="K1" s="45" t="s">
        <v>180</v>
      </c>
      <c r="L1" s="45"/>
      <c r="M1" s="45"/>
    </row>
    <row r="2" spans="1:13" ht="15.75">
      <c r="A2" s="269"/>
      <c r="B2" s="270"/>
      <c r="C2" s="270"/>
      <c r="D2" s="271"/>
      <c r="E2" s="271"/>
      <c r="F2" s="271"/>
      <c r="G2" s="272"/>
      <c r="H2" s="273"/>
      <c r="I2" s="272"/>
      <c r="J2" s="272"/>
      <c r="K2" s="274"/>
      <c r="L2" s="274"/>
      <c r="M2" s="45"/>
    </row>
    <row r="3" spans="1:13" ht="18" customHeight="1">
      <c r="A3" s="275"/>
      <c r="B3" s="275" t="s">
        <v>181</v>
      </c>
      <c r="C3" s="275"/>
      <c r="D3" s="275"/>
      <c r="E3" s="276" t="s">
        <v>182</v>
      </c>
      <c r="F3" s="276"/>
      <c r="G3" s="276"/>
      <c r="H3" s="276"/>
      <c r="I3" s="276"/>
      <c r="J3" s="276"/>
      <c r="K3" s="276"/>
      <c r="L3" s="276"/>
      <c r="M3" s="45"/>
    </row>
    <row r="4" spans="1:13" ht="15" customHeight="1">
      <c r="A4" s="415" t="s">
        <v>183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5"/>
    </row>
    <row r="5" spans="1:13" ht="12.75">
      <c r="A5" s="271"/>
      <c r="B5" s="271"/>
      <c r="C5" s="271"/>
      <c r="D5" s="271"/>
      <c r="E5" s="271"/>
      <c r="F5" s="277"/>
      <c r="G5" s="278"/>
      <c r="H5" s="279"/>
      <c r="I5" s="45"/>
      <c r="J5" s="45"/>
      <c r="K5" s="45"/>
      <c r="L5" s="45"/>
      <c r="M5" s="45"/>
    </row>
    <row r="6" spans="1:13" ht="18.75">
      <c r="A6" s="416" t="s">
        <v>184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5"/>
    </row>
    <row r="7" spans="1:13" ht="12.75">
      <c r="A7" s="271"/>
      <c r="B7" s="280"/>
      <c r="C7" s="280"/>
      <c r="D7" s="280"/>
      <c r="E7" s="280"/>
      <c r="F7" s="280"/>
      <c r="G7" s="279"/>
      <c r="H7" s="281"/>
      <c r="I7" s="279"/>
      <c r="J7" s="272"/>
      <c r="K7" s="279"/>
      <c r="L7" s="279"/>
      <c r="M7" s="45"/>
    </row>
    <row r="8" spans="1:12" ht="13.5" thickBot="1">
      <c r="A8" s="271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</row>
    <row r="9" spans="1:12" ht="15.75">
      <c r="A9" s="282"/>
      <c r="B9" s="283" t="s">
        <v>185</v>
      </c>
      <c r="C9" s="284" t="s">
        <v>186</v>
      </c>
      <c r="D9" s="285" t="s">
        <v>187</v>
      </c>
      <c r="E9" s="286" t="s">
        <v>188</v>
      </c>
      <c r="F9" s="287" t="s">
        <v>189</v>
      </c>
      <c r="G9" s="288" t="s">
        <v>190</v>
      </c>
      <c r="H9" s="286" t="s">
        <v>191</v>
      </c>
      <c r="I9" s="287" t="s">
        <v>192</v>
      </c>
      <c r="J9" s="289" t="s">
        <v>193</v>
      </c>
      <c r="K9" s="290" t="s">
        <v>194</v>
      </c>
      <c r="L9" s="290" t="s">
        <v>194</v>
      </c>
    </row>
    <row r="10" spans="1:12" ht="12.75">
      <c r="A10" s="291" t="s">
        <v>147</v>
      </c>
      <c r="B10" s="292" t="s">
        <v>195</v>
      </c>
      <c r="C10" s="293" t="s">
        <v>196</v>
      </c>
      <c r="D10" s="294" t="s">
        <v>197</v>
      </c>
      <c r="E10" s="295" t="s">
        <v>198</v>
      </c>
      <c r="F10" s="296" t="s">
        <v>199</v>
      </c>
      <c r="G10" s="297" t="s">
        <v>199</v>
      </c>
      <c r="H10" s="298" t="s">
        <v>199</v>
      </c>
      <c r="I10" s="296" t="s">
        <v>199</v>
      </c>
      <c r="J10" s="299" t="s">
        <v>200</v>
      </c>
      <c r="K10" s="300" t="s">
        <v>201</v>
      </c>
      <c r="L10" s="300" t="s">
        <v>201</v>
      </c>
    </row>
    <row r="11" spans="1:12" ht="13.5" thickBot="1">
      <c r="A11" s="301"/>
      <c r="B11" s="302" t="s">
        <v>202</v>
      </c>
      <c r="C11" s="303" t="s">
        <v>26</v>
      </c>
      <c r="D11" s="304" t="s">
        <v>25</v>
      </c>
      <c r="E11" s="298" t="s">
        <v>199</v>
      </c>
      <c r="F11" s="305" t="s">
        <v>26</v>
      </c>
      <c r="G11" s="306" t="s">
        <v>26</v>
      </c>
      <c r="H11" s="307" t="s">
        <v>26</v>
      </c>
      <c r="I11" s="308" t="s">
        <v>202</v>
      </c>
      <c r="J11" s="309" t="s">
        <v>203</v>
      </c>
      <c r="K11" s="310">
        <v>39082</v>
      </c>
      <c r="L11" s="311">
        <v>39083</v>
      </c>
    </row>
    <row r="12" spans="1:12" ht="13.5" thickBot="1">
      <c r="A12" s="312" t="s">
        <v>6</v>
      </c>
      <c r="B12" s="313">
        <v>1</v>
      </c>
      <c r="C12" s="303">
        <v>2</v>
      </c>
      <c r="D12" s="304">
        <v>3</v>
      </c>
      <c r="E12" s="314">
        <v>4</v>
      </c>
      <c r="F12" s="315">
        <v>5</v>
      </c>
      <c r="G12" s="316">
        <v>6</v>
      </c>
      <c r="H12" s="317">
        <v>7</v>
      </c>
      <c r="I12" s="318">
        <v>8</v>
      </c>
      <c r="J12" s="319">
        <v>9</v>
      </c>
      <c r="K12" s="320">
        <v>10</v>
      </c>
      <c r="L12" s="321">
        <v>11</v>
      </c>
    </row>
    <row r="13" spans="1:12" ht="16.5" customHeight="1">
      <c r="A13" s="322" t="s">
        <v>204</v>
      </c>
      <c r="B13" s="323">
        <v>34888</v>
      </c>
      <c r="C13" s="324">
        <v>265069</v>
      </c>
      <c r="D13" s="325">
        <v>630</v>
      </c>
      <c r="E13" s="326">
        <v>590</v>
      </c>
      <c r="F13" s="327">
        <f aca="true" t="shared" si="0" ref="F13:F22">H13+G13</f>
        <v>264982</v>
      </c>
      <c r="G13" s="328">
        <v>1070</v>
      </c>
      <c r="H13" s="329">
        <v>263912</v>
      </c>
      <c r="I13" s="330">
        <v>37276</v>
      </c>
      <c r="J13" s="331">
        <f aca="true" t="shared" si="1" ref="J13:J24">H13/C13*100</f>
        <v>99.56350987855991</v>
      </c>
      <c r="K13" s="332">
        <v>586</v>
      </c>
      <c r="L13" s="333">
        <v>589</v>
      </c>
    </row>
    <row r="14" spans="1:12" ht="16.5" customHeight="1">
      <c r="A14" s="334" t="s">
        <v>205</v>
      </c>
      <c r="B14" s="335">
        <v>22916</v>
      </c>
      <c r="C14" s="324">
        <v>28085</v>
      </c>
      <c r="D14" s="325">
        <v>104</v>
      </c>
      <c r="E14" s="326">
        <v>94</v>
      </c>
      <c r="F14" s="336">
        <f t="shared" si="0"/>
        <v>28085</v>
      </c>
      <c r="G14" s="337">
        <v>0</v>
      </c>
      <c r="H14" s="329">
        <v>28085</v>
      </c>
      <c r="I14" s="338">
        <v>24898</v>
      </c>
      <c r="J14" s="331">
        <f t="shared" si="1"/>
        <v>100</v>
      </c>
      <c r="K14" s="339">
        <v>89</v>
      </c>
      <c r="L14" s="340">
        <v>89</v>
      </c>
    </row>
    <row r="15" spans="1:12" ht="16.5" customHeight="1">
      <c r="A15" s="334" t="s">
        <v>206</v>
      </c>
      <c r="B15" s="335">
        <v>21659</v>
      </c>
      <c r="C15" s="324">
        <v>20682</v>
      </c>
      <c r="D15" s="325">
        <v>77</v>
      </c>
      <c r="E15" s="326">
        <v>73</v>
      </c>
      <c r="F15" s="336">
        <f t="shared" si="0"/>
        <v>20680</v>
      </c>
      <c r="G15" s="337">
        <v>0</v>
      </c>
      <c r="H15" s="329">
        <v>20680</v>
      </c>
      <c r="I15" s="338">
        <v>23607</v>
      </c>
      <c r="J15" s="331">
        <f t="shared" si="1"/>
        <v>99.99032975534281</v>
      </c>
      <c r="K15" s="339">
        <v>74</v>
      </c>
      <c r="L15" s="340">
        <v>74</v>
      </c>
    </row>
    <row r="16" spans="1:12" ht="16.5" customHeight="1">
      <c r="A16" s="334" t="s">
        <v>207</v>
      </c>
      <c r="B16" s="335">
        <v>21680</v>
      </c>
      <c r="C16" s="324">
        <v>19671</v>
      </c>
      <c r="D16" s="325">
        <v>72</v>
      </c>
      <c r="E16" s="326">
        <v>65</v>
      </c>
      <c r="F16" s="336">
        <f t="shared" si="0"/>
        <v>19671</v>
      </c>
      <c r="G16" s="337">
        <v>0</v>
      </c>
      <c r="H16" s="329">
        <v>19671</v>
      </c>
      <c r="I16" s="338">
        <v>25219</v>
      </c>
      <c r="J16" s="331">
        <f t="shared" si="1"/>
        <v>100</v>
      </c>
      <c r="K16" s="339">
        <v>66</v>
      </c>
      <c r="L16" s="340">
        <v>66</v>
      </c>
    </row>
    <row r="17" spans="1:12" ht="16.5" customHeight="1">
      <c r="A17" s="322" t="s">
        <v>208</v>
      </c>
      <c r="B17" s="335">
        <v>19722</v>
      </c>
      <c r="C17" s="324">
        <v>1566845</v>
      </c>
      <c r="D17" s="325">
        <v>6170</v>
      </c>
      <c r="E17" s="326">
        <v>6035</v>
      </c>
      <c r="F17" s="336">
        <f t="shared" si="0"/>
        <v>1566761</v>
      </c>
      <c r="G17" s="337">
        <v>0</v>
      </c>
      <c r="H17" s="329">
        <v>1566761</v>
      </c>
      <c r="I17" s="338">
        <v>21635</v>
      </c>
      <c r="J17" s="331">
        <f t="shared" si="1"/>
        <v>99.99463890812429</v>
      </c>
      <c r="K17" s="339">
        <v>6024</v>
      </c>
      <c r="L17" s="340">
        <v>5999</v>
      </c>
    </row>
    <row r="18" spans="1:12" ht="16.5" customHeight="1">
      <c r="A18" s="334" t="s">
        <v>209</v>
      </c>
      <c r="B18" s="335">
        <v>21378</v>
      </c>
      <c r="C18" s="324">
        <v>1329922</v>
      </c>
      <c r="D18" s="325">
        <v>4973</v>
      </c>
      <c r="E18" s="326">
        <v>4643</v>
      </c>
      <c r="F18" s="336">
        <f t="shared" si="0"/>
        <v>1329722</v>
      </c>
      <c r="G18" s="337">
        <v>0</v>
      </c>
      <c r="H18" s="329">
        <v>1329722</v>
      </c>
      <c r="I18" s="338">
        <v>23866</v>
      </c>
      <c r="J18" s="331">
        <f t="shared" si="1"/>
        <v>99.9849615240593</v>
      </c>
      <c r="K18" s="339">
        <v>4627</v>
      </c>
      <c r="L18" s="340">
        <v>4586</v>
      </c>
    </row>
    <row r="19" spans="1:12" ht="16.5" customHeight="1">
      <c r="A19" s="334" t="s">
        <v>210</v>
      </c>
      <c r="B19" s="335">
        <v>23682</v>
      </c>
      <c r="C19" s="324">
        <v>25780</v>
      </c>
      <c r="D19" s="325">
        <v>92</v>
      </c>
      <c r="E19" s="326">
        <v>85</v>
      </c>
      <c r="F19" s="336">
        <f t="shared" si="0"/>
        <v>25762</v>
      </c>
      <c r="G19" s="337">
        <v>0</v>
      </c>
      <c r="H19" s="329">
        <v>25762</v>
      </c>
      <c r="I19" s="338">
        <v>25257</v>
      </c>
      <c r="J19" s="331">
        <f t="shared" si="1"/>
        <v>99.93017843289371</v>
      </c>
      <c r="K19" s="339">
        <v>84</v>
      </c>
      <c r="L19" s="340">
        <v>86</v>
      </c>
    </row>
    <row r="20" spans="1:12" ht="16.5" customHeight="1">
      <c r="A20" s="334" t="s">
        <v>211</v>
      </c>
      <c r="B20" s="335">
        <v>16210</v>
      </c>
      <c r="C20" s="324">
        <v>5188</v>
      </c>
      <c r="D20" s="325">
        <v>25</v>
      </c>
      <c r="E20" s="326">
        <v>25</v>
      </c>
      <c r="F20" s="327">
        <f t="shared" si="0"/>
        <v>5188</v>
      </c>
      <c r="G20" s="337">
        <v>0</v>
      </c>
      <c r="H20" s="329">
        <v>5188</v>
      </c>
      <c r="I20" s="338">
        <v>17293</v>
      </c>
      <c r="J20" s="331">
        <f t="shared" si="1"/>
        <v>100</v>
      </c>
      <c r="K20" s="341">
        <v>26</v>
      </c>
      <c r="L20" s="340">
        <v>26</v>
      </c>
    </row>
    <row r="21" spans="1:12" ht="16.5" customHeight="1">
      <c r="A21" s="334" t="s">
        <v>212</v>
      </c>
      <c r="B21" s="335">
        <v>31893</v>
      </c>
      <c r="C21" s="324">
        <v>37391</v>
      </c>
      <c r="D21" s="325">
        <v>104</v>
      </c>
      <c r="E21" s="326">
        <v>99</v>
      </c>
      <c r="F21" s="336">
        <f t="shared" si="0"/>
        <v>37391</v>
      </c>
      <c r="G21" s="337">
        <v>0</v>
      </c>
      <c r="H21" s="329">
        <v>37391</v>
      </c>
      <c r="I21" s="338">
        <v>31474</v>
      </c>
      <c r="J21" s="331">
        <f t="shared" si="1"/>
        <v>100</v>
      </c>
      <c r="K21" s="341">
        <v>103</v>
      </c>
      <c r="L21" s="340">
        <v>102</v>
      </c>
    </row>
    <row r="22" spans="1:12" ht="16.5" customHeight="1">
      <c r="A22" s="334" t="s">
        <v>213</v>
      </c>
      <c r="B22" s="335">
        <v>51627</v>
      </c>
      <c r="C22" s="324">
        <v>11108</v>
      </c>
      <c r="D22" s="325">
        <v>35</v>
      </c>
      <c r="E22" s="326">
        <v>17</v>
      </c>
      <c r="F22" s="336">
        <f t="shared" si="0"/>
        <v>11108</v>
      </c>
      <c r="G22" s="337">
        <v>0</v>
      </c>
      <c r="H22" s="329">
        <v>11108</v>
      </c>
      <c r="I22" s="338">
        <v>54451</v>
      </c>
      <c r="J22" s="331">
        <f t="shared" si="1"/>
        <v>100</v>
      </c>
      <c r="K22" s="341">
        <v>17</v>
      </c>
      <c r="L22" s="340">
        <v>17</v>
      </c>
    </row>
    <row r="23" spans="1:12" ht="16.5" customHeight="1" thickBot="1">
      <c r="A23" s="342"/>
      <c r="B23" s="335"/>
      <c r="C23" s="343"/>
      <c r="D23" s="344"/>
      <c r="E23" s="345"/>
      <c r="F23" s="346"/>
      <c r="G23" s="346"/>
      <c r="H23" s="347"/>
      <c r="I23" s="348"/>
      <c r="J23" s="346"/>
      <c r="K23" s="346"/>
      <c r="L23" s="349"/>
    </row>
    <row r="24" spans="1:12" ht="16.5" customHeight="1" thickBot="1">
      <c r="A24" s="350" t="s">
        <v>214</v>
      </c>
      <c r="B24" s="351">
        <v>21349</v>
      </c>
      <c r="C24" s="352">
        <f aca="true" t="shared" si="2" ref="C24:H24">SUM(C13:C23)</f>
        <v>3309741</v>
      </c>
      <c r="D24" s="353">
        <f t="shared" si="2"/>
        <v>12282</v>
      </c>
      <c r="E24" s="354">
        <f t="shared" si="2"/>
        <v>11726</v>
      </c>
      <c r="F24" s="355">
        <f t="shared" si="2"/>
        <v>3309350</v>
      </c>
      <c r="G24" s="356">
        <f t="shared" si="2"/>
        <v>1070</v>
      </c>
      <c r="H24" s="357">
        <f t="shared" si="2"/>
        <v>3308280</v>
      </c>
      <c r="I24" s="355">
        <v>23511</v>
      </c>
      <c r="J24" s="358">
        <f t="shared" si="1"/>
        <v>99.95585757314545</v>
      </c>
      <c r="K24" s="359">
        <f>SUM(K13:K23)</f>
        <v>11696</v>
      </c>
      <c r="L24" s="360">
        <f>SUM(L13:L23)</f>
        <v>11634</v>
      </c>
    </row>
    <row r="25" spans="1:12" ht="15.75">
      <c r="A25" s="361"/>
      <c r="B25" s="362"/>
      <c r="C25" s="271"/>
      <c r="D25" s="271"/>
      <c r="E25" s="271"/>
      <c r="F25" s="271"/>
      <c r="G25" s="271"/>
      <c r="H25" s="271"/>
      <c r="I25" s="271"/>
      <c r="J25" s="271"/>
      <c r="K25" s="363"/>
      <c r="L25" s="363"/>
    </row>
    <row r="26" spans="1:12" ht="15.75">
      <c r="A26" s="361"/>
      <c r="B26" s="271"/>
      <c r="C26" s="271"/>
      <c r="D26" s="271"/>
      <c r="E26" s="271"/>
      <c r="F26" s="271"/>
      <c r="G26" s="271"/>
      <c r="H26" s="271"/>
      <c r="I26" s="271"/>
      <c r="J26" s="271"/>
      <c r="K26" s="363"/>
      <c r="L26" s="363"/>
    </row>
    <row r="28" spans="1:12" ht="12.75">
      <c r="A28" s="271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</row>
    <row r="29" spans="1:12" ht="15">
      <c r="A29" s="364" t="s">
        <v>215</v>
      </c>
      <c r="B29" s="365"/>
      <c r="C29" s="365"/>
      <c r="D29" s="365"/>
      <c r="E29" s="366"/>
      <c r="F29" s="366"/>
      <c r="G29" s="366"/>
      <c r="H29" s="366"/>
      <c r="I29" s="366"/>
      <c r="J29" s="366"/>
      <c r="K29" s="367"/>
      <c r="L29" s="367"/>
    </row>
    <row r="30" spans="1:12" ht="15">
      <c r="A30" s="364"/>
      <c r="B30" s="365"/>
      <c r="C30" s="365"/>
      <c r="D30" s="365"/>
      <c r="E30" s="366"/>
      <c r="F30" s="366"/>
      <c r="G30" s="366"/>
      <c r="H30" s="366"/>
      <c r="I30" s="366"/>
      <c r="J30" s="366"/>
      <c r="K30" s="367"/>
      <c r="L30" s="367"/>
    </row>
    <row r="31" spans="1:12" ht="15">
      <c r="A31" s="364"/>
      <c r="B31" s="365"/>
      <c r="C31" s="365"/>
      <c r="D31" s="365"/>
      <c r="E31" s="366"/>
      <c r="F31" s="366"/>
      <c r="G31" s="366"/>
      <c r="H31" s="366"/>
      <c r="I31" s="366"/>
      <c r="J31" s="366"/>
      <c r="K31" s="367"/>
      <c r="L31" s="367"/>
    </row>
    <row r="32" spans="1:12" ht="15">
      <c r="A32" s="364"/>
      <c r="B32" s="366"/>
      <c r="C32" s="366"/>
      <c r="D32" s="366"/>
      <c r="E32" s="366"/>
      <c r="F32" s="366"/>
      <c r="G32" s="366"/>
      <c r="H32" s="366"/>
      <c r="I32" s="366"/>
      <c r="J32" s="366"/>
      <c r="K32" s="367"/>
      <c r="L32" s="367"/>
    </row>
    <row r="33" spans="1:11" ht="15.75">
      <c r="A33" s="364" t="s">
        <v>216</v>
      </c>
      <c r="B33" s="368"/>
      <c r="C33" s="366"/>
      <c r="D33" s="366"/>
      <c r="E33" s="366"/>
      <c r="F33" s="366"/>
      <c r="G33" s="366"/>
      <c r="H33" s="366"/>
      <c r="I33" s="366"/>
      <c r="J33" s="366"/>
      <c r="K33" s="367"/>
    </row>
    <row r="34" spans="1:12" ht="15">
      <c r="A34" s="366" t="s">
        <v>217</v>
      </c>
      <c r="B34" s="369"/>
      <c r="C34" s="369"/>
      <c r="D34" s="369"/>
      <c r="E34" s="369"/>
      <c r="F34" s="369"/>
      <c r="G34" s="369"/>
      <c r="K34" s="367"/>
      <c r="L34" s="367"/>
    </row>
    <row r="35" spans="1:12" ht="15">
      <c r="A35" s="364"/>
      <c r="B35" s="366"/>
      <c r="C35" s="366"/>
      <c r="D35" s="366"/>
      <c r="E35" s="366"/>
      <c r="F35" s="366"/>
      <c r="G35" s="366"/>
      <c r="H35" s="366"/>
      <c r="I35" s="366"/>
      <c r="J35" s="366"/>
      <c r="K35" s="367"/>
      <c r="L35" s="367"/>
    </row>
    <row r="36" spans="1:14" ht="15">
      <c r="A36" s="369"/>
      <c r="B36" s="370"/>
      <c r="C36" s="370"/>
      <c r="D36" s="370"/>
      <c r="E36" s="371"/>
      <c r="F36" s="371"/>
      <c r="G36" s="371"/>
      <c r="H36" s="371"/>
      <c r="I36" s="365"/>
      <c r="J36" s="365"/>
      <c r="K36" s="365"/>
      <c r="L36" s="365"/>
      <c r="M36" s="372"/>
      <c r="N36" s="372"/>
    </row>
    <row r="37" spans="1:14" ht="15">
      <c r="A37" s="364"/>
      <c r="B37" s="371"/>
      <c r="C37" s="371"/>
      <c r="D37" s="371"/>
      <c r="E37" s="371"/>
      <c r="F37" s="371"/>
      <c r="G37" s="371"/>
      <c r="H37" s="371"/>
      <c r="I37" s="365"/>
      <c r="J37" s="365"/>
      <c r="K37" s="365"/>
      <c r="L37" s="365"/>
      <c r="M37" s="372"/>
      <c r="N37" s="372"/>
    </row>
    <row r="38" spans="1:14" ht="15">
      <c r="A38" s="364"/>
      <c r="B38" s="371"/>
      <c r="C38" s="370"/>
      <c r="D38" s="370"/>
      <c r="E38" s="371"/>
      <c r="F38" s="371"/>
      <c r="G38" s="371"/>
      <c r="H38" s="371"/>
      <c r="I38" s="365"/>
      <c r="J38" s="365"/>
      <c r="K38" s="365"/>
      <c r="L38" s="365"/>
      <c r="M38" s="372"/>
      <c r="N38" s="372"/>
    </row>
    <row r="39" spans="1:14" ht="15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72"/>
      <c r="N39" s="372"/>
    </row>
    <row r="40" spans="1:14" ht="15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72"/>
      <c r="N40" s="372"/>
    </row>
    <row r="41" spans="1:14" ht="15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72"/>
      <c r="N41" s="372"/>
    </row>
    <row r="42" spans="5:14" ht="15">
      <c r="E42" s="369"/>
      <c r="F42" s="369"/>
      <c r="G42" s="369"/>
      <c r="H42" s="369"/>
      <c r="I42" s="369"/>
      <c r="J42" s="369"/>
      <c r="K42" s="369"/>
      <c r="L42" s="369"/>
      <c r="M42" s="372"/>
      <c r="N42" s="372"/>
    </row>
    <row r="43" spans="1:14" ht="15">
      <c r="A43" s="372"/>
      <c r="B43" s="372"/>
      <c r="C43" s="373"/>
      <c r="D43" s="373"/>
      <c r="E43" s="372"/>
      <c r="F43" s="372"/>
      <c r="G43" s="372"/>
      <c r="H43" s="372"/>
      <c r="I43" s="372"/>
      <c r="J43" s="372"/>
      <c r="K43" s="372"/>
      <c r="L43" s="372"/>
      <c r="M43" s="372"/>
      <c r="N43" s="372"/>
    </row>
  </sheetData>
  <mergeCells count="2">
    <mergeCell ref="A4:L4"/>
    <mergeCell ref="A6:L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27">
    <tabColor indexed="44"/>
    <pageSetUpPr fitToPage="1"/>
  </sheetPr>
  <dimension ref="A1:G28"/>
  <sheetViews>
    <sheetView showGridLines="0" zoomScale="75" zoomScaleNormal="75" zoomScaleSheetLayoutView="100" workbookViewId="0" topLeftCell="A13">
      <selection activeCell="G8" sqref="G8"/>
    </sheetView>
  </sheetViews>
  <sheetFormatPr defaultColWidth="9.00390625" defaultRowHeight="12.75"/>
  <cols>
    <col min="1" max="1" width="9.375" style="18" customWidth="1"/>
    <col min="2" max="2" width="47.125" style="17" customWidth="1"/>
    <col min="3" max="4" width="15.875" style="17" customWidth="1"/>
    <col min="5" max="6" width="15.375" style="17" customWidth="1"/>
    <col min="7" max="7" width="17.75390625" style="17" customWidth="1"/>
    <col min="8" max="16384" width="10.75390625" style="17" customWidth="1"/>
  </cols>
  <sheetData>
    <row r="1" spans="1:7" s="1" customFormat="1" ht="56.25" customHeight="1" thickBot="1">
      <c r="A1" s="440" t="s">
        <v>16</v>
      </c>
      <c r="B1" s="440"/>
      <c r="C1" s="440"/>
      <c r="D1" s="440"/>
      <c r="E1" s="440"/>
      <c r="F1" s="440"/>
      <c r="G1" s="440"/>
    </row>
    <row r="2" spans="1:7" s="2" customFormat="1" ht="34.5" customHeight="1">
      <c r="A2" s="426" t="s">
        <v>27</v>
      </c>
      <c r="B2" s="427"/>
      <c r="C2" s="435" t="s">
        <v>0</v>
      </c>
      <c r="D2" s="436"/>
      <c r="E2" s="436"/>
      <c r="F2" s="437"/>
      <c r="G2" s="417" t="s">
        <v>14</v>
      </c>
    </row>
    <row r="3" spans="1:7" s="2" customFormat="1" ht="15.75" customHeight="1">
      <c r="A3" s="428"/>
      <c r="B3" s="429"/>
      <c r="C3" s="419" t="s">
        <v>2</v>
      </c>
      <c r="D3" s="422" t="s">
        <v>1</v>
      </c>
      <c r="E3" s="422"/>
      <c r="F3" s="423"/>
      <c r="G3" s="418"/>
    </row>
    <row r="4" spans="1:7" s="2" customFormat="1" ht="66" customHeight="1">
      <c r="A4" s="428"/>
      <c r="B4" s="429"/>
      <c r="C4" s="420"/>
      <c r="D4" s="432" t="s">
        <v>3</v>
      </c>
      <c r="E4" s="432" t="s">
        <v>15</v>
      </c>
      <c r="F4" s="438" t="s">
        <v>4</v>
      </c>
      <c r="G4" s="418"/>
    </row>
    <row r="5" spans="1:7" s="2" customFormat="1" ht="30" customHeight="1" thickBot="1">
      <c r="A5" s="430"/>
      <c r="B5" s="431"/>
      <c r="C5" s="421"/>
      <c r="D5" s="433"/>
      <c r="E5" s="434"/>
      <c r="F5" s="439"/>
      <c r="G5" s="3" t="s">
        <v>5</v>
      </c>
    </row>
    <row r="6" spans="1:7" s="7" customFormat="1" ht="12" customHeight="1" thickBot="1" thickTop="1">
      <c r="A6" s="424" t="s">
        <v>6</v>
      </c>
      <c r="B6" s="425"/>
      <c r="C6" s="4">
        <v>1</v>
      </c>
      <c r="D6" s="31">
        <v>2</v>
      </c>
      <c r="E6" s="31">
        <v>3</v>
      </c>
      <c r="F6" s="5">
        <v>4</v>
      </c>
      <c r="G6" s="6">
        <v>5</v>
      </c>
    </row>
    <row r="7" spans="1:7" s="12" customFormat="1" ht="21" customHeight="1" thickTop="1">
      <c r="A7" s="8"/>
      <c r="B7" s="9"/>
      <c r="C7" s="10">
        <v>6671</v>
      </c>
      <c r="D7" s="32">
        <v>11</v>
      </c>
      <c r="E7" s="32">
        <v>3</v>
      </c>
      <c r="F7" s="11">
        <v>5</v>
      </c>
      <c r="G7" s="34">
        <v>1693582</v>
      </c>
    </row>
    <row r="8" spans="1:7" ht="21" customHeight="1" thickBot="1">
      <c r="A8" s="13"/>
      <c r="B8" s="14" t="s">
        <v>7</v>
      </c>
      <c r="C8" s="15">
        <v>517</v>
      </c>
      <c r="D8" s="33">
        <v>9</v>
      </c>
      <c r="E8" s="33">
        <v>1</v>
      </c>
      <c r="F8" s="16">
        <v>5</v>
      </c>
      <c r="G8" s="35">
        <v>213516</v>
      </c>
    </row>
    <row r="9" spans="1:7" ht="18" customHeight="1">
      <c r="A9" s="18" t="s">
        <v>8</v>
      </c>
      <c r="C9" s="19"/>
      <c r="D9" s="19"/>
      <c r="E9" s="19"/>
      <c r="F9" s="19"/>
      <c r="G9" s="19"/>
    </row>
    <row r="10" ht="12.75">
      <c r="A10" s="18" t="s">
        <v>9</v>
      </c>
    </row>
    <row r="11" ht="45" customHeight="1"/>
    <row r="12" spans="1:7" s="1" customFormat="1" ht="56.25" customHeight="1" thickBot="1">
      <c r="A12" s="441" t="s">
        <v>17</v>
      </c>
      <c r="B12" s="441"/>
      <c r="C12" s="441"/>
      <c r="D12" s="441"/>
      <c r="E12" s="441"/>
      <c r="F12" s="441"/>
      <c r="G12" s="441"/>
    </row>
    <row r="13" spans="1:7" s="2" customFormat="1" ht="34.5" customHeight="1">
      <c r="A13" s="426" t="s">
        <v>27</v>
      </c>
      <c r="B13" s="427"/>
      <c r="C13" s="435" t="s">
        <v>0</v>
      </c>
      <c r="D13" s="436"/>
      <c r="E13" s="436"/>
      <c r="F13" s="437"/>
      <c r="G13" s="417" t="s">
        <v>14</v>
      </c>
    </row>
    <row r="14" spans="1:7" s="2" customFormat="1" ht="15.75" customHeight="1">
      <c r="A14" s="428"/>
      <c r="B14" s="429"/>
      <c r="C14" s="419" t="s">
        <v>2</v>
      </c>
      <c r="D14" s="422" t="s">
        <v>1</v>
      </c>
      <c r="E14" s="422"/>
      <c r="F14" s="423"/>
      <c r="G14" s="418"/>
    </row>
    <row r="15" spans="1:7" s="2" customFormat="1" ht="66" customHeight="1">
      <c r="A15" s="428"/>
      <c r="B15" s="429"/>
      <c r="C15" s="420"/>
      <c r="D15" s="432" t="s">
        <v>3</v>
      </c>
      <c r="E15" s="432" t="s">
        <v>15</v>
      </c>
      <c r="F15" s="438" t="s">
        <v>4</v>
      </c>
      <c r="G15" s="418"/>
    </row>
    <row r="16" spans="1:7" s="2" customFormat="1" ht="30" customHeight="1" thickBot="1">
      <c r="A16" s="430"/>
      <c r="B16" s="431"/>
      <c r="C16" s="421"/>
      <c r="D16" s="433"/>
      <c r="E16" s="434"/>
      <c r="F16" s="439"/>
      <c r="G16" s="3" t="s">
        <v>5</v>
      </c>
    </row>
    <row r="17" spans="1:7" s="7" customFormat="1" ht="12" customHeight="1" thickBot="1" thickTop="1">
      <c r="A17" s="424" t="s">
        <v>6</v>
      </c>
      <c r="B17" s="425"/>
      <c r="C17" s="4">
        <v>1</v>
      </c>
      <c r="D17" s="31">
        <v>2</v>
      </c>
      <c r="E17" s="31">
        <v>3</v>
      </c>
      <c r="F17" s="5">
        <v>4</v>
      </c>
      <c r="G17" s="6">
        <v>5</v>
      </c>
    </row>
    <row r="18" spans="1:7" s="12" customFormat="1" ht="21" customHeight="1" thickTop="1">
      <c r="A18" s="8"/>
      <c r="B18" s="9"/>
      <c r="C18" s="10">
        <v>6659</v>
      </c>
      <c r="D18" s="32">
        <v>11</v>
      </c>
      <c r="E18" s="32">
        <v>3</v>
      </c>
      <c r="F18" s="11">
        <v>5</v>
      </c>
      <c r="G18" s="34">
        <v>1825618.76145</v>
      </c>
    </row>
    <row r="19" spans="1:7" ht="21" customHeight="1" thickBot="1">
      <c r="A19" s="13"/>
      <c r="B19" s="14" t="s">
        <v>7</v>
      </c>
      <c r="C19" s="15">
        <v>524</v>
      </c>
      <c r="D19" s="33">
        <v>9</v>
      </c>
      <c r="E19" s="33">
        <v>1</v>
      </c>
      <c r="F19" s="16">
        <v>5</v>
      </c>
      <c r="G19" s="35">
        <v>229880.83045</v>
      </c>
    </row>
    <row r="20" ht="45" customHeight="1"/>
    <row r="21" spans="1:7" s="1" customFormat="1" ht="56.25" customHeight="1" thickBot="1">
      <c r="A21" s="442" t="s">
        <v>18</v>
      </c>
      <c r="B21" s="442"/>
      <c r="C21" s="442"/>
      <c r="D21" s="442"/>
      <c r="E21" s="442"/>
      <c r="F21" s="442"/>
      <c r="G21" s="442"/>
    </row>
    <row r="22" spans="1:7" s="2" customFormat="1" ht="34.5" customHeight="1">
      <c r="A22" s="426" t="s">
        <v>27</v>
      </c>
      <c r="B22" s="427"/>
      <c r="C22" s="435" t="s">
        <v>0</v>
      </c>
      <c r="D22" s="436"/>
      <c r="E22" s="436"/>
      <c r="F22" s="437"/>
      <c r="G22" s="417" t="s">
        <v>14</v>
      </c>
    </row>
    <row r="23" spans="1:7" s="2" customFormat="1" ht="15.75" customHeight="1">
      <c r="A23" s="428"/>
      <c r="B23" s="429"/>
      <c r="C23" s="419" t="s">
        <v>2</v>
      </c>
      <c r="D23" s="422" t="s">
        <v>1</v>
      </c>
      <c r="E23" s="422"/>
      <c r="F23" s="423"/>
      <c r="G23" s="418"/>
    </row>
    <row r="24" spans="1:7" s="2" customFormat="1" ht="66" customHeight="1">
      <c r="A24" s="428"/>
      <c r="B24" s="429"/>
      <c r="C24" s="420"/>
      <c r="D24" s="432" t="s">
        <v>3</v>
      </c>
      <c r="E24" s="432" t="s">
        <v>15</v>
      </c>
      <c r="F24" s="438" t="s">
        <v>4</v>
      </c>
      <c r="G24" s="418"/>
    </row>
    <row r="25" spans="1:7" s="2" customFormat="1" ht="30" customHeight="1" thickBot="1">
      <c r="A25" s="430"/>
      <c r="B25" s="431"/>
      <c r="C25" s="421"/>
      <c r="D25" s="433"/>
      <c r="E25" s="434"/>
      <c r="F25" s="439"/>
      <c r="G25" s="3" t="s">
        <v>5</v>
      </c>
    </row>
    <row r="26" spans="1:7" s="7" customFormat="1" ht="12" customHeight="1" thickBot="1" thickTop="1">
      <c r="A26" s="424" t="s">
        <v>6</v>
      </c>
      <c r="B26" s="425"/>
      <c r="C26" s="4">
        <v>1</v>
      </c>
      <c r="D26" s="31">
        <v>2</v>
      </c>
      <c r="E26" s="31">
        <v>3</v>
      </c>
      <c r="F26" s="5">
        <v>4</v>
      </c>
      <c r="G26" s="6">
        <v>5</v>
      </c>
    </row>
    <row r="27" spans="1:7" s="12" customFormat="1" ht="21" customHeight="1" thickTop="1">
      <c r="A27" s="8"/>
      <c r="B27" s="9"/>
      <c r="C27" s="10">
        <v>6422</v>
      </c>
      <c r="D27" s="32">
        <v>3</v>
      </c>
      <c r="E27" s="32">
        <v>3</v>
      </c>
      <c r="F27" s="11">
        <v>3</v>
      </c>
      <c r="G27" s="34">
        <v>1825509</v>
      </c>
    </row>
    <row r="28" spans="1:7" ht="21" customHeight="1" thickBot="1">
      <c r="A28" s="13"/>
      <c r="B28" s="14" t="s">
        <v>7</v>
      </c>
      <c r="C28" s="15">
        <v>483</v>
      </c>
      <c r="D28" s="33">
        <v>2</v>
      </c>
      <c r="E28" s="33">
        <v>1</v>
      </c>
      <c r="F28" s="16">
        <v>3</v>
      </c>
      <c r="G28" s="35">
        <v>229849</v>
      </c>
    </row>
  </sheetData>
  <mergeCells count="30">
    <mergeCell ref="A1:G1"/>
    <mergeCell ref="A12:G12"/>
    <mergeCell ref="A21:G21"/>
    <mergeCell ref="C13:F13"/>
    <mergeCell ref="G13:G15"/>
    <mergeCell ref="C14:C16"/>
    <mergeCell ref="D14:F14"/>
    <mergeCell ref="F15:F16"/>
    <mergeCell ref="C2:F2"/>
    <mergeCell ref="G2:G4"/>
    <mergeCell ref="A17:B17"/>
    <mergeCell ref="D4:D5"/>
    <mergeCell ref="A2:B5"/>
    <mergeCell ref="A13:B16"/>
    <mergeCell ref="D15:D16"/>
    <mergeCell ref="C3:C5"/>
    <mergeCell ref="D3:F3"/>
    <mergeCell ref="F4:F5"/>
    <mergeCell ref="A6:B6"/>
    <mergeCell ref="E4:E5"/>
    <mergeCell ref="E15:E16"/>
    <mergeCell ref="E24:E25"/>
    <mergeCell ref="C22:F22"/>
    <mergeCell ref="F24:F25"/>
    <mergeCell ref="G22:G24"/>
    <mergeCell ref="C23:C25"/>
    <mergeCell ref="D23:F23"/>
    <mergeCell ref="A26:B26"/>
    <mergeCell ref="A22:B25"/>
    <mergeCell ref="D24:D25"/>
  </mergeCells>
  <printOptions horizontalCentered="1" verticalCentered="1"/>
  <pageMargins left="0.2362204724409449" right="0.15748031496062992" top="0.78" bottom="0.32" header="0.61" footer="0.1968503937007874"/>
  <pageSetup fitToHeight="1" fitToWidth="1" horizontalDpi="600" verticalDpi="600" orientation="portrait" paperSize="9" scale="72" r:id="rId1"/>
  <headerFooter alignWithMargins="0">
    <oddHeader>&amp;R&amp;"Arial CE,Tučné"Príloha č. 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C23"/>
  <sheetViews>
    <sheetView showGridLines="0" zoomScale="75" zoomScaleNormal="75" workbookViewId="0" topLeftCell="A1">
      <selection activeCell="C13" sqref="C13:C14"/>
    </sheetView>
  </sheetViews>
  <sheetFormatPr defaultColWidth="9.00390625" defaultRowHeight="12.75"/>
  <cols>
    <col min="1" max="1" width="33.75390625" style="23" customWidth="1"/>
    <col min="2" max="2" width="17.875" style="23" customWidth="1"/>
    <col min="3" max="3" width="25.125" style="23" customWidth="1"/>
    <col min="4" max="16384" width="11.375" style="23" customWidth="1"/>
  </cols>
  <sheetData>
    <row r="1" spans="1:3" s="26" customFormat="1" ht="18.75" customHeight="1">
      <c r="A1" s="446" t="s">
        <v>10</v>
      </c>
      <c r="B1" s="446"/>
      <c r="C1" s="446"/>
    </row>
    <row r="2" spans="1:3" s="20" customFormat="1" ht="18.75" customHeight="1">
      <c r="A2" s="445" t="s">
        <v>19</v>
      </c>
      <c r="B2" s="445"/>
      <c r="C2" s="445"/>
    </row>
    <row r="3" spans="1:3" s="20" customFormat="1" ht="18.75" customHeight="1">
      <c r="A3" s="445" t="s">
        <v>20</v>
      </c>
      <c r="B3" s="445"/>
      <c r="C3" s="445"/>
    </row>
    <row r="4" s="22" customFormat="1" ht="15.75" customHeight="1" thickBot="1">
      <c r="A4" s="30"/>
    </row>
    <row r="5" spans="1:3" ht="87.75" customHeight="1">
      <c r="A5" s="443" t="s">
        <v>11</v>
      </c>
      <c r="B5" s="28" t="s">
        <v>12</v>
      </c>
      <c r="C5" s="29" t="s">
        <v>24</v>
      </c>
    </row>
    <row r="6" spans="1:3" s="21" customFormat="1" ht="20.25" customHeight="1" thickBot="1">
      <c r="A6" s="444"/>
      <c r="B6" s="36" t="s">
        <v>25</v>
      </c>
      <c r="C6" s="37" t="s">
        <v>26</v>
      </c>
    </row>
    <row r="7" spans="1:3" ht="50.25" customHeight="1" thickBot="1" thickTop="1">
      <c r="A7" s="24" t="s">
        <v>13</v>
      </c>
      <c r="B7" s="38">
        <v>4224</v>
      </c>
      <c r="C7" s="39">
        <v>1145879</v>
      </c>
    </row>
    <row r="8" ht="45" customHeight="1"/>
    <row r="9" spans="1:3" s="26" customFormat="1" ht="18.75" customHeight="1">
      <c r="A9" s="447" t="s">
        <v>10</v>
      </c>
      <c r="B9" s="447"/>
      <c r="C9" s="447"/>
    </row>
    <row r="10" spans="1:3" s="20" customFormat="1" ht="18.75" customHeight="1">
      <c r="A10" s="448" t="s">
        <v>19</v>
      </c>
      <c r="B10" s="448"/>
      <c r="C10" s="448"/>
    </row>
    <row r="11" spans="1:3" s="20" customFormat="1" ht="18.75" customHeight="1">
      <c r="A11" s="448" t="s">
        <v>21</v>
      </c>
      <c r="B11" s="448"/>
      <c r="C11" s="448"/>
    </row>
    <row r="12" s="22" customFormat="1" ht="15.75" customHeight="1" thickBot="1">
      <c r="A12" s="30"/>
    </row>
    <row r="13" spans="1:3" ht="87.75" customHeight="1">
      <c r="A13" s="443" t="s">
        <v>11</v>
      </c>
      <c r="B13" s="28" t="s">
        <v>12</v>
      </c>
      <c r="C13" s="29" t="s">
        <v>24</v>
      </c>
    </row>
    <row r="14" spans="1:3" s="21" customFormat="1" ht="20.25" customHeight="1" thickBot="1">
      <c r="A14" s="444"/>
      <c r="B14" s="36" t="s">
        <v>25</v>
      </c>
      <c r="C14" s="37" t="s">
        <v>26</v>
      </c>
    </row>
    <row r="15" spans="1:3" ht="50.25" customHeight="1" thickBot="1" thickTop="1">
      <c r="A15" s="24" t="s">
        <v>13</v>
      </c>
      <c r="B15" s="27">
        <v>4224</v>
      </c>
      <c r="C15" s="25">
        <v>1191617</v>
      </c>
    </row>
    <row r="16" ht="45" customHeight="1"/>
    <row r="17" spans="1:3" s="26" customFormat="1" ht="18.75" customHeight="1">
      <c r="A17" s="449" t="s">
        <v>10</v>
      </c>
      <c r="B17" s="449"/>
      <c r="C17" s="449"/>
    </row>
    <row r="18" spans="1:3" s="20" customFormat="1" ht="18.75" customHeight="1">
      <c r="A18" s="450" t="s">
        <v>23</v>
      </c>
      <c r="B18" s="450"/>
      <c r="C18" s="450"/>
    </row>
    <row r="19" spans="1:3" s="20" customFormat="1" ht="18.75" customHeight="1">
      <c r="A19" s="450" t="s">
        <v>22</v>
      </c>
      <c r="B19" s="450"/>
      <c r="C19" s="450"/>
    </row>
    <row r="20" s="22" customFormat="1" ht="15.75" customHeight="1" thickBot="1">
      <c r="A20" s="30"/>
    </row>
    <row r="21" spans="1:3" ht="87.75" customHeight="1">
      <c r="A21" s="443" t="s">
        <v>11</v>
      </c>
      <c r="B21" s="28" t="s">
        <v>12</v>
      </c>
      <c r="C21" s="29" t="s">
        <v>24</v>
      </c>
    </row>
    <row r="22" spans="1:3" s="21" customFormat="1" ht="20.25" customHeight="1" thickBot="1">
      <c r="A22" s="444"/>
      <c r="B22" s="36" t="s">
        <v>25</v>
      </c>
      <c r="C22" s="37" t="s">
        <v>26</v>
      </c>
    </row>
    <row r="23" spans="1:3" ht="50.25" customHeight="1" thickBot="1" thickTop="1">
      <c r="A23" s="24" t="s">
        <v>13</v>
      </c>
      <c r="B23" s="27">
        <v>4010</v>
      </c>
      <c r="C23" s="25">
        <v>1191446</v>
      </c>
    </row>
  </sheetData>
  <mergeCells count="12">
    <mergeCell ref="A21:A22"/>
    <mergeCell ref="A17:C17"/>
    <mergeCell ref="A18:C18"/>
    <mergeCell ref="A19:C19"/>
    <mergeCell ref="A13:A14"/>
    <mergeCell ref="A9:C9"/>
    <mergeCell ref="A10:C10"/>
    <mergeCell ref="A11:C11"/>
    <mergeCell ref="A5:A6"/>
    <mergeCell ref="A3:C3"/>
    <mergeCell ref="A2:C2"/>
    <mergeCell ref="A1:C1"/>
  </mergeCells>
  <printOptions horizontalCentered="1" verticalCentered="1"/>
  <pageMargins left="0.18" right="0.2" top="0.77" bottom="0.33" header="0.59" footer="0.19"/>
  <pageSetup horizontalDpi="300" verticalDpi="300" orientation="portrait" paperSize="9" scale="75" r:id="rId1"/>
  <headerFooter alignWithMargins="0">
    <oddHeader>&amp;R&amp;"Arial CE,Tučné"Príloha č. 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2:G53"/>
  <sheetViews>
    <sheetView showGridLines="0" workbookViewId="0" topLeftCell="A1">
      <selection activeCell="A29" sqref="A29"/>
    </sheetView>
  </sheetViews>
  <sheetFormatPr defaultColWidth="9.00390625" defaultRowHeight="12.75"/>
  <cols>
    <col min="1" max="1" width="76.25390625" style="0" customWidth="1"/>
    <col min="2" max="5" width="16.75390625" style="0" customWidth="1"/>
    <col min="6" max="6" width="11.125" style="0" bestFit="1" customWidth="1"/>
  </cols>
  <sheetData>
    <row r="2" spans="1:5" ht="13.5" customHeight="1">
      <c r="A2" s="451"/>
      <c r="E2" s="452" t="s">
        <v>218</v>
      </c>
    </row>
    <row r="3" spans="1:5" ht="13.5" customHeight="1">
      <c r="A3" s="451"/>
      <c r="E3" s="452" t="s">
        <v>219</v>
      </c>
    </row>
    <row r="4" spans="1:5" ht="12.75">
      <c r="A4" s="453"/>
      <c r="E4" s="452" t="s">
        <v>30</v>
      </c>
    </row>
    <row r="5" spans="1:5" ht="15.75">
      <c r="A5" s="454" t="s">
        <v>220</v>
      </c>
      <c r="B5" s="455"/>
      <c r="C5" s="455"/>
      <c r="D5" s="455"/>
      <c r="E5" s="455"/>
    </row>
    <row r="6" spans="1:7" ht="15.75">
      <c r="A6" s="384" t="s">
        <v>221</v>
      </c>
      <c r="B6" s="456"/>
      <c r="C6" s="456"/>
      <c r="D6" s="456"/>
      <c r="E6" s="456"/>
      <c r="F6" s="457"/>
      <c r="G6" s="457"/>
    </row>
    <row r="7" spans="1:7" ht="12.75">
      <c r="A7" s="458"/>
      <c r="B7" s="459"/>
      <c r="C7" s="459"/>
      <c r="D7" s="457"/>
      <c r="E7" s="457"/>
      <c r="F7" s="457"/>
      <c r="G7" s="457"/>
    </row>
    <row r="8" spans="1:7" ht="12.75">
      <c r="A8" s="460" t="s">
        <v>222</v>
      </c>
      <c r="B8" s="461" t="s">
        <v>33</v>
      </c>
      <c r="C8" s="44"/>
      <c r="D8" s="171"/>
      <c r="E8" s="171"/>
      <c r="F8" s="171"/>
      <c r="G8" s="171"/>
    </row>
    <row r="9" ht="3" customHeight="1"/>
    <row r="10" spans="1:5" ht="13.5" thickBot="1">
      <c r="A10" s="462"/>
      <c r="B10" s="459"/>
      <c r="C10" s="459"/>
      <c r="D10" s="459"/>
      <c r="E10" s="459"/>
    </row>
    <row r="11" spans="1:5" ht="42" customHeight="1" thickBot="1">
      <c r="A11" s="463" t="s">
        <v>223</v>
      </c>
      <c r="B11" s="464" t="s">
        <v>224</v>
      </c>
      <c r="C11" s="464" t="s">
        <v>225</v>
      </c>
      <c r="D11" s="464" t="s">
        <v>226</v>
      </c>
      <c r="E11" s="465" t="s">
        <v>227</v>
      </c>
    </row>
    <row r="12" spans="1:5" ht="12.75">
      <c r="A12" s="466" t="s">
        <v>228</v>
      </c>
      <c r="B12" s="467">
        <v>19340028</v>
      </c>
      <c r="C12" s="467">
        <v>8978032</v>
      </c>
      <c r="D12" s="467">
        <v>10361996</v>
      </c>
      <c r="E12" s="468">
        <v>13026520</v>
      </c>
    </row>
    <row r="13" spans="1:5" ht="12.75">
      <c r="A13" s="469" t="s">
        <v>229</v>
      </c>
      <c r="B13" s="470">
        <v>4427509</v>
      </c>
      <c r="C13" s="470">
        <v>2153132</v>
      </c>
      <c r="D13" s="470">
        <v>2274377</v>
      </c>
      <c r="E13" s="471">
        <v>2546365</v>
      </c>
    </row>
    <row r="14" spans="1:5" ht="12.75">
      <c r="A14" s="469" t="s">
        <v>230</v>
      </c>
      <c r="B14" s="470">
        <v>14912519</v>
      </c>
      <c r="C14" s="470">
        <v>6824900</v>
      </c>
      <c r="D14" s="470">
        <v>8087619</v>
      </c>
      <c r="E14" s="471">
        <v>8684681</v>
      </c>
    </row>
    <row r="15" spans="1:5" ht="12.75">
      <c r="A15" s="469" t="s">
        <v>231</v>
      </c>
      <c r="B15" s="470">
        <v>0</v>
      </c>
      <c r="C15" s="470">
        <v>0</v>
      </c>
      <c r="D15" s="470">
        <v>0</v>
      </c>
      <c r="E15" s="471">
        <v>1795474</v>
      </c>
    </row>
    <row r="16" spans="1:5" ht="12.75">
      <c r="A16" s="472" t="s">
        <v>232</v>
      </c>
      <c r="B16" s="473">
        <v>9943857</v>
      </c>
      <c r="C16" s="473">
        <v>0</v>
      </c>
      <c r="D16" s="473">
        <v>9943857</v>
      </c>
      <c r="E16" s="474">
        <v>12713253</v>
      </c>
    </row>
    <row r="17" spans="1:5" ht="12.75">
      <c r="A17" s="469" t="s">
        <v>233</v>
      </c>
      <c r="B17" s="470">
        <v>84310</v>
      </c>
      <c r="C17" s="470">
        <v>0</v>
      </c>
      <c r="D17" s="470">
        <v>84310</v>
      </c>
      <c r="E17" s="471">
        <v>110343</v>
      </c>
    </row>
    <row r="18" spans="1:5" ht="12.75">
      <c r="A18" s="469" t="s">
        <v>234</v>
      </c>
      <c r="B18" s="470">
        <v>1609686</v>
      </c>
      <c r="C18" s="470">
        <v>0</v>
      </c>
      <c r="D18" s="470">
        <v>1609686</v>
      </c>
      <c r="E18" s="471">
        <v>1898144</v>
      </c>
    </row>
    <row r="19" spans="1:5" ht="12.75">
      <c r="A19" s="469" t="s">
        <v>235</v>
      </c>
      <c r="B19" s="470">
        <v>0</v>
      </c>
      <c r="C19" s="470">
        <v>0</v>
      </c>
      <c r="D19" s="470">
        <v>0</v>
      </c>
      <c r="E19" s="471">
        <v>0</v>
      </c>
    </row>
    <row r="20" spans="1:5" ht="12.75">
      <c r="A20" s="469" t="s">
        <v>236</v>
      </c>
      <c r="B20" s="470">
        <v>494975</v>
      </c>
      <c r="C20" s="470">
        <v>0</v>
      </c>
      <c r="D20" s="470">
        <v>494975</v>
      </c>
      <c r="E20" s="471">
        <v>368765</v>
      </c>
    </row>
    <row r="21" spans="1:5" ht="12.75">
      <c r="A21" s="469" t="s">
        <v>237</v>
      </c>
      <c r="B21" s="470">
        <v>0</v>
      </c>
      <c r="C21" s="470">
        <v>0</v>
      </c>
      <c r="D21" s="470">
        <v>0</v>
      </c>
      <c r="E21" s="471">
        <v>0</v>
      </c>
    </row>
    <row r="22" spans="1:5" ht="12.75">
      <c r="A22" s="469" t="s">
        <v>238</v>
      </c>
      <c r="B22" s="470">
        <v>8249861</v>
      </c>
      <c r="C22" s="470">
        <v>0</v>
      </c>
      <c r="D22" s="470">
        <v>8249861</v>
      </c>
      <c r="E22" s="471">
        <v>10704766</v>
      </c>
    </row>
    <row r="23" spans="1:5" ht="12.75">
      <c r="A23" s="469" t="s">
        <v>239</v>
      </c>
      <c r="B23" s="470">
        <v>0</v>
      </c>
      <c r="C23" s="470">
        <v>0</v>
      </c>
      <c r="D23" s="470">
        <v>0</v>
      </c>
      <c r="E23" s="471">
        <v>0</v>
      </c>
    </row>
    <row r="24" spans="1:5" ht="12.75">
      <c r="A24" s="469" t="s">
        <v>240</v>
      </c>
      <c r="B24" s="470">
        <v>0</v>
      </c>
      <c r="C24" s="470">
        <v>0</v>
      </c>
      <c r="D24" s="470">
        <v>0</v>
      </c>
      <c r="E24" s="471">
        <v>0</v>
      </c>
    </row>
    <row r="25" spans="1:5" ht="12.75">
      <c r="A25" s="469" t="s">
        <v>241</v>
      </c>
      <c r="B25" s="470">
        <v>0</v>
      </c>
      <c r="C25" s="470">
        <v>0</v>
      </c>
      <c r="D25" s="470">
        <v>0</v>
      </c>
      <c r="E25" s="471">
        <v>0</v>
      </c>
    </row>
    <row r="26" spans="1:5" ht="12.75">
      <c r="A26" s="469" t="s">
        <v>242</v>
      </c>
      <c r="B26" s="470">
        <v>0</v>
      </c>
      <c r="C26" s="470">
        <v>0</v>
      </c>
      <c r="D26" s="470">
        <v>0</v>
      </c>
      <c r="E26" s="471">
        <v>0</v>
      </c>
    </row>
    <row r="27" spans="1:5" ht="13.5" thickBot="1">
      <c r="A27" s="475" t="s">
        <v>243</v>
      </c>
      <c r="B27" s="470">
        <v>0</v>
      </c>
      <c r="C27" s="470">
        <v>0</v>
      </c>
      <c r="D27" s="470">
        <v>0</v>
      </c>
      <c r="E27" s="471">
        <v>0</v>
      </c>
    </row>
    <row r="28" spans="1:5" ht="17.25" customHeight="1" thickBot="1">
      <c r="A28" s="476" t="s">
        <v>244</v>
      </c>
      <c r="B28" s="477">
        <v>29283885</v>
      </c>
      <c r="C28" s="477">
        <v>8978032</v>
      </c>
      <c r="D28" s="477">
        <v>20305853</v>
      </c>
      <c r="E28" s="478">
        <v>25739773</v>
      </c>
    </row>
    <row r="29" spans="1:5" ht="14.25" thickBot="1" thickTop="1">
      <c r="A29" s="479"/>
      <c r="B29" s="459"/>
      <c r="C29" s="459"/>
      <c r="D29" s="459"/>
      <c r="E29" s="459"/>
    </row>
    <row r="30" spans="1:4" ht="42" customHeight="1" thickBot="1">
      <c r="A30" s="480" t="s">
        <v>245</v>
      </c>
      <c r="B30" s="481" t="s">
        <v>246</v>
      </c>
      <c r="C30" s="465" t="s">
        <v>227</v>
      </c>
      <c r="D30" s="459"/>
    </row>
    <row r="31" spans="1:6" ht="12.75">
      <c r="A31" s="482" t="s">
        <v>247</v>
      </c>
      <c r="B31" s="483">
        <v>9799283</v>
      </c>
      <c r="C31" s="484">
        <v>13834700</v>
      </c>
      <c r="D31" s="459"/>
      <c r="E31" s="171"/>
      <c r="F31" s="171"/>
    </row>
    <row r="32" spans="1:4" ht="12.75">
      <c r="A32" s="469" t="s">
        <v>248</v>
      </c>
      <c r="B32" s="470">
        <v>9147330</v>
      </c>
      <c r="C32" s="471">
        <v>13194624</v>
      </c>
      <c r="D32" s="459"/>
    </row>
    <row r="33" spans="1:4" ht="12.75">
      <c r="A33" s="469" t="s">
        <v>249</v>
      </c>
      <c r="B33" s="470">
        <v>651953</v>
      </c>
      <c r="C33" s="471">
        <v>640076</v>
      </c>
      <c r="D33" s="459"/>
    </row>
    <row r="34" spans="1:4" ht="12.75">
      <c r="A34" s="469" t="s">
        <v>250</v>
      </c>
      <c r="B34" s="470">
        <v>0</v>
      </c>
      <c r="C34" s="471">
        <v>0</v>
      </c>
      <c r="D34" s="459"/>
    </row>
    <row r="35" spans="1:6" ht="12.75">
      <c r="A35" s="472" t="s">
        <v>251</v>
      </c>
      <c r="B35" s="473">
        <v>10506570</v>
      </c>
      <c r="C35" s="485">
        <v>11905073</v>
      </c>
      <c r="D35" s="459"/>
      <c r="E35" s="171"/>
      <c r="F35" s="171"/>
    </row>
    <row r="36" spans="1:3" ht="12.75">
      <c r="A36" s="469" t="s">
        <v>252</v>
      </c>
      <c r="B36" s="470">
        <v>0</v>
      </c>
      <c r="C36" s="471">
        <v>0</v>
      </c>
    </row>
    <row r="37" spans="1:3" ht="12.75">
      <c r="A37" s="469" t="s">
        <v>253</v>
      </c>
      <c r="B37" s="470">
        <v>15399</v>
      </c>
      <c r="C37" s="471">
        <v>16742</v>
      </c>
    </row>
    <row r="38" spans="1:3" ht="12.75">
      <c r="A38" s="469" t="s">
        <v>254</v>
      </c>
      <c r="B38" s="470">
        <v>0</v>
      </c>
      <c r="C38" s="471">
        <v>0</v>
      </c>
    </row>
    <row r="39" spans="1:3" ht="12.75">
      <c r="A39" s="469" t="s">
        <v>255</v>
      </c>
      <c r="B39" s="470">
        <v>0</v>
      </c>
      <c r="C39" s="471">
        <v>0</v>
      </c>
    </row>
    <row r="40" spans="1:3" ht="12.75">
      <c r="A40" s="469" t="s">
        <v>256</v>
      </c>
      <c r="B40" s="470">
        <v>0</v>
      </c>
      <c r="C40" s="471">
        <v>0</v>
      </c>
    </row>
    <row r="41" spans="1:3" ht="12.75">
      <c r="A41" s="469" t="s">
        <v>257</v>
      </c>
      <c r="B41" s="470">
        <v>10491171</v>
      </c>
      <c r="C41" s="471">
        <v>11888331</v>
      </c>
    </row>
    <row r="42" spans="1:3" ht="12.75">
      <c r="A42" s="469" t="s">
        <v>258</v>
      </c>
      <c r="B42" s="470">
        <v>95726</v>
      </c>
      <c r="C42" s="471">
        <v>40230</v>
      </c>
    </row>
    <row r="43" spans="1:3" ht="12.75">
      <c r="A43" s="469" t="s">
        <v>259</v>
      </c>
      <c r="B43" s="470">
        <v>0</v>
      </c>
      <c r="C43" s="471">
        <v>0</v>
      </c>
    </row>
    <row r="44" spans="1:3" ht="12.75">
      <c r="A44" s="469" t="s">
        <v>260</v>
      </c>
      <c r="B44" s="470">
        <v>0</v>
      </c>
      <c r="C44" s="471">
        <v>0</v>
      </c>
    </row>
    <row r="45" spans="1:3" ht="12.75">
      <c r="A45" s="469" t="s">
        <v>261</v>
      </c>
      <c r="B45" s="470">
        <v>0</v>
      </c>
      <c r="C45" s="471">
        <v>0</v>
      </c>
    </row>
    <row r="46" spans="1:3" ht="12.75">
      <c r="A46" s="469" t="s">
        <v>262</v>
      </c>
      <c r="B46" s="470">
        <v>0</v>
      </c>
      <c r="C46" s="471">
        <v>0</v>
      </c>
    </row>
    <row r="47" spans="1:3" ht="12.75">
      <c r="A47" s="469" t="s">
        <v>263</v>
      </c>
      <c r="B47" s="470">
        <v>0</v>
      </c>
      <c r="C47" s="471">
        <v>0</v>
      </c>
    </row>
    <row r="48" spans="1:3" ht="12.75">
      <c r="A48" s="469" t="s">
        <v>264</v>
      </c>
      <c r="B48" s="470">
        <v>0</v>
      </c>
      <c r="C48" s="471">
        <v>0</v>
      </c>
    </row>
    <row r="49" spans="1:3" ht="13.5" thickBot="1">
      <c r="A49" s="486" t="s">
        <v>265</v>
      </c>
      <c r="B49" s="470">
        <v>0</v>
      </c>
      <c r="C49" s="471">
        <v>0</v>
      </c>
    </row>
    <row r="50" spans="1:6" ht="21" customHeight="1" thickBot="1">
      <c r="A50" s="476" t="s">
        <v>266</v>
      </c>
      <c r="B50" s="477">
        <v>20305853</v>
      </c>
      <c r="C50" s="478">
        <v>25739773</v>
      </c>
      <c r="E50" s="171"/>
      <c r="F50" s="171"/>
    </row>
    <row r="51" spans="1:3" ht="13.5" thickTop="1">
      <c r="A51" s="479"/>
      <c r="B51" s="487"/>
      <c r="C51" s="487"/>
    </row>
    <row r="53" spans="2:3" ht="12.75">
      <c r="B53" s="171"/>
      <c r="C53" s="171"/>
    </row>
  </sheetData>
  <mergeCells count="2">
    <mergeCell ref="A5:E5"/>
    <mergeCell ref="A6:E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;</cp:lastModifiedBy>
  <cp:lastPrinted>2007-04-10T07:50:43Z</cp:lastPrinted>
  <dcterms:created xsi:type="dcterms:W3CDTF">2006-01-24T08:35:58Z</dcterms:created>
  <dcterms:modified xsi:type="dcterms:W3CDTF">2007-04-10T08:07:21Z</dcterms:modified>
  <cp:category/>
  <cp:version/>
  <cp:contentType/>
  <cp:contentStatus/>
</cp:coreProperties>
</file>