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105" windowWidth="11295" windowHeight="6330" tabRatio="1000" firstSheet="5" activeTab="7"/>
  </bookViews>
  <sheets>
    <sheet name="Košielka v Sk" sheetId="1" r:id="rId1"/>
    <sheet name="Tvorba v Sk" sheetId="2" r:id="rId2"/>
    <sheet name="Použitie I v Sk" sheetId="3" r:id="rId3"/>
    <sheet name="Použitie v Sk" sheetId="4" r:id="rId4"/>
    <sheet name="Košielka v Sk-oprava" sheetId="5" r:id="rId5"/>
    <sheet name="Košielka v tis.Sk" sheetId="6" r:id="rId6"/>
    <sheet name="Tvorba v tis. Sk" sheetId="7" r:id="rId7"/>
    <sheet name="Použitie I v tis. Sk" sheetId="8" r:id="rId8"/>
    <sheet name="Použitie II. v tis. Sk" sheetId="9" r:id="rId9"/>
  </sheets>
  <definedNames>
    <definedName name="AS2DocOpenMode" hidden="1">"AS2DocumentEdit"</definedName>
    <definedName name="TextRefCopy1">'Tvorba v tis. Sk'!$C$10</definedName>
    <definedName name="TextRefCopy2">'Použitie I v tis. Sk'!$C$20</definedName>
    <definedName name="TextRefCopyRangeCount" hidden="1">2</definedName>
  </definedNames>
  <calcPr fullCalcOnLoad="1"/>
</workbook>
</file>

<file path=xl/sharedStrings.xml><?xml version="1.0" encoding="utf-8"?>
<sst xmlns="http://schemas.openxmlformats.org/spreadsheetml/2006/main" count="449" uniqueCount="154">
  <si>
    <t>Úč FNM SR 1-01</t>
  </si>
  <si>
    <t>F</t>
  </si>
  <si>
    <t>o</t>
  </si>
  <si>
    <t>n</t>
  </si>
  <si>
    <t>d</t>
  </si>
  <si>
    <t>á</t>
  </si>
  <si>
    <t>r</t>
  </si>
  <si>
    <t>é</t>
  </si>
  <si>
    <t>h</t>
  </si>
  <si>
    <t>a</t>
  </si>
  <si>
    <t>j</t>
  </si>
  <si>
    <t>e</t>
  </si>
  <si>
    <t>t</t>
  </si>
  <si>
    <t>k</t>
  </si>
  <si>
    <t>u</t>
  </si>
  <si>
    <t>R</t>
  </si>
  <si>
    <t>D</t>
  </si>
  <si>
    <t>i</t>
  </si>
  <si>
    <t>ň</t>
  </si>
  <si>
    <t>v</t>
  </si>
  <si>
    <t>PSČ</t>
  </si>
  <si>
    <t>B</t>
  </si>
  <si>
    <t>s</t>
  </si>
  <si>
    <t>l</t>
  </si>
  <si>
    <t>Číslo telefónu</t>
  </si>
  <si>
    <t>Fedičová Viera</t>
  </si>
  <si>
    <t>Ria-dok</t>
  </si>
  <si>
    <t>Položky</t>
  </si>
  <si>
    <t>01</t>
  </si>
  <si>
    <t>02</t>
  </si>
  <si>
    <t>03</t>
  </si>
  <si>
    <t>04</t>
  </si>
  <si>
    <t>05</t>
  </si>
  <si>
    <t>z toho: dividendy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</si>
  <si>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</si>
  <si>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</si>
  <si>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</si>
  <si>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</si>
  <si>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</si>
  <si>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</si>
  <si>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</si>
  <si>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</si>
  <si>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</si>
  <si>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</si>
  <si>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Ria- dok</t>
  </si>
  <si>
    <t>Platené úroky a poplatky bankám a k úverom</t>
  </si>
  <si>
    <t>Ing. Végh Daniel</t>
  </si>
  <si>
    <t>mesiac</t>
  </si>
  <si>
    <t>rok</t>
  </si>
  <si>
    <t>za obdobie od</t>
  </si>
  <si>
    <t xml:space="preserve">do </t>
  </si>
  <si>
    <t xml:space="preserve"> </t>
  </si>
  <si>
    <t>Účtovná závierka</t>
  </si>
  <si>
    <t>*)</t>
  </si>
  <si>
    <t>X</t>
  </si>
  <si>
    <t>riadna</t>
  </si>
  <si>
    <t>zostavená</t>
  </si>
  <si>
    <t>mimoriadna</t>
  </si>
  <si>
    <t>schválená</t>
  </si>
  <si>
    <t>priebežná</t>
  </si>
  <si>
    <t>IČO</t>
  </si>
  <si>
    <t xml:space="preserve">vyznačuje sa krížikom </t>
  </si>
  <si>
    <r>
      <t xml:space="preserve">Obchodné meno </t>
    </r>
    <r>
      <rPr>
        <sz val="9"/>
        <rFont val="Times New Roman CE"/>
        <family val="1"/>
      </rPr>
      <t>(názov) účtovnej jednotky</t>
    </r>
  </si>
  <si>
    <t>m</t>
  </si>
  <si>
    <t>S</t>
  </si>
  <si>
    <r>
      <t xml:space="preserve">Právna forma </t>
    </r>
    <r>
      <rPr>
        <sz val="10"/>
        <rFont val="Times New Roman CE"/>
        <family val="1"/>
      </rPr>
      <t>účtovnej jednotky</t>
    </r>
  </si>
  <si>
    <r>
      <t xml:space="preserve">Sídlo </t>
    </r>
    <r>
      <rPr>
        <sz val="9"/>
        <rFont val="Times New Roman CE"/>
        <family val="1"/>
      </rPr>
      <t>účtovnej jednotky, ulica a číslo</t>
    </r>
  </si>
  <si>
    <t>Názov obce</t>
  </si>
  <si>
    <t>Smerové číslo</t>
  </si>
  <si>
    <t>Číslo faxu</t>
  </si>
  <si>
    <t>e-mail</t>
  </si>
  <si>
    <t>Zostavená dňa</t>
  </si>
  <si>
    <t xml:space="preserve">Podpisový záznam člena </t>
  </si>
  <si>
    <t>Podpisový záznam osoby</t>
  </si>
  <si>
    <t xml:space="preserve">štatutárneho orgánu účtovnej </t>
  </si>
  <si>
    <t>zodpovednej za zostavenie</t>
  </si>
  <si>
    <t>zodpovednej za vedenie</t>
  </si>
  <si>
    <t>jednotky:</t>
  </si>
  <si>
    <t>účtovnej závierky</t>
  </si>
  <si>
    <t>účtovníctva</t>
  </si>
  <si>
    <t>Schválená dňa</t>
  </si>
  <si>
    <t>Ing. Répássyová Jarmila</t>
  </si>
  <si>
    <t>MF SR 2003</t>
  </si>
  <si>
    <t>Príloha č.2 k opatreniu č. 14880/2003-92</t>
  </si>
  <si>
    <t xml:space="preserve">Výkaz o tvorbe a použití </t>
  </si>
  <si>
    <t>majetku Fondu národného majetku Slovenskej</t>
  </si>
  <si>
    <t xml:space="preserve"> republiky</t>
  </si>
  <si>
    <t>Začiatočný stav fondu privatizácie</t>
  </si>
  <si>
    <t xml:space="preserve">Privatizovaný majetok, ktorý prešiel na fond </t>
  </si>
  <si>
    <t xml:space="preserve">Zisk z účasti fondu na podnikaní obchodných spoločností </t>
  </si>
  <si>
    <t>Výnos z predaja akcií akciových spoločností a podielov</t>
  </si>
  <si>
    <t>Akcie a podiely, ktoré neboli predmetom rozhodnutia o privatizácii a ktoré fond nadobudol ako akcionár alebo spoločník</t>
  </si>
  <si>
    <t>Majetok, ktorý prešiel na fond v dôsledku odstúpenia od zmluvy o privatizácii majetku</t>
  </si>
  <si>
    <t>Výnosy z predaja majetku</t>
  </si>
  <si>
    <t>Kontrolné číslo (súčet r.01-16)</t>
  </si>
  <si>
    <t xml:space="preserve">Vklad do obchodnej spoločnosti </t>
  </si>
  <si>
    <t xml:space="preserve">Predaj majetku podniku alebo jeho časti </t>
  </si>
  <si>
    <t xml:space="preserve">Predaj majetkovej účasti na podnikaní obchodnej spoločnosti inej právnickej osobe </t>
  </si>
  <si>
    <t xml:space="preserve">Prevod privatizovaného majetku na obce </t>
  </si>
  <si>
    <t xml:space="preserve">Prevod majetku na Slovenský pozemkový fond </t>
  </si>
  <si>
    <t xml:space="preserve">Prevod majetku oprávnenej osobe </t>
  </si>
  <si>
    <t xml:space="preserve">Prevod na Reštitučný investičný fond </t>
  </si>
  <si>
    <t>Úhrada nákladov vynaložených nadobúdateľom na vysporiadanie ekologických záväzkov vzniknutých pred privatizáciou (3a,3)</t>
  </si>
  <si>
    <t>Použitie v súlade s rozhodnutím vlády ( s ú č e t   r. 31 až 41)</t>
  </si>
  <si>
    <t xml:space="preserve">Plnenie záväzkov podnikov určených na privatizáciu </t>
  </si>
  <si>
    <t xml:space="preserve">Posilnenie zdrojov bánk a sporiteľní určených na posk. úverov </t>
  </si>
  <si>
    <t>Splnenie záruk za úvery obchodných spoločností, v ktorých má fond aspoň 34 %  majetkovú účasť</t>
  </si>
  <si>
    <t xml:space="preserve">Podpora rozvojových programov Slovenskej republiky </t>
  </si>
  <si>
    <t xml:space="preserve">Plnenie štátnych záruk za bankové úvery </t>
  </si>
  <si>
    <t xml:space="preserve">Financovanie splácania štátneho dlhu v priebehu rozpočtového roka </t>
  </si>
  <si>
    <t xml:space="preserve">Doplnenie zdrojov v systéme financovania zdravotníctva                                                                                                                                                                                                   </t>
  </si>
  <si>
    <t>Úhrada častí záväzkov Štátneho fondu cestného hospodárstva Slovenskej republiky</t>
  </si>
  <si>
    <t>Vysporiadanie cenových rozdielov k cenám tepla a vody</t>
  </si>
  <si>
    <t>Finančné kompenzácie nákladov obcí na plynárenské zariadenia, ktoré boli bez náhrady prevedené do vlastníctva štátu</t>
  </si>
  <si>
    <t>Zvýšenie základného  imania obchodných spoločností</t>
  </si>
  <si>
    <t>Finančná náhrada subjektom, voči ktorým mal privatizovaný podnik zodpovednosť za vady, pričom táto zodpovednosť neprešla na nadobúdateľa</t>
  </si>
  <si>
    <t>Úhrada nákladov spojených s podporou privatizácie</t>
  </si>
  <si>
    <t>Nákup majetku a majetkových účastí, na ktoré má fond predkup.právo</t>
  </si>
  <si>
    <t>Na úhradu na ťarchu osobitného účtu ministerstva hospodárstva</t>
  </si>
  <si>
    <t>Na prevod prostriedkov do majetku obcí v rozsahu 25% podielu na úhrnnom čistom výnose z predaja prevádzkových jednotiek</t>
  </si>
  <si>
    <t>Na úhradu neuspokojenej časti pohľadávok štátu z hľadiska životného prostredia voči úpadcovi</t>
  </si>
  <si>
    <t>Na úhradu nákladov spojených s emisiou, splatením dlhopisov fondu a ich výnosov</t>
  </si>
  <si>
    <t>Na úhradu nákladov vzniknutých v dôsledku odstúpenia od zmluvy alebo na uzatváranie zmlúv o nájme takto získaného majetku</t>
  </si>
  <si>
    <t>Na nakladanie s majetkovými účasťami fondu nadobudnutými fondom</t>
  </si>
  <si>
    <t>Na ďalšie účely, ak tak ustanoví osobitný zákon</t>
  </si>
  <si>
    <t>Odpustenie časti kúpnej ceny a započítanie investícií</t>
  </si>
  <si>
    <t>Nároky z ručenia</t>
  </si>
  <si>
    <t>Ostatné použitie majetku fondu</t>
  </si>
  <si>
    <t>Rozdiel medzi tvorbou a použitím fondu (r. 01+ r. 02 - r. 17)</t>
  </si>
  <si>
    <t>Iné výnosy z predaja akcií, podielov a majetku (úroky, úroky z omeškania, kurzové rozdiely)</t>
  </si>
  <si>
    <t>Výnos z prenájmu majetku fondu</t>
  </si>
  <si>
    <t>Výnos z rozdielu medzi súpisom majetku a fyzickou inventúrou pri odstúpení fondu od zmluvy o privatizácii majetku</t>
  </si>
  <si>
    <t>Výnos z prijatých úrokov na účtoch fondu v bankách</t>
  </si>
  <si>
    <t>Tržby z predaja a likvidácie majetku zo správnej činnosti fondu</t>
  </si>
  <si>
    <t>Finančné prostriedky, ktoré sú podľa osobitných predpisov príjmom osobitného účtu ministerstva hospodárstva</t>
  </si>
  <si>
    <t>Ostatné položky</t>
  </si>
  <si>
    <t xml:space="preserve">Založenie akciovej spoločnosti alebo inej obchodnej spoločnosti </t>
  </si>
  <si>
    <t>Prevod priv. maj. na účely zdravotného, nemocenského  poistenia                                                                                 a dôchodkového zabezpečenia a na účely aktívnej politiky zamestnanosti</t>
  </si>
  <si>
    <t xml:space="preserve">Posilnenie štátnych finančných aktív </t>
  </si>
  <si>
    <t>Bežné účtovné obdobie                         1</t>
  </si>
  <si>
    <t>Bezprostredne predchádzajúce účtovné obdobie                     2</t>
  </si>
  <si>
    <t>Bezprostredne predchádzajúce účtovné obdobie                           2</t>
  </si>
  <si>
    <t>Náklady spojené so správnou činnosťou fondu v rozsahu určenom rozpočtom</t>
  </si>
  <si>
    <t>Na uspokojovanie nárokov oprávnených osôb podľa osob.predp. a úhradu nákladov reštitučných a privatizačných súdnych sporov</t>
  </si>
  <si>
    <t>Použitie v súlade s rozhodnutím o privatizácii (súčet r. 20 až r. 29)</t>
  </si>
  <si>
    <t>Tvorba celkom (r. 03 až r.16)</t>
  </si>
  <si>
    <t>Strata zo zrušenia spoločnosti založenej fondom, odpísanie pohľadávok na základe súdneho rozhodnutia</t>
  </si>
  <si>
    <t>Použitie majetku fondu (r.19+r.30+r.42 až r. 54)</t>
  </si>
  <si>
    <t>Použitie majetku fondu celkom (r. 18 + r.55 až r.59)</t>
  </si>
  <si>
    <t>Kontrolné číslo (súčet r. 17 až r. 60)</t>
  </si>
  <si>
    <t>Kontrolné číslo (súčet r. 01-16)</t>
  </si>
  <si>
    <t>k 31.12. 2005 (v Sk)</t>
  </si>
  <si>
    <t>k 31.12. 2005 (v tisícoch Sk)</t>
  </si>
  <si>
    <t xml:space="preserve">Predbežný Výkaz o tvorbe a použití 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</si>
</sst>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E+00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10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Continuous" wrapText="1"/>
    </xf>
    <xf numFmtId="0" fontId="1" fillId="0" borderId="1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14" fillId="0" borderId="5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 quotePrefix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 quotePrefix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 quotePrefix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right" vertical="center"/>
    </xf>
    <xf numFmtId="3" fontId="0" fillId="0" borderId="6" xfId="0" applyNumberFormat="1" applyBorder="1" applyAlignment="1">
      <alignment vertical="center"/>
    </xf>
    <xf numFmtId="3" fontId="0" fillId="0" borderId="1" xfId="0" applyNumberForma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3" fontId="0" fillId="0" borderId="0" xfId="0" applyNumberFormat="1" applyAlignment="1">
      <alignment wrapText="1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 wrapText="1"/>
    </xf>
    <xf numFmtId="0" fontId="7" fillId="0" borderId="7" xfId="0" applyFont="1" applyBorder="1" applyAlignment="1" quotePrefix="1">
      <alignment/>
    </xf>
    <xf numFmtId="4" fontId="0" fillId="0" borderId="1" xfId="0" applyNumberFormat="1" applyBorder="1" applyAlignment="1">
      <alignment vertical="center"/>
    </xf>
    <xf numFmtId="4" fontId="1" fillId="2" borderId="1" xfId="0" applyNumberFormat="1" applyFont="1" applyFill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0" fillId="0" borderId="0" xfId="0" applyNumberFormat="1" applyAlignment="1">
      <alignment wrapText="1"/>
    </xf>
    <xf numFmtId="4" fontId="1" fillId="2" borderId="1" xfId="0" applyNumberFormat="1" applyFont="1" applyFill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4" fontId="0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 quotePrefix="1">
      <alignment vertical="center"/>
    </xf>
    <xf numFmtId="4" fontId="0" fillId="0" borderId="0" xfId="0" applyNumberFormat="1" applyAlignment="1">
      <alignment horizontal="centerContinuous"/>
    </xf>
    <xf numFmtId="4" fontId="0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 quotePrefix="1">
      <alignment vertical="center"/>
    </xf>
    <xf numFmtId="3" fontId="0" fillId="0" borderId="1" xfId="0" applyNumberFormat="1" applyFont="1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15" fillId="0" borderId="1" xfId="0" applyNumberFormat="1" applyFont="1" applyBorder="1" applyAlignment="1">
      <alignment vertical="center"/>
    </xf>
    <xf numFmtId="4" fontId="15" fillId="0" borderId="1" xfId="0" applyNumberFormat="1" applyFont="1" applyBorder="1" applyAlignment="1">
      <alignment vertical="center" wrapText="1"/>
    </xf>
    <xf numFmtId="4" fontId="15" fillId="2" borderId="1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5"/>
  <sheetViews>
    <sheetView showGridLines="0" workbookViewId="0" topLeftCell="A1">
      <selection activeCell="A1" sqref="A1:IV16384"/>
    </sheetView>
  </sheetViews>
  <sheetFormatPr defaultColWidth="9.00390625" defaultRowHeight="12.75"/>
  <cols>
    <col min="1" max="14" width="2.375" style="10" customWidth="1"/>
    <col min="15" max="15" width="2.625" style="10" customWidth="1"/>
    <col min="16" max="28" width="2.375" style="10" customWidth="1"/>
    <col min="29" max="29" width="2.875" style="10" customWidth="1"/>
    <col min="30" max="30" width="3.00390625" style="10" customWidth="1"/>
    <col min="31" max="31" width="2.25390625" style="10" customWidth="1"/>
    <col min="32" max="35" width="2.375" style="10" customWidth="1"/>
    <col min="36" max="36" width="0.12890625" style="10" customWidth="1"/>
    <col min="37" max="37" width="2.125" style="10" customWidth="1"/>
    <col min="38" max="38" width="3.00390625" style="10" customWidth="1"/>
    <col min="39" max="16384" width="9.125" style="10" customWidth="1"/>
  </cols>
  <sheetData>
    <row r="1" ht="18" customHeight="1">
      <c r="W1" s="10" t="s">
        <v>83</v>
      </c>
    </row>
    <row r="2" spans="27:36" ht="5.25" customHeight="1"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1:36" ht="12.75">
      <c r="A3" s="14"/>
      <c r="T3" s="15"/>
      <c r="W3" s="38" t="s">
        <v>0</v>
      </c>
      <c r="X3" s="39"/>
      <c r="Y3" s="39"/>
      <c r="Z3" s="40"/>
      <c r="AA3" s="39"/>
      <c r="AB3" s="39"/>
      <c r="AC3" s="41"/>
      <c r="AD3" s="41"/>
      <c r="AE3" s="41"/>
      <c r="AF3" s="41"/>
      <c r="AG3" s="41"/>
      <c r="AH3" s="42"/>
      <c r="AI3" s="16"/>
      <c r="AJ3" s="16"/>
    </row>
    <row r="4" spans="1:36" ht="4.5" customHeight="1">
      <c r="A4" s="14"/>
      <c r="Z4" s="15"/>
      <c r="AA4" s="24"/>
      <c r="AB4" s="16"/>
      <c r="AC4" s="16"/>
      <c r="AD4" s="16"/>
      <c r="AE4" s="16"/>
      <c r="AF4" s="16"/>
      <c r="AG4" s="16"/>
      <c r="AH4" s="16"/>
      <c r="AI4" s="16"/>
      <c r="AJ4" s="16"/>
    </row>
    <row r="5" spans="1:36" ht="12.75">
      <c r="A5" s="14"/>
      <c r="AA5" s="24"/>
      <c r="AB5" s="24"/>
      <c r="AC5" s="24"/>
      <c r="AD5" s="24"/>
      <c r="AE5" s="24"/>
      <c r="AF5" s="24"/>
      <c r="AG5" s="24"/>
      <c r="AH5" s="24"/>
      <c r="AI5" s="24"/>
      <c r="AJ5" s="24"/>
    </row>
    <row r="7" spans="2:37" ht="15.75"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</row>
    <row r="9" spans="1:36" ht="18.75">
      <c r="A9" s="17" t="s">
        <v>153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</row>
    <row r="10" spans="1:36" ht="18.75">
      <c r="A10" s="17" t="s">
        <v>85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</row>
    <row r="11" spans="1:36" ht="18.75">
      <c r="A11" s="17" t="s">
        <v>86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</row>
    <row r="12" spans="1:36" ht="18.7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ht="15.75">
      <c r="A13" s="19" t="s">
        <v>151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ht="15.75">
      <c r="A14" s="19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9:32" ht="12.75">
      <c r="S15" s="10" t="s">
        <v>47</v>
      </c>
      <c r="V15" s="10" t="s">
        <v>48</v>
      </c>
      <c r="AC15" s="10" t="s">
        <v>47</v>
      </c>
      <c r="AF15" s="10" t="s">
        <v>48</v>
      </c>
    </row>
    <row r="16" spans="1:37" ht="12.75">
      <c r="A16" s="15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 t="s">
        <v>49</v>
      </c>
      <c r="O16" s="20"/>
      <c r="P16" s="20"/>
      <c r="Q16" s="20"/>
      <c r="R16" s="20"/>
      <c r="S16" s="21">
        <v>0</v>
      </c>
      <c r="T16" s="21">
        <v>1</v>
      </c>
      <c r="U16" s="22"/>
      <c r="V16" s="21">
        <v>2</v>
      </c>
      <c r="W16" s="21">
        <v>0</v>
      </c>
      <c r="X16" s="21">
        <v>0</v>
      </c>
      <c r="Y16" s="21">
        <v>5</v>
      </c>
      <c r="Z16" s="22"/>
      <c r="AA16" s="23" t="s">
        <v>50</v>
      </c>
      <c r="AB16" s="23"/>
      <c r="AC16" s="21">
        <v>1</v>
      </c>
      <c r="AD16" s="21">
        <v>2</v>
      </c>
      <c r="AE16" s="22"/>
      <c r="AF16" s="21">
        <v>2</v>
      </c>
      <c r="AG16" s="21">
        <v>0</v>
      </c>
      <c r="AH16" s="21">
        <v>0</v>
      </c>
      <c r="AI16" s="21">
        <v>5</v>
      </c>
      <c r="AJ16" s="22"/>
      <c r="AK16" s="24"/>
    </row>
    <row r="17" ht="12.75">
      <c r="Q17" s="10" t="s">
        <v>51</v>
      </c>
    </row>
    <row r="20" spans="2:36" ht="12.7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 t="s">
        <v>52</v>
      </c>
      <c r="W20" s="23"/>
      <c r="X20" s="23"/>
      <c r="Y20" s="23"/>
      <c r="Z20" s="23"/>
      <c r="AA20" s="23"/>
      <c r="AB20" s="23" t="s">
        <v>52</v>
      </c>
      <c r="AC20" s="23"/>
      <c r="AD20" s="23"/>
      <c r="AE20" s="23"/>
      <c r="AJ20" s="23"/>
    </row>
    <row r="21" spans="2:36" ht="12.7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 t="s">
        <v>53</v>
      </c>
      <c r="W21" s="23"/>
      <c r="X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</row>
    <row r="22" spans="2:36" ht="12.7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1"/>
      <c r="W22" s="23"/>
      <c r="X22" s="23" t="s">
        <v>55</v>
      </c>
      <c r="Y22" s="23"/>
      <c r="AB22" s="21"/>
      <c r="AC22" s="23"/>
      <c r="AD22" s="23" t="s">
        <v>56</v>
      </c>
      <c r="AE22" s="23"/>
      <c r="AI22" s="23"/>
      <c r="AJ22" s="23"/>
    </row>
    <row r="23" spans="2:36" ht="12.7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1"/>
      <c r="W23" s="23"/>
      <c r="X23" s="23" t="s">
        <v>57</v>
      </c>
      <c r="Y23" s="23"/>
      <c r="AB23" s="21"/>
      <c r="AC23" s="23"/>
      <c r="AD23" s="23" t="s">
        <v>58</v>
      </c>
      <c r="AE23" s="23"/>
      <c r="AI23" s="23"/>
      <c r="AJ23" s="23"/>
    </row>
    <row r="24" spans="2:36" ht="12.7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1"/>
      <c r="W24" s="22"/>
      <c r="X24" s="23" t="s">
        <v>59</v>
      </c>
      <c r="Y24" s="23"/>
      <c r="AB24" s="22"/>
      <c r="AC24" s="22"/>
      <c r="AD24" s="23"/>
      <c r="AE24" s="23"/>
      <c r="AI24" s="23"/>
      <c r="AJ24" s="23"/>
    </row>
    <row r="25" spans="1:36" ht="12.75">
      <c r="A25" s="25" t="s">
        <v>60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2"/>
      <c r="AA25" s="22"/>
      <c r="AB25" s="23"/>
      <c r="AC25" s="23"/>
      <c r="AD25" s="23"/>
      <c r="AE25" s="23"/>
      <c r="AF25" s="22"/>
      <c r="AG25" s="22"/>
      <c r="AH25" s="23"/>
      <c r="AI25" s="23"/>
      <c r="AJ25" s="23"/>
    </row>
    <row r="26" spans="1:36" ht="12.75">
      <c r="A26" s="26">
        <v>1</v>
      </c>
      <c r="B26" s="21">
        <v>7</v>
      </c>
      <c r="C26" s="21">
        <v>3</v>
      </c>
      <c r="D26" s="21">
        <v>3</v>
      </c>
      <c r="E26" s="21">
        <v>3</v>
      </c>
      <c r="F26" s="21">
        <v>7</v>
      </c>
      <c r="G26" s="21">
        <v>6</v>
      </c>
      <c r="H26" s="21">
        <v>8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2"/>
      <c r="AA26" s="23"/>
      <c r="AB26" s="23"/>
      <c r="AC26" s="23"/>
      <c r="AD26" s="23"/>
      <c r="AE26" s="23"/>
      <c r="AF26" s="23"/>
      <c r="AG26" s="23"/>
      <c r="AH26" s="23"/>
      <c r="AI26" s="23"/>
      <c r="AJ26" s="23"/>
    </row>
    <row r="27" spans="2:36" ht="12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 t="s">
        <v>53</v>
      </c>
      <c r="Y27" s="23" t="s">
        <v>61</v>
      </c>
      <c r="Z27" s="23"/>
      <c r="AA27" s="23"/>
      <c r="AB27" s="23"/>
      <c r="AC27" s="23"/>
      <c r="AD27" s="23"/>
      <c r="AE27" s="23"/>
      <c r="AF27" s="27" t="s">
        <v>54</v>
      </c>
      <c r="AG27" s="23"/>
      <c r="AH27" s="23"/>
      <c r="AI27" s="23"/>
      <c r="AJ27" s="23"/>
    </row>
    <row r="28" spans="1:36" ht="12.75">
      <c r="A28" s="25" t="s">
        <v>62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</row>
    <row r="29" spans="1:36" ht="12.75">
      <c r="A29" s="26" t="s">
        <v>1</v>
      </c>
      <c r="B29" s="21" t="s">
        <v>2</v>
      </c>
      <c r="C29" s="21" t="s">
        <v>3</v>
      </c>
      <c r="D29" s="21" t="s">
        <v>4</v>
      </c>
      <c r="E29" s="21"/>
      <c r="F29" s="21" t="s">
        <v>3</v>
      </c>
      <c r="G29" s="21" t="s">
        <v>5</v>
      </c>
      <c r="H29" s="21" t="s">
        <v>6</v>
      </c>
      <c r="I29" s="21" t="s">
        <v>2</v>
      </c>
      <c r="J29" s="21" t="s">
        <v>4</v>
      </c>
      <c r="K29" s="21" t="s">
        <v>3</v>
      </c>
      <c r="L29" s="21" t="s">
        <v>7</v>
      </c>
      <c r="M29" s="21" t="s">
        <v>8</v>
      </c>
      <c r="N29" s="21" t="s">
        <v>2</v>
      </c>
      <c r="O29" s="21"/>
      <c r="P29" s="21" t="s">
        <v>63</v>
      </c>
      <c r="Q29" s="21" t="s">
        <v>9</v>
      </c>
      <c r="R29" s="21" t="s">
        <v>10</v>
      </c>
      <c r="S29" s="21" t="s">
        <v>11</v>
      </c>
      <c r="T29" s="21" t="s">
        <v>12</v>
      </c>
      <c r="U29" s="21" t="s">
        <v>13</v>
      </c>
      <c r="V29" s="21" t="s">
        <v>14</v>
      </c>
      <c r="W29" s="21"/>
      <c r="X29" s="21" t="s">
        <v>64</v>
      </c>
      <c r="Y29" s="21" t="s">
        <v>15</v>
      </c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</row>
    <row r="30" spans="2:36" ht="3.75" customHeight="1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</row>
    <row r="31" spans="1:36" ht="12.75">
      <c r="A31" s="26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ht="12.75">
      <c r="A32" s="28" t="s">
        <v>65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</row>
    <row r="33" spans="1:36" ht="12.75">
      <c r="A33" s="26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</row>
    <row r="34" spans="1:36" ht="12.75">
      <c r="A34" s="24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</row>
    <row r="35" spans="1:36" ht="12.75">
      <c r="A35" s="25" t="s">
        <v>66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  <row r="36" spans="1:36" ht="12.75">
      <c r="A36" s="26" t="s">
        <v>16</v>
      </c>
      <c r="B36" s="21" t="s">
        <v>6</v>
      </c>
      <c r="C36" s="21" t="s">
        <v>17</v>
      </c>
      <c r="D36" s="21" t="s">
        <v>11</v>
      </c>
      <c r="E36" s="21" t="s">
        <v>18</v>
      </c>
      <c r="F36" s="21" t="s">
        <v>2</v>
      </c>
      <c r="G36" s="21" t="s">
        <v>19</v>
      </c>
      <c r="H36" s="21" t="s">
        <v>5</v>
      </c>
      <c r="I36" s="21"/>
      <c r="J36" s="21">
        <v>2</v>
      </c>
      <c r="K36" s="21">
        <v>7</v>
      </c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</row>
    <row r="37" spans="1:36" ht="12.75">
      <c r="A37" s="23" t="s">
        <v>20</v>
      </c>
      <c r="C37" s="23"/>
      <c r="D37" s="23"/>
      <c r="E37" s="23"/>
      <c r="F37" s="23"/>
      <c r="G37" s="23" t="s">
        <v>67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</row>
    <row r="38" spans="1:36" ht="12.75">
      <c r="A38" s="26">
        <v>8</v>
      </c>
      <c r="B38" s="21">
        <v>2</v>
      </c>
      <c r="C38" s="21">
        <v>1</v>
      </c>
      <c r="D38" s="21">
        <v>0</v>
      </c>
      <c r="E38" s="21">
        <v>1</v>
      </c>
      <c r="F38" s="23"/>
      <c r="G38" s="21" t="s">
        <v>21</v>
      </c>
      <c r="H38" s="21" t="s">
        <v>6</v>
      </c>
      <c r="I38" s="21" t="s">
        <v>9</v>
      </c>
      <c r="J38" s="21" t="s">
        <v>12</v>
      </c>
      <c r="K38" s="21" t="s">
        <v>17</v>
      </c>
      <c r="L38" s="21" t="s">
        <v>22</v>
      </c>
      <c r="M38" s="21" t="s">
        <v>23</v>
      </c>
      <c r="N38" s="21" t="s">
        <v>9</v>
      </c>
      <c r="O38" s="21" t="s">
        <v>19</v>
      </c>
      <c r="P38" s="21" t="s">
        <v>9</v>
      </c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</row>
    <row r="39" spans="1:36" ht="12.75">
      <c r="A39" s="23" t="s">
        <v>68</v>
      </c>
      <c r="C39" s="23"/>
      <c r="D39" s="23"/>
      <c r="E39" s="23"/>
      <c r="F39" s="23"/>
      <c r="G39" s="23"/>
      <c r="H39" s="23"/>
      <c r="I39" s="23" t="s">
        <v>24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 t="s">
        <v>69</v>
      </c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</row>
    <row r="40" spans="1:36" ht="12.75">
      <c r="A40" s="26"/>
      <c r="B40" s="21"/>
      <c r="C40" s="21"/>
      <c r="D40" s="21"/>
      <c r="E40" s="21"/>
      <c r="F40" s="21">
        <v>0</v>
      </c>
      <c r="G40" s="21">
        <v>2</v>
      </c>
      <c r="H40" s="23"/>
      <c r="I40" s="21">
        <v>4</v>
      </c>
      <c r="J40" s="21">
        <v>8</v>
      </c>
      <c r="K40" s="21">
        <v>2</v>
      </c>
      <c r="L40" s="21">
        <v>7</v>
      </c>
      <c r="M40" s="21">
        <v>1</v>
      </c>
      <c r="N40" s="21">
        <v>1</v>
      </c>
      <c r="O40" s="21">
        <v>1</v>
      </c>
      <c r="P40" s="21">
        <v>1</v>
      </c>
      <c r="Q40" s="21"/>
      <c r="R40" s="21"/>
      <c r="S40" s="23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3"/>
      <c r="AE40" s="23"/>
      <c r="AF40" s="23"/>
      <c r="AG40" s="23"/>
      <c r="AH40" s="23"/>
      <c r="AI40" s="23"/>
      <c r="AJ40" s="23"/>
    </row>
    <row r="41" spans="1:36" ht="12.75">
      <c r="A41" s="23" t="s">
        <v>70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</row>
    <row r="42" spans="1:36" ht="12.75">
      <c r="A42" s="26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</row>
    <row r="43" spans="2:36" ht="12.7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</row>
    <row r="44" ht="12.75">
      <c r="AK44" s="10" t="s">
        <v>51</v>
      </c>
    </row>
    <row r="46" ht="14.25" customHeight="1"/>
    <row r="47" spans="1:36" ht="3" customHeight="1" hidden="1">
      <c r="A47" s="11"/>
      <c r="B47" s="12"/>
      <c r="C47" s="12"/>
      <c r="D47" s="12"/>
      <c r="E47" s="12"/>
      <c r="F47" s="13"/>
      <c r="G47" s="12"/>
      <c r="H47" s="12"/>
      <c r="I47" s="12"/>
      <c r="J47" s="12"/>
      <c r="K47" s="12"/>
      <c r="L47" s="12"/>
      <c r="M47" s="12"/>
      <c r="N47" s="12"/>
      <c r="O47" s="13"/>
      <c r="P47" s="12"/>
      <c r="Q47" s="12"/>
      <c r="R47" s="12"/>
      <c r="S47" s="12"/>
      <c r="T47" s="12"/>
      <c r="U47" s="12"/>
      <c r="V47" s="12"/>
      <c r="W47" s="12"/>
      <c r="X47" s="12"/>
      <c r="Y47" s="13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3"/>
    </row>
    <row r="48" spans="1:36" ht="15" customHeight="1">
      <c r="A48" s="29" t="s">
        <v>71</v>
      </c>
      <c r="B48" s="12"/>
      <c r="C48" s="12"/>
      <c r="D48" s="12"/>
      <c r="E48" s="12"/>
      <c r="F48" s="13"/>
      <c r="G48" s="30" t="s">
        <v>72</v>
      </c>
      <c r="H48" s="12"/>
      <c r="I48" s="12"/>
      <c r="J48" s="12"/>
      <c r="K48" s="30"/>
      <c r="L48" s="30"/>
      <c r="M48" s="30"/>
      <c r="N48" s="12"/>
      <c r="O48" s="13"/>
      <c r="P48" s="30" t="s">
        <v>73</v>
      </c>
      <c r="Q48" s="12"/>
      <c r="R48" s="12"/>
      <c r="S48" s="12"/>
      <c r="T48" s="12"/>
      <c r="U48" s="12"/>
      <c r="V48" s="12"/>
      <c r="W48" s="12"/>
      <c r="X48" s="12"/>
      <c r="Y48" s="13"/>
      <c r="Z48" s="30" t="s">
        <v>73</v>
      </c>
      <c r="AA48" s="12"/>
      <c r="AB48" s="12"/>
      <c r="AC48" s="12"/>
      <c r="AD48" s="12"/>
      <c r="AE48" s="12"/>
      <c r="AF48" s="12"/>
      <c r="AG48" s="12"/>
      <c r="AH48" s="12"/>
      <c r="AI48" s="12"/>
      <c r="AJ48" s="13"/>
    </row>
    <row r="49" spans="1:36" ht="8.25" customHeight="1">
      <c r="A49" s="31"/>
      <c r="B49" s="24"/>
      <c r="C49" s="24"/>
      <c r="D49" s="24"/>
      <c r="E49" s="24"/>
      <c r="F49" s="32"/>
      <c r="G49" s="33" t="s">
        <v>74</v>
      </c>
      <c r="H49" s="24"/>
      <c r="I49" s="24"/>
      <c r="J49" s="24"/>
      <c r="K49" s="33"/>
      <c r="L49" s="33"/>
      <c r="M49" s="33"/>
      <c r="N49" s="24"/>
      <c r="O49" s="32"/>
      <c r="P49" s="33" t="s">
        <v>75</v>
      </c>
      <c r="Q49" s="24"/>
      <c r="R49" s="24"/>
      <c r="S49" s="24"/>
      <c r="T49" s="24"/>
      <c r="U49" s="24"/>
      <c r="V49" s="24"/>
      <c r="W49" s="24"/>
      <c r="X49" s="24"/>
      <c r="Y49" s="32"/>
      <c r="Z49" s="33" t="s">
        <v>76</v>
      </c>
      <c r="AA49" s="24"/>
      <c r="AB49" s="24"/>
      <c r="AC49" s="24"/>
      <c r="AD49" s="24"/>
      <c r="AE49" s="24"/>
      <c r="AF49" s="24"/>
      <c r="AG49" s="24"/>
      <c r="AH49" s="24"/>
      <c r="AI49" s="24"/>
      <c r="AJ49" s="32"/>
    </row>
    <row r="50" spans="1:36" ht="8.25" customHeight="1">
      <c r="A50" s="31"/>
      <c r="B50" s="24"/>
      <c r="C50" s="24"/>
      <c r="D50" s="24"/>
      <c r="E50" s="24"/>
      <c r="F50" s="32"/>
      <c r="G50" s="33" t="s">
        <v>77</v>
      </c>
      <c r="H50" s="24"/>
      <c r="I50" s="24"/>
      <c r="J50" s="24"/>
      <c r="K50" s="33"/>
      <c r="L50" s="33"/>
      <c r="M50" s="33"/>
      <c r="N50" s="24"/>
      <c r="O50" s="32"/>
      <c r="P50" s="33" t="s">
        <v>78</v>
      </c>
      <c r="Q50" s="24"/>
      <c r="R50" s="24"/>
      <c r="S50" s="24"/>
      <c r="T50" s="24"/>
      <c r="U50" s="24"/>
      <c r="V50" s="24"/>
      <c r="W50" s="24"/>
      <c r="X50" s="24"/>
      <c r="Y50" s="32"/>
      <c r="Z50" s="33" t="s">
        <v>79</v>
      </c>
      <c r="AA50" s="24"/>
      <c r="AB50" s="24"/>
      <c r="AC50" s="24"/>
      <c r="AD50" s="24"/>
      <c r="AE50" s="24"/>
      <c r="AF50" s="24"/>
      <c r="AG50" s="24"/>
      <c r="AH50" s="24"/>
      <c r="AI50" s="24"/>
      <c r="AJ50" s="32"/>
    </row>
    <row r="51" spans="1:36" ht="12.75">
      <c r="A51" s="78"/>
      <c r="B51" s="35"/>
      <c r="C51" s="35"/>
      <c r="D51" s="35"/>
      <c r="E51" s="35"/>
      <c r="F51" s="36"/>
      <c r="G51" s="24"/>
      <c r="H51" s="24"/>
      <c r="I51" s="24"/>
      <c r="J51" s="24"/>
      <c r="K51" s="24"/>
      <c r="L51" s="24"/>
      <c r="M51" s="24"/>
      <c r="N51" s="24"/>
      <c r="O51" s="32"/>
      <c r="P51" s="24"/>
      <c r="Q51" s="24"/>
      <c r="R51" s="24"/>
      <c r="S51" s="24"/>
      <c r="T51" s="24"/>
      <c r="U51" s="24"/>
      <c r="V51" s="24"/>
      <c r="W51" s="24"/>
      <c r="X51" s="24"/>
      <c r="Y51" s="32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32"/>
    </row>
    <row r="52" spans="1:36" ht="12.75">
      <c r="A52" s="37" t="s">
        <v>80</v>
      </c>
      <c r="B52" s="24"/>
      <c r="C52" s="24"/>
      <c r="D52" s="24"/>
      <c r="E52" s="24"/>
      <c r="F52" s="32"/>
      <c r="G52" s="24" t="s">
        <v>46</v>
      </c>
      <c r="H52" s="24"/>
      <c r="I52" s="24"/>
      <c r="J52" s="24"/>
      <c r="K52" s="24"/>
      <c r="L52" s="24"/>
      <c r="M52" s="24"/>
      <c r="N52" s="24"/>
      <c r="O52" s="32"/>
      <c r="P52" s="24" t="s">
        <v>81</v>
      </c>
      <c r="Q52" s="24"/>
      <c r="R52" s="24"/>
      <c r="S52" s="24"/>
      <c r="T52" s="24"/>
      <c r="U52" s="24"/>
      <c r="V52" s="24"/>
      <c r="W52" s="24"/>
      <c r="X52" s="24"/>
      <c r="Y52" s="32"/>
      <c r="Z52" s="10" t="s">
        <v>25</v>
      </c>
      <c r="AA52" s="24"/>
      <c r="AB52" s="24"/>
      <c r="AC52" s="24"/>
      <c r="AD52" s="24"/>
      <c r="AE52" s="24"/>
      <c r="AF52" s="24"/>
      <c r="AG52" s="24"/>
      <c r="AH52" s="24"/>
      <c r="AI52" s="24"/>
      <c r="AJ52" s="32"/>
    </row>
    <row r="53" spans="1:36" ht="33.75" customHeight="1">
      <c r="A53" s="34"/>
      <c r="B53" s="35"/>
      <c r="C53" s="35"/>
      <c r="D53" s="35"/>
      <c r="E53" s="35"/>
      <c r="F53" s="36"/>
      <c r="G53" s="35"/>
      <c r="H53" s="35"/>
      <c r="I53" s="35"/>
      <c r="J53" s="35"/>
      <c r="K53" s="35"/>
      <c r="L53" s="35"/>
      <c r="M53" s="35"/>
      <c r="N53" s="35"/>
      <c r="O53" s="36"/>
      <c r="P53" s="35"/>
      <c r="Q53" s="35"/>
      <c r="R53" s="35"/>
      <c r="S53" s="35"/>
      <c r="T53" s="35"/>
      <c r="U53" s="35"/>
      <c r="V53" s="35"/>
      <c r="W53" s="35"/>
      <c r="X53" s="35"/>
      <c r="Y53" s="36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6"/>
    </row>
    <row r="55" ht="12.75">
      <c r="A55" s="10" t="s">
        <v>82</v>
      </c>
    </row>
  </sheetData>
  <mergeCells count="1">
    <mergeCell ref="B7:AK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1"/>
  <sheetViews>
    <sheetView workbookViewId="0" topLeftCell="A1">
      <selection activeCell="A1" sqref="A1:IV16384"/>
    </sheetView>
  </sheetViews>
  <sheetFormatPr defaultColWidth="9.00390625" defaultRowHeight="12.75"/>
  <cols>
    <col min="1" max="1" width="4.25390625" style="8" customWidth="1"/>
    <col min="2" max="2" width="51.25390625" style="0" customWidth="1"/>
    <col min="3" max="3" width="18.875" style="2" customWidth="1"/>
    <col min="4" max="4" width="18.00390625" style="2" customWidth="1"/>
    <col min="5" max="5" width="0.12890625" style="0" customWidth="1"/>
    <col min="6" max="6" width="13.25390625" style="0" customWidth="1"/>
    <col min="7" max="7" width="16.375" style="0" bestFit="1" customWidth="1"/>
    <col min="8" max="8" width="13.25390625" style="0" customWidth="1"/>
  </cols>
  <sheetData>
    <row r="1" spans="1:4" ht="54.75" customHeight="1">
      <c r="A1" s="7" t="s">
        <v>26</v>
      </c>
      <c r="B1" s="5" t="s">
        <v>27</v>
      </c>
      <c r="C1" s="70" t="s">
        <v>139</v>
      </c>
      <c r="D1" s="7" t="s">
        <v>140</v>
      </c>
    </row>
    <row r="2" spans="1:4" ht="24.75" customHeight="1">
      <c r="A2" s="44" t="s">
        <v>28</v>
      </c>
      <c r="B2" s="45" t="s">
        <v>87</v>
      </c>
      <c r="C2" s="79">
        <f>'Použitie v Sk'!D20</f>
        <v>127505366010.30998</v>
      </c>
      <c r="D2" s="79">
        <f>136303249932.48+245476586.29</f>
        <v>136548726518.76999</v>
      </c>
    </row>
    <row r="3" spans="1:11" ht="24.75" customHeight="1">
      <c r="A3" s="50" t="s">
        <v>29</v>
      </c>
      <c r="B3" s="59" t="s">
        <v>145</v>
      </c>
      <c r="C3" s="80">
        <f>SUM(C4:C17)</f>
        <v>18014264229.989998</v>
      </c>
      <c r="D3" s="80">
        <f>SUM(D4:D17)</f>
        <v>16782466628.810001</v>
      </c>
      <c r="E3" s="6"/>
      <c r="F3" s="6"/>
      <c r="G3" s="6"/>
      <c r="H3" s="6"/>
      <c r="I3" s="6"/>
      <c r="J3" s="6"/>
      <c r="K3" s="6"/>
    </row>
    <row r="4" spans="1:4" ht="24.75" customHeight="1">
      <c r="A4" s="46"/>
      <c r="B4" s="43" t="s">
        <v>88</v>
      </c>
      <c r="C4" s="99">
        <v>47510000</v>
      </c>
      <c r="D4" s="79">
        <v>629147800</v>
      </c>
    </row>
    <row r="5" spans="1:4" ht="24.75" customHeight="1">
      <c r="A5" s="46" t="s">
        <v>31</v>
      </c>
      <c r="B5" s="43" t="s">
        <v>89</v>
      </c>
      <c r="C5" s="79"/>
      <c r="D5" s="79"/>
    </row>
    <row r="6" spans="1:7" ht="24.75" customHeight="1">
      <c r="A6" s="44" t="s">
        <v>32</v>
      </c>
      <c r="B6" s="45" t="s">
        <v>33</v>
      </c>
      <c r="C6" s="79">
        <v>16643331910.1</v>
      </c>
      <c r="D6" s="79">
        <v>11216766817.75</v>
      </c>
      <c r="G6" s="88"/>
    </row>
    <row r="7" spans="1:4" ht="24.75" customHeight="1">
      <c r="A7" s="44" t="s">
        <v>34</v>
      </c>
      <c r="B7" s="47" t="s">
        <v>90</v>
      </c>
      <c r="C7" s="79">
        <v>189917098.41</v>
      </c>
      <c r="D7" s="79">
        <v>3738607689.95</v>
      </c>
    </row>
    <row r="8" spans="1:7" ht="27" customHeight="1">
      <c r="A8" s="44" t="s">
        <v>35</v>
      </c>
      <c r="B8" s="43" t="s">
        <v>91</v>
      </c>
      <c r="C8" s="79"/>
      <c r="D8" s="79"/>
      <c r="G8" s="88"/>
    </row>
    <row r="9" spans="1:4" ht="24.75" customHeight="1">
      <c r="A9" s="44" t="s">
        <v>36</v>
      </c>
      <c r="B9" s="43" t="s">
        <v>92</v>
      </c>
      <c r="C9" s="99">
        <v>18220810</v>
      </c>
      <c r="D9" s="79">
        <v>-4813209</v>
      </c>
    </row>
    <row r="10" spans="1:4" ht="24.75" customHeight="1">
      <c r="A10" s="44" t="s">
        <v>37</v>
      </c>
      <c r="B10" s="43" t="s">
        <v>93</v>
      </c>
      <c r="C10" s="79">
        <v>13299748</v>
      </c>
      <c r="D10" s="79">
        <v>86000</v>
      </c>
    </row>
    <row r="11" spans="1:6" ht="24.75" customHeight="1">
      <c r="A11" s="44" t="s">
        <v>38</v>
      </c>
      <c r="B11" s="43" t="s">
        <v>129</v>
      </c>
      <c r="C11" s="99">
        <f>16909183.09+907220365.72+22568685.75+750000</f>
        <v>947448234.5600001</v>
      </c>
      <c r="D11" s="99">
        <f>304539803.31+100000+194918.66+16934571.26+594209189.53</f>
        <v>915978482.76</v>
      </c>
      <c r="E11" s="74"/>
      <c r="F11" s="75"/>
    </row>
    <row r="12" spans="1:4" ht="24.75" customHeight="1">
      <c r="A12" s="48">
        <v>11</v>
      </c>
      <c r="B12" s="45" t="s">
        <v>130</v>
      </c>
      <c r="C12" s="79">
        <v>546482</v>
      </c>
      <c r="D12" s="79">
        <v>156264</v>
      </c>
    </row>
    <row r="13" spans="1:4" ht="24.75" customHeight="1">
      <c r="A13" s="44" t="s">
        <v>39</v>
      </c>
      <c r="B13" s="43" t="s">
        <v>131</v>
      </c>
      <c r="C13" s="79">
        <v>11094000</v>
      </c>
      <c r="D13" s="79">
        <v>5114153.95</v>
      </c>
    </row>
    <row r="14" spans="1:4" ht="24.75" customHeight="1">
      <c r="A14" s="44" t="s">
        <v>40</v>
      </c>
      <c r="B14" s="45" t="s">
        <v>132</v>
      </c>
      <c r="C14" s="99">
        <f>141012787.67+141892.25</f>
        <v>141154679.92</v>
      </c>
      <c r="D14" s="99">
        <f>282604528.61+166924.79</f>
        <v>282771453.40000004</v>
      </c>
    </row>
    <row r="15" spans="1:4" ht="24.75" customHeight="1">
      <c r="A15" s="44" t="s">
        <v>41</v>
      </c>
      <c r="B15" s="43" t="s">
        <v>133</v>
      </c>
      <c r="C15" s="101">
        <f>246851+654+45505+492782+475</f>
        <v>786267</v>
      </c>
      <c r="D15" s="98">
        <f>151681+1443+44103-1546151+100</f>
        <v>-1348824</v>
      </c>
    </row>
    <row r="16" spans="1:4" ht="24.75" customHeight="1">
      <c r="A16" s="44" t="s">
        <v>42</v>
      </c>
      <c r="B16" s="43" t="s">
        <v>134</v>
      </c>
      <c r="C16" s="81">
        <v>955000</v>
      </c>
      <c r="D16" s="81"/>
    </row>
    <row r="17" spans="1:4" ht="24.75" customHeight="1">
      <c r="A17" s="44" t="s">
        <v>43</v>
      </c>
      <c r="B17" s="45" t="s">
        <v>135</v>
      </c>
      <c r="C17" s="82"/>
      <c r="D17" s="82"/>
    </row>
    <row r="18" spans="1:4" s="1" customFormat="1" ht="24.75" customHeight="1">
      <c r="A18" s="9"/>
      <c r="B18" s="3" t="s">
        <v>94</v>
      </c>
      <c r="C18" s="83">
        <f>SUM(C2:C17)</f>
        <v>163533894470.29</v>
      </c>
      <c r="D18" s="83">
        <f>SUM(D2:D17)</f>
        <v>170113659776.39</v>
      </c>
    </row>
    <row r="19" ht="12.75">
      <c r="C19" s="84"/>
    </row>
    <row r="20" ht="12.75">
      <c r="C20" s="84"/>
    </row>
    <row r="21" ht="12.75">
      <c r="C21" s="84"/>
    </row>
    <row r="22" ht="12.75">
      <c r="C22" s="84"/>
    </row>
    <row r="23" ht="12.75">
      <c r="C23" s="84"/>
    </row>
    <row r="24" ht="12.75">
      <c r="C24" s="84"/>
    </row>
    <row r="25" ht="12.75">
      <c r="C25" s="84"/>
    </row>
    <row r="26" ht="12.75">
      <c r="C26" s="84"/>
    </row>
    <row r="27" ht="12.75">
      <c r="C27" s="84"/>
    </row>
    <row r="28" ht="12.75">
      <c r="C28" s="84"/>
    </row>
    <row r="29" ht="12.75">
      <c r="C29" s="84"/>
    </row>
    <row r="30" ht="12.75">
      <c r="C30" s="84"/>
    </row>
    <row r="31" ht="12.75">
      <c r="C31" s="84"/>
    </row>
    <row r="32" ht="12.75">
      <c r="C32" s="84"/>
    </row>
    <row r="33" ht="12.75">
      <c r="C33" s="84"/>
    </row>
    <row r="34" ht="12.75">
      <c r="C34" s="84"/>
    </row>
    <row r="35" ht="12.75">
      <c r="C35" s="84"/>
    </row>
    <row r="36" ht="12.75">
      <c r="C36" s="84"/>
    </row>
    <row r="37" ht="12.75">
      <c r="C37" s="84"/>
    </row>
    <row r="38" ht="12.75">
      <c r="C38" s="84"/>
    </row>
    <row r="39" ht="12.75">
      <c r="C39" s="84"/>
    </row>
    <row r="40" ht="12.75">
      <c r="C40" s="84"/>
    </row>
    <row r="41" ht="12.75">
      <c r="C41" s="84"/>
    </row>
    <row r="42" ht="12.75">
      <c r="C42" s="84"/>
    </row>
    <row r="43" ht="12.75">
      <c r="C43" s="84"/>
    </row>
    <row r="44" ht="12.75">
      <c r="C44" s="84"/>
    </row>
    <row r="45" ht="12.75">
      <c r="C45" s="84"/>
    </row>
    <row r="46" ht="12.75">
      <c r="C46" s="84"/>
    </row>
    <row r="47" ht="12.75">
      <c r="C47" s="84"/>
    </row>
    <row r="48" ht="12.75">
      <c r="C48" s="84"/>
    </row>
    <row r="49" ht="12.75">
      <c r="C49" s="84"/>
    </row>
    <row r="50" ht="12.75">
      <c r="C50" s="84"/>
    </row>
    <row r="51" ht="12.75">
      <c r="C51" s="84"/>
    </row>
    <row r="52" ht="12.75">
      <c r="C52" s="84"/>
    </row>
    <row r="53" ht="12.75">
      <c r="C53" s="84"/>
    </row>
    <row r="54" ht="12.75">
      <c r="C54" s="84"/>
    </row>
    <row r="55" ht="12.75">
      <c r="C55" s="84"/>
    </row>
    <row r="56" ht="12.75">
      <c r="C56" s="84"/>
    </row>
    <row r="57" ht="12.75">
      <c r="C57" s="84"/>
    </row>
    <row r="58" ht="12.75">
      <c r="C58" s="84"/>
    </row>
    <row r="59" ht="12.75">
      <c r="C59" s="84"/>
    </row>
    <row r="60" ht="12.75">
      <c r="C60" s="84"/>
    </row>
    <row r="61" ht="12.75">
      <c r="C61" s="84"/>
    </row>
    <row r="62" ht="12.75">
      <c r="C62" s="84"/>
    </row>
    <row r="63" ht="12.75">
      <c r="C63" s="84"/>
    </row>
    <row r="64" ht="12.75">
      <c r="C64" s="84"/>
    </row>
    <row r="65" ht="12.75">
      <c r="C65" s="84"/>
    </row>
    <row r="66" ht="12.75">
      <c r="C66" s="84"/>
    </row>
    <row r="67" ht="12.75">
      <c r="C67" s="84"/>
    </row>
    <row r="68" ht="12.75">
      <c r="C68" s="84"/>
    </row>
    <row r="69" ht="12.75">
      <c r="C69" s="84"/>
    </row>
    <row r="70" ht="12.75">
      <c r="C70" s="84"/>
    </row>
    <row r="71" ht="12.75">
      <c r="C71" s="84"/>
    </row>
    <row r="72" ht="12.75">
      <c r="C72" s="84"/>
    </row>
    <row r="73" ht="12.75">
      <c r="C73" s="84"/>
    </row>
    <row r="74" ht="12.75">
      <c r="C74" s="84"/>
    </row>
    <row r="75" ht="12.75">
      <c r="C75" s="84"/>
    </row>
    <row r="76" ht="12.75">
      <c r="C76" s="84"/>
    </row>
    <row r="77" ht="12.75">
      <c r="C77" s="84"/>
    </row>
    <row r="78" ht="12.75">
      <c r="C78" s="84"/>
    </row>
    <row r="79" ht="12.75">
      <c r="C79" s="84"/>
    </row>
    <row r="80" ht="12.75">
      <c r="C80" s="84"/>
    </row>
    <row r="81" ht="12.75">
      <c r="C81" s="84"/>
    </row>
    <row r="82" ht="12.75">
      <c r="C82" s="84"/>
    </row>
    <row r="83" ht="12.75">
      <c r="C83" s="84"/>
    </row>
    <row r="84" ht="12.75">
      <c r="C84" s="84"/>
    </row>
    <row r="85" ht="12.75">
      <c r="C85" s="84"/>
    </row>
    <row r="86" ht="12.75">
      <c r="C86" s="84"/>
    </row>
    <row r="87" ht="12.75">
      <c r="C87" s="84"/>
    </row>
    <row r="88" ht="12.75">
      <c r="C88" s="84"/>
    </row>
    <row r="89" ht="12.75">
      <c r="C89" s="84"/>
    </row>
    <row r="90" ht="12.75">
      <c r="C90" s="84"/>
    </row>
    <row r="91" ht="12.75">
      <c r="C91" s="84"/>
    </row>
    <row r="92" ht="12.75">
      <c r="C92" s="84"/>
    </row>
    <row r="93" ht="12.75">
      <c r="C93" s="84"/>
    </row>
    <row r="94" ht="12.75">
      <c r="C94" s="84"/>
    </row>
    <row r="95" ht="12.75">
      <c r="C95" s="84"/>
    </row>
    <row r="96" ht="12.75">
      <c r="C96" s="84"/>
    </row>
    <row r="97" ht="12.75">
      <c r="C97" s="84"/>
    </row>
    <row r="98" ht="12.75">
      <c r="C98" s="84"/>
    </row>
    <row r="99" ht="12.75">
      <c r="C99" s="84"/>
    </row>
    <row r="100" ht="12.75">
      <c r="C100" s="84"/>
    </row>
    <row r="101" ht="12.75">
      <c r="C101" s="84"/>
    </row>
  </sheetData>
  <printOptions/>
  <pageMargins left="0.75" right="0.3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28"/>
  <sheetViews>
    <sheetView workbookViewId="0" topLeftCell="A1">
      <selection activeCell="A1" sqref="A1:IV16384"/>
    </sheetView>
  </sheetViews>
  <sheetFormatPr defaultColWidth="9.00390625" defaultRowHeight="12.75"/>
  <cols>
    <col min="1" max="1" width="4.25390625" style="8" customWidth="1"/>
    <col min="2" max="2" width="54.875" style="0" customWidth="1"/>
    <col min="3" max="4" width="17.00390625" style="0" customWidth="1"/>
    <col min="6" max="6" width="16.375" style="0" bestFit="1" customWidth="1"/>
  </cols>
  <sheetData>
    <row r="1" spans="1:4" ht="63.75" customHeight="1">
      <c r="A1" s="7" t="s">
        <v>44</v>
      </c>
      <c r="B1" s="4" t="s">
        <v>27</v>
      </c>
      <c r="C1" s="70" t="s">
        <v>139</v>
      </c>
      <c r="D1" s="7" t="s">
        <v>140</v>
      </c>
    </row>
    <row r="2" spans="1:6" ht="24.75" customHeight="1">
      <c r="A2" s="50">
        <v>17</v>
      </c>
      <c r="B2" s="51" t="s">
        <v>148</v>
      </c>
      <c r="C2" s="85">
        <f>C3+'Použitie v Sk'!C15+'Použitie v Sk'!C16+'Použitie v Sk'!C17</f>
        <v>24798647805.380005</v>
      </c>
      <c r="D2" s="85">
        <f>D3+SUM('Použitie v Sk'!D15:D19)</f>
        <v>25825827137.27</v>
      </c>
      <c r="F2" s="88"/>
    </row>
    <row r="3" spans="1:4" ht="24.75" customHeight="1">
      <c r="A3" s="50">
        <v>18</v>
      </c>
      <c r="B3" s="51" t="s">
        <v>147</v>
      </c>
      <c r="C3" s="85">
        <f>C4+C15+'Použitie v Sk'!C2+'Použitie v Sk'!C3+'Použitie v Sk'!C4+'Použitie v Sk'!C5+'Použitie v Sk'!C6+'Použitie v Sk'!C7+'Použitie v Sk'!C8+'Použitie v Sk'!C9+'Použitie v Sk'!C10+'Použitie v Sk'!C11+'Použitie v Sk'!C12+'Použitie v Sk'!C13+'Použitie v Sk'!C14</f>
        <v>22043227607.980003</v>
      </c>
      <c r="D3" s="85">
        <f>D4+D15+SUM('Použitie v Sk'!D2:D14)</f>
        <v>25007985091.39</v>
      </c>
    </row>
    <row r="4" spans="1:11" ht="24.75" customHeight="1">
      <c r="A4" s="44">
        <v>19</v>
      </c>
      <c r="B4" s="72" t="s">
        <v>144</v>
      </c>
      <c r="C4" s="86">
        <f>SUM(C5:C14)</f>
        <v>6818609005.41</v>
      </c>
      <c r="D4" s="86">
        <f>SUM(D5:D14)</f>
        <v>8370056728.62</v>
      </c>
      <c r="E4" s="6"/>
      <c r="F4" s="94"/>
      <c r="G4" s="6"/>
      <c r="H4" s="6"/>
      <c r="I4" s="6"/>
      <c r="J4" s="6"/>
      <c r="K4" s="6"/>
    </row>
    <row r="5" spans="1:4" ht="24.75" customHeight="1">
      <c r="A5" s="44">
        <v>20</v>
      </c>
      <c r="B5" s="43" t="s">
        <v>136</v>
      </c>
      <c r="C5" s="79">
        <v>-3741000</v>
      </c>
      <c r="D5" s="79">
        <v>10607000</v>
      </c>
    </row>
    <row r="6" spans="1:6" ht="24.75" customHeight="1">
      <c r="A6" s="44">
        <v>21</v>
      </c>
      <c r="B6" s="43" t="s">
        <v>95</v>
      </c>
      <c r="C6" s="79"/>
      <c r="D6" s="79"/>
      <c r="F6" s="88"/>
    </row>
    <row r="7" spans="1:4" ht="24.75" customHeight="1">
      <c r="A7" s="44">
        <v>22</v>
      </c>
      <c r="B7" s="43" t="s">
        <v>96</v>
      </c>
      <c r="C7" s="79">
        <v>20000000</v>
      </c>
      <c r="D7" s="79"/>
    </row>
    <row r="8" spans="1:6" ht="24.75" customHeight="1">
      <c r="A8" s="44">
        <v>23</v>
      </c>
      <c r="B8" s="43" t="s">
        <v>97</v>
      </c>
      <c r="C8" s="99">
        <f>179685000+1140000+5.41</f>
        <v>180825005.41</v>
      </c>
      <c r="D8" s="99">
        <f>15004387.87+354901544.65+1998713.1</f>
        <v>371904645.62</v>
      </c>
      <c r="F8" s="88"/>
    </row>
    <row r="9" spans="1:4" ht="24.75" customHeight="1">
      <c r="A9" s="44">
        <v>24</v>
      </c>
      <c r="B9" s="43" t="s">
        <v>98</v>
      </c>
      <c r="C9" s="79">
        <v>6621525000</v>
      </c>
      <c r="D9" s="79">
        <f>1245000+7983880000</f>
        <v>7985125000</v>
      </c>
    </row>
    <row r="10" spans="1:4" ht="36.75" customHeight="1">
      <c r="A10" s="44">
        <v>25</v>
      </c>
      <c r="B10" s="43" t="s">
        <v>137</v>
      </c>
      <c r="C10" s="79"/>
      <c r="D10" s="79"/>
    </row>
    <row r="11" spans="1:4" ht="24.75" customHeight="1">
      <c r="A11" s="48">
        <v>26</v>
      </c>
      <c r="B11" s="43" t="s">
        <v>99</v>
      </c>
      <c r="C11" s="79"/>
      <c r="D11" s="79"/>
    </row>
    <row r="12" spans="1:4" ht="24.75" customHeight="1">
      <c r="A12" s="44">
        <v>27</v>
      </c>
      <c r="B12" s="43" t="s">
        <v>100</v>
      </c>
      <c r="C12" s="79"/>
      <c r="D12" s="79">
        <v>2420083</v>
      </c>
    </row>
    <row r="13" spans="1:4" ht="24.75" customHeight="1">
      <c r="A13" s="44">
        <v>28</v>
      </c>
      <c r="B13" s="43" t="s">
        <v>101</v>
      </c>
      <c r="C13" s="79"/>
      <c r="D13" s="79"/>
    </row>
    <row r="14" spans="1:4" ht="24.75" customHeight="1">
      <c r="A14" s="44">
        <v>29</v>
      </c>
      <c r="B14" s="43" t="s">
        <v>102</v>
      </c>
      <c r="C14" s="79"/>
      <c r="D14" s="79"/>
    </row>
    <row r="15" spans="1:20" ht="24.75" customHeight="1">
      <c r="A15" s="44">
        <v>30</v>
      </c>
      <c r="B15" s="69" t="s">
        <v>103</v>
      </c>
      <c r="C15" s="93">
        <f>SUM(C16:C26)</f>
        <v>14814377040.42</v>
      </c>
      <c r="D15" s="93">
        <f>SUM(D16:D26)</f>
        <v>16310953341.95</v>
      </c>
      <c r="T15">
        <v>9</v>
      </c>
    </row>
    <row r="16" spans="1:4" ht="24.75" customHeight="1">
      <c r="A16" s="44">
        <v>31</v>
      </c>
      <c r="B16" s="43" t="s">
        <v>104</v>
      </c>
      <c r="C16" s="79"/>
      <c r="D16" s="79"/>
    </row>
    <row r="17" spans="1:4" ht="24.75" customHeight="1">
      <c r="A17" s="44">
        <v>32</v>
      </c>
      <c r="B17" s="43" t="s">
        <v>105</v>
      </c>
      <c r="C17" s="79"/>
      <c r="D17" s="79"/>
    </row>
    <row r="18" spans="1:4" ht="24.75" customHeight="1">
      <c r="A18" s="44">
        <v>33</v>
      </c>
      <c r="B18" s="43" t="s">
        <v>106</v>
      </c>
      <c r="C18" s="79"/>
      <c r="D18" s="79"/>
    </row>
    <row r="19" spans="1:4" ht="24.75" customHeight="1">
      <c r="A19" s="44">
        <v>34</v>
      </c>
      <c r="B19" s="43" t="s">
        <v>107</v>
      </c>
      <c r="C19" s="79">
        <v>-310000</v>
      </c>
      <c r="D19" s="79">
        <v>349820325.2</v>
      </c>
    </row>
    <row r="20" spans="1:4" ht="24.75" customHeight="1">
      <c r="A20" s="44">
        <v>35</v>
      </c>
      <c r="B20" s="43" t="s">
        <v>108</v>
      </c>
      <c r="C20" s="79">
        <v>1814687040.42</v>
      </c>
      <c r="D20" s="79">
        <v>1758203083.75</v>
      </c>
    </row>
    <row r="21" spans="1:4" ht="24.75" customHeight="1">
      <c r="A21" s="44">
        <v>36</v>
      </c>
      <c r="B21" s="43" t="s">
        <v>109</v>
      </c>
      <c r="C21" s="79"/>
      <c r="D21" s="79"/>
    </row>
    <row r="22" spans="1:4" ht="26.25" customHeight="1">
      <c r="A22" s="44">
        <v>37</v>
      </c>
      <c r="B22" s="49" t="s">
        <v>110</v>
      </c>
      <c r="C22" s="79"/>
      <c r="D22" s="79"/>
    </row>
    <row r="23" spans="1:4" ht="24.75" customHeight="1">
      <c r="A23" s="44">
        <v>38</v>
      </c>
      <c r="B23" s="43" t="s">
        <v>111</v>
      </c>
      <c r="C23" s="79"/>
      <c r="D23" s="79"/>
    </row>
    <row r="24" spans="1:4" ht="24.75" customHeight="1">
      <c r="A24" s="44">
        <v>39</v>
      </c>
      <c r="B24" s="43" t="s">
        <v>138</v>
      </c>
      <c r="C24" s="79">
        <v>13000000000</v>
      </c>
      <c r="D24" s="79">
        <v>13800000000</v>
      </c>
    </row>
    <row r="25" spans="1:4" ht="24.75" customHeight="1">
      <c r="A25" s="44">
        <v>40</v>
      </c>
      <c r="B25" s="43" t="s">
        <v>112</v>
      </c>
      <c r="C25" s="79"/>
      <c r="D25" s="79"/>
    </row>
    <row r="26" spans="1:4" ht="36.75" customHeight="1">
      <c r="A26" s="44">
        <v>41</v>
      </c>
      <c r="B26" s="43" t="s">
        <v>113</v>
      </c>
      <c r="C26" s="79"/>
      <c r="D26" s="79">
        <v>402929933</v>
      </c>
    </row>
    <row r="27" spans="1:4" ht="12.75">
      <c r="A27" s="55"/>
      <c r="B27" s="56"/>
      <c r="C27" s="87"/>
      <c r="D27" s="57"/>
    </row>
    <row r="28" spans="1:4" ht="12.75">
      <c r="A28" s="55"/>
      <c r="B28" s="56"/>
      <c r="C28" s="87"/>
      <c r="D28" s="58"/>
    </row>
    <row r="29" spans="1:4" ht="12.75">
      <c r="A29" s="55"/>
      <c r="B29" s="56"/>
      <c r="C29" s="87"/>
      <c r="D29" s="58"/>
    </row>
    <row r="30" spans="1:4" ht="12.75">
      <c r="A30" s="55"/>
      <c r="B30" s="56"/>
      <c r="C30" s="87"/>
      <c r="D30" s="58"/>
    </row>
    <row r="31" spans="1:4" ht="12.75">
      <c r="A31" s="55"/>
      <c r="B31" s="56"/>
      <c r="C31" s="87"/>
      <c r="D31" s="58"/>
    </row>
    <row r="32" spans="1:4" ht="12.75">
      <c r="A32" s="55"/>
      <c r="B32" s="56"/>
      <c r="C32" s="87"/>
      <c r="D32" s="58"/>
    </row>
    <row r="33" spans="1:4" ht="12.75">
      <c r="A33" s="55"/>
      <c r="B33" s="56"/>
      <c r="C33" s="87"/>
      <c r="D33" s="58"/>
    </row>
    <row r="34" spans="1:4" ht="12.75">
      <c r="A34" s="55"/>
      <c r="B34" s="58"/>
      <c r="C34" s="87"/>
      <c r="D34" s="58"/>
    </row>
    <row r="35" spans="1:4" ht="12.75">
      <c r="A35" s="55"/>
      <c r="B35" s="58"/>
      <c r="C35" s="87"/>
      <c r="D35" s="58"/>
    </row>
    <row r="36" spans="1:4" ht="12.75">
      <c r="A36" s="55"/>
      <c r="B36" s="58"/>
      <c r="C36" s="87"/>
      <c r="D36" s="58"/>
    </row>
    <row r="37" spans="1:4" ht="12.75">
      <c r="A37" s="55"/>
      <c r="B37" s="58"/>
      <c r="C37" s="87"/>
      <c r="D37" s="58"/>
    </row>
    <row r="38" spans="1:4" ht="12.75">
      <c r="A38" s="55"/>
      <c r="B38" s="58"/>
      <c r="C38" s="87"/>
      <c r="D38" s="58"/>
    </row>
    <row r="39" spans="1:4" ht="12.75">
      <c r="A39" s="55"/>
      <c r="B39" s="58"/>
      <c r="C39" s="87"/>
      <c r="D39" s="58"/>
    </row>
    <row r="40" spans="1:4" ht="12.75">
      <c r="A40" s="55"/>
      <c r="B40" s="58"/>
      <c r="C40" s="87"/>
      <c r="D40" s="58"/>
    </row>
    <row r="41" spans="1:4" ht="12.75">
      <c r="A41" s="55"/>
      <c r="B41" s="58"/>
      <c r="C41" s="87"/>
      <c r="D41" s="58"/>
    </row>
    <row r="42" spans="1:4" ht="12.75">
      <c r="A42" s="55"/>
      <c r="B42" s="58"/>
      <c r="C42" s="87"/>
      <c r="D42" s="58"/>
    </row>
    <row r="43" spans="1:4" ht="12.75">
      <c r="A43" s="55"/>
      <c r="B43" s="58"/>
      <c r="C43" s="87"/>
      <c r="D43" s="58"/>
    </row>
    <row r="44" spans="1:4" ht="12.75">
      <c r="A44" s="55"/>
      <c r="B44" s="58"/>
      <c r="C44" s="87"/>
      <c r="D44" s="58"/>
    </row>
    <row r="45" spans="1:4" ht="12.75">
      <c r="A45" s="55"/>
      <c r="B45" s="56"/>
      <c r="C45" s="87"/>
      <c r="D45" s="58"/>
    </row>
    <row r="46" spans="1:4" ht="12.75">
      <c r="A46" s="55"/>
      <c r="B46" s="56"/>
      <c r="C46" s="87"/>
      <c r="D46" s="58"/>
    </row>
    <row r="47" spans="1:4" ht="12.75">
      <c r="A47" s="55"/>
      <c r="B47" s="56"/>
      <c r="C47" s="87"/>
      <c r="D47" s="58"/>
    </row>
    <row r="48" spans="1:4" ht="12.75">
      <c r="A48" s="55"/>
      <c r="B48" s="56"/>
      <c r="C48" s="87"/>
      <c r="D48" s="58"/>
    </row>
    <row r="49" spans="1:4" ht="12.75">
      <c r="A49" s="55"/>
      <c r="B49" s="56"/>
      <c r="C49" s="87"/>
      <c r="D49" s="58"/>
    </row>
    <row r="50" spans="1:4" ht="12.75">
      <c r="A50" s="55"/>
      <c r="B50" s="56"/>
      <c r="C50" s="87"/>
      <c r="D50" s="58"/>
    </row>
    <row r="51" spans="1:4" ht="12.75">
      <c r="A51" s="55"/>
      <c r="B51" s="56"/>
      <c r="C51" s="87"/>
      <c r="D51" s="58"/>
    </row>
    <row r="52" spans="1:4" ht="12.75">
      <c r="A52" s="55"/>
      <c r="B52" s="56"/>
      <c r="C52" s="87"/>
      <c r="D52" s="58"/>
    </row>
    <row r="53" spans="1:4" ht="12.75">
      <c r="A53" s="55"/>
      <c r="B53" s="56"/>
      <c r="C53" s="87"/>
      <c r="D53" s="58"/>
    </row>
    <row r="54" spans="1:4" ht="12.75">
      <c r="A54" s="55"/>
      <c r="B54" s="56"/>
      <c r="C54" s="87"/>
      <c r="D54" s="58"/>
    </row>
    <row r="55" spans="1:4" ht="12.75">
      <c r="A55" s="55"/>
      <c r="B55" s="58"/>
      <c r="C55" s="87"/>
      <c r="D55" s="58"/>
    </row>
    <row r="56" spans="1:4" ht="12.75">
      <c r="A56" s="55"/>
      <c r="B56" s="58"/>
      <c r="C56" s="87"/>
      <c r="D56" s="58"/>
    </row>
    <row r="57" spans="1:4" ht="12.75">
      <c r="A57" s="55"/>
      <c r="B57" s="58"/>
      <c r="C57" s="87"/>
      <c r="D57" s="58"/>
    </row>
    <row r="58" spans="1:4" ht="12.75">
      <c r="A58" s="55"/>
      <c r="B58" s="58"/>
      <c r="C58" s="87"/>
      <c r="D58" s="58"/>
    </row>
    <row r="59" spans="1:4" ht="12.75">
      <c r="A59" s="55"/>
      <c r="B59" s="58"/>
      <c r="C59" s="87"/>
      <c r="D59" s="58"/>
    </row>
    <row r="60" spans="1:4" ht="12.75">
      <c r="A60" s="55"/>
      <c r="B60" s="58"/>
      <c r="C60" s="87"/>
      <c r="D60" s="58"/>
    </row>
    <row r="61" spans="1:4" ht="12.75">
      <c r="A61" s="55"/>
      <c r="B61" s="58"/>
      <c r="C61" s="87"/>
      <c r="D61" s="58"/>
    </row>
    <row r="62" spans="1:4" ht="12.75">
      <c r="A62" s="55"/>
      <c r="B62" s="58"/>
      <c r="C62" s="87"/>
      <c r="D62" s="58"/>
    </row>
    <row r="63" spans="1:4" ht="12.75">
      <c r="A63" s="55"/>
      <c r="B63" s="58"/>
      <c r="C63" s="87"/>
      <c r="D63" s="58"/>
    </row>
    <row r="64" spans="1:4" ht="12.75">
      <c r="A64" s="55"/>
      <c r="B64" s="58"/>
      <c r="C64" s="87"/>
      <c r="D64" s="58"/>
    </row>
    <row r="65" spans="1:4" ht="12.75">
      <c r="A65" s="55"/>
      <c r="B65" s="58"/>
      <c r="C65" s="87"/>
      <c r="D65" s="58"/>
    </row>
    <row r="66" spans="1:4" ht="12.75">
      <c r="A66" s="55"/>
      <c r="B66" s="58"/>
      <c r="C66" s="87"/>
      <c r="D66" s="58"/>
    </row>
    <row r="67" spans="1:4" ht="12.75">
      <c r="A67" s="55"/>
      <c r="B67" s="58"/>
      <c r="C67" s="87"/>
      <c r="D67" s="58"/>
    </row>
    <row r="68" spans="1:4" ht="12.75">
      <c r="A68" s="55"/>
      <c r="B68" s="58"/>
      <c r="C68" s="87"/>
      <c r="D68" s="58"/>
    </row>
    <row r="69" spans="1:4" ht="12.75">
      <c r="A69" s="55"/>
      <c r="B69" s="58"/>
      <c r="C69" s="87"/>
      <c r="D69" s="58"/>
    </row>
    <row r="70" spans="1:4" ht="12.75">
      <c r="A70" s="55"/>
      <c r="B70" s="58"/>
      <c r="C70" s="87"/>
      <c r="D70" s="58"/>
    </row>
    <row r="71" spans="1:4" ht="12.75">
      <c r="A71" s="55"/>
      <c r="B71" s="58"/>
      <c r="C71" s="87"/>
      <c r="D71" s="58"/>
    </row>
    <row r="72" spans="1:4" ht="12.75">
      <c r="A72" s="55"/>
      <c r="B72" s="58"/>
      <c r="C72" s="87"/>
      <c r="D72" s="58"/>
    </row>
    <row r="73" spans="1:4" ht="12.75">
      <c r="A73" s="55"/>
      <c r="B73" s="58"/>
      <c r="C73" s="87"/>
      <c r="D73" s="58"/>
    </row>
    <row r="74" spans="1:4" ht="12.75">
      <c r="A74" s="55"/>
      <c r="B74" s="58"/>
      <c r="C74" s="87"/>
      <c r="D74" s="58"/>
    </row>
    <row r="75" spans="1:4" ht="12.75">
      <c r="A75" s="55"/>
      <c r="B75" s="58"/>
      <c r="C75" s="87"/>
      <c r="D75" s="58"/>
    </row>
    <row r="76" spans="1:4" ht="12.75">
      <c r="A76" s="55"/>
      <c r="B76" s="58"/>
      <c r="C76" s="87"/>
      <c r="D76" s="58"/>
    </row>
    <row r="77" spans="1:4" ht="12.75">
      <c r="A77" s="55"/>
      <c r="B77" s="58"/>
      <c r="C77" s="87"/>
      <c r="D77" s="58"/>
    </row>
    <row r="78" ht="12.75">
      <c r="C78" s="88"/>
    </row>
    <row r="79" ht="12.75">
      <c r="C79" s="88"/>
    </row>
    <row r="80" ht="12.75">
      <c r="C80" s="88"/>
    </row>
    <row r="81" ht="12.75">
      <c r="C81" s="88"/>
    </row>
    <row r="82" ht="12.75">
      <c r="C82" s="88"/>
    </row>
    <row r="83" ht="12.75">
      <c r="C83" s="88"/>
    </row>
    <row r="84" ht="12.75">
      <c r="C84" s="88"/>
    </row>
    <row r="85" ht="12.75">
      <c r="C85" s="88"/>
    </row>
    <row r="86" ht="12.75">
      <c r="C86" s="88"/>
    </row>
    <row r="87" ht="12.75">
      <c r="C87" s="88"/>
    </row>
    <row r="88" ht="12.75">
      <c r="C88" s="88"/>
    </row>
    <row r="89" ht="12.75">
      <c r="C89" s="88"/>
    </row>
    <row r="90" ht="12.75">
      <c r="C90" s="88"/>
    </row>
    <row r="91" ht="12.75">
      <c r="C91" s="88"/>
    </row>
    <row r="92" ht="12.75">
      <c r="C92" s="88"/>
    </row>
    <row r="93" ht="12.75">
      <c r="C93" s="88"/>
    </row>
    <row r="94" ht="12.75">
      <c r="C94" s="88"/>
    </row>
    <row r="95" ht="12.75">
      <c r="C95" s="88"/>
    </row>
    <row r="96" ht="12.75">
      <c r="C96" s="88"/>
    </row>
    <row r="97" ht="12.75">
      <c r="C97" s="88"/>
    </row>
    <row r="98" ht="12.75">
      <c r="C98" s="88"/>
    </row>
    <row r="99" ht="12.75">
      <c r="C99" s="88"/>
    </row>
    <row r="100" ht="12.75">
      <c r="C100" s="88"/>
    </row>
    <row r="101" ht="12.75">
      <c r="C101" s="88"/>
    </row>
    <row r="102" ht="12.75">
      <c r="C102" s="88"/>
    </row>
    <row r="103" ht="12.75">
      <c r="C103" s="88"/>
    </row>
    <row r="104" ht="12.75">
      <c r="C104" s="88"/>
    </row>
    <row r="105" ht="12.75">
      <c r="C105" s="88"/>
    </row>
    <row r="106" ht="12.75">
      <c r="C106" s="88"/>
    </row>
    <row r="107" ht="12.75">
      <c r="C107" s="88"/>
    </row>
    <row r="108" ht="12.75">
      <c r="C108" s="88"/>
    </row>
    <row r="109" ht="12.75">
      <c r="C109" s="88"/>
    </row>
    <row r="110" ht="12.75">
      <c r="C110" s="88"/>
    </row>
    <row r="111" ht="12.75">
      <c r="C111" s="88"/>
    </row>
    <row r="112" ht="12.75">
      <c r="C112" s="88"/>
    </row>
    <row r="113" ht="12.75">
      <c r="C113" s="88"/>
    </row>
    <row r="114" ht="12.75">
      <c r="C114" s="88"/>
    </row>
    <row r="115" ht="12.75">
      <c r="C115" s="88"/>
    </row>
    <row r="116" ht="12.75">
      <c r="C116" s="88"/>
    </row>
    <row r="117" ht="12.75">
      <c r="C117" s="88"/>
    </row>
    <row r="118" ht="12.75">
      <c r="C118" s="88"/>
    </row>
    <row r="119" ht="12.75">
      <c r="C119" s="88"/>
    </row>
    <row r="120" ht="12.75">
      <c r="C120" s="88"/>
    </row>
    <row r="121" ht="12.75">
      <c r="C121" s="88"/>
    </row>
    <row r="122" ht="12.75">
      <c r="C122" s="88"/>
    </row>
    <row r="123" ht="12.75">
      <c r="C123" s="88"/>
    </row>
    <row r="124" ht="12.75">
      <c r="C124" s="88"/>
    </row>
    <row r="125" ht="12.75">
      <c r="C125" s="88"/>
    </row>
    <row r="126" ht="12.75">
      <c r="C126" s="88"/>
    </row>
    <row r="127" ht="12.75">
      <c r="C127" s="88"/>
    </row>
    <row r="128" ht="12.75">
      <c r="C128" s="88"/>
    </row>
  </sheetData>
  <printOptions/>
  <pageMargins left="0.75" right="0.2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24"/>
  <sheetViews>
    <sheetView workbookViewId="0" topLeftCell="A13">
      <selection activeCell="A13" sqref="A1:IV16384"/>
    </sheetView>
  </sheetViews>
  <sheetFormatPr defaultColWidth="9.00390625" defaultRowHeight="12.75"/>
  <cols>
    <col min="1" max="1" width="4.375" style="8" customWidth="1"/>
    <col min="2" max="2" width="54.875" style="0" customWidth="1"/>
    <col min="3" max="3" width="17.125" style="0" customWidth="1"/>
    <col min="4" max="4" width="17.625" style="0" bestFit="1" customWidth="1"/>
    <col min="5" max="5" width="11.125" style="0" bestFit="1" customWidth="1"/>
  </cols>
  <sheetData>
    <row r="1" spans="1:4" ht="51">
      <c r="A1" s="7" t="s">
        <v>26</v>
      </c>
      <c r="B1" s="4" t="s">
        <v>27</v>
      </c>
      <c r="C1" s="70" t="s">
        <v>139</v>
      </c>
      <c r="D1" s="7" t="s">
        <v>141</v>
      </c>
    </row>
    <row r="2" spans="1:4" ht="20.25" customHeight="1">
      <c r="A2" s="44">
        <v>42</v>
      </c>
      <c r="B2" s="49" t="s">
        <v>114</v>
      </c>
      <c r="C2" s="79"/>
      <c r="D2" s="79"/>
    </row>
    <row r="3" spans="1:4" ht="25.5" customHeight="1">
      <c r="A3" s="44">
        <v>43</v>
      </c>
      <c r="B3" s="43" t="s">
        <v>142</v>
      </c>
      <c r="C3" s="99">
        <f>124902566.39+2886243.9</f>
        <v>127788810.29</v>
      </c>
      <c r="D3" s="99">
        <f>123141479.24+8614574.3</f>
        <v>131756053.53999999</v>
      </c>
    </row>
    <row r="4" spans="1:4" ht="35.25" customHeight="1">
      <c r="A4" s="44">
        <v>44</v>
      </c>
      <c r="B4" s="43" t="s">
        <v>115</v>
      </c>
      <c r="C4" s="79"/>
      <c r="D4" s="79"/>
    </row>
    <row r="5" spans="1:4" ht="28.5" customHeight="1">
      <c r="A5" s="44">
        <v>45</v>
      </c>
      <c r="B5" s="43" t="s">
        <v>116</v>
      </c>
      <c r="C5" s="100">
        <f>240280121.57+3386564.3</f>
        <v>243666685.87</v>
      </c>
      <c r="D5" s="100">
        <f>121794047.02+8471635.9+755429.54+63304</f>
        <v>131084416.46000001</v>
      </c>
    </row>
    <row r="6" spans="1:4" ht="24.75" customHeight="1">
      <c r="A6" s="44">
        <v>46</v>
      </c>
      <c r="B6" s="43" t="s">
        <v>117</v>
      </c>
      <c r="C6" s="90"/>
      <c r="D6" s="90"/>
    </row>
    <row r="7" spans="1:4" ht="27" customHeight="1">
      <c r="A7" s="44">
        <v>47</v>
      </c>
      <c r="B7" s="43" t="s">
        <v>143</v>
      </c>
      <c r="C7" s="90">
        <f>3376017.39+11460343.9</f>
        <v>14836361.290000001</v>
      </c>
      <c r="D7" s="90">
        <f>36230328.14+21896198</f>
        <v>58126526.14</v>
      </c>
    </row>
    <row r="8" spans="1:4" ht="27.75" customHeight="1">
      <c r="A8" s="65">
        <v>48</v>
      </c>
      <c r="B8" s="43" t="s">
        <v>118</v>
      </c>
      <c r="C8" s="95"/>
      <c r="D8" s="95">
        <v>2071452.13</v>
      </c>
    </row>
    <row r="9" spans="1:11" ht="24.75" customHeight="1">
      <c r="A9" s="44">
        <v>49</v>
      </c>
      <c r="B9" s="49" t="s">
        <v>119</v>
      </c>
      <c r="C9" s="91"/>
      <c r="D9" s="91"/>
      <c r="E9" s="6"/>
      <c r="F9" s="6"/>
      <c r="G9" s="6"/>
      <c r="H9" s="6"/>
      <c r="I9" s="6"/>
      <c r="J9" s="6"/>
      <c r="K9" s="6"/>
    </row>
    <row r="10" spans="1:4" ht="24.75" customHeight="1">
      <c r="A10" s="44">
        <v>50</v>
      </c>
      <c r="B10" s="43" t="s">
        <v>120</v>
      </c>
      <c r="C10" s="79"/>
      <c r="D10" s="79"/>
    </row>
    <row r="11" spans="1:4" ht="24.75" customHeight="1">
      <c r="A11" s="44">
        <v>51</v>
      </c>
      <c r="B11" s="43" t="s">
        <v>121</v>
      </c>
      <c r="C11" s="79">
        <v>436724</v>
      </c>
      <c r="D11" s="79">
        <v>650666.85</v>
      </c>
    </row>
    <row r="12" spans="1:4" ht="24.75" customHeight="1">
      <c r="A12" s="44">
        <v>52</v>
      </c>
      <c r="B12" s="43" t="s">
        <v>122</v>
      </c>
      <c r="C12" s="79">
        <f>23000000+437499.7+75481</f>
        <v>23512980.7</v>
      </c>
      <c r="D12" s="79">
        <f>-5368500+(-816387.3)</f>
        <v>-6184887.3</v>
      </c>
    </row>
    <row r="13" spans="1:4" ht="24.75" customHeight="1">
      <c r="A13" s="44">
        <v>53</v>
      </c>
      <c r="B13" s="43" t="s">
        <v>123</v>
      </c>
      <c r="C13" s="79"/>
      <c r="D13" s="79"/>
    </row>
    <row r="14" spans="1:4" ht="24.75" customHeight="1">
      <c r="A14" s="44">
        <v>54</v>
      </c>
      <c r="B14" s="43" t="s">
        <v>124</v>
      </c>
      <c r="C14" s="79"/>
      <c r="D14" s="79">
        <v>9470793</v>
      </c>
    </row>
    <row r="15" spans="1:4" ht="24.75" customHeight="1">
      <c r="A15" s="44">
        <v>55</v>
      </c>
      <c r="B15" s="43" t="s">
        <v>125</v>
      </c>
      <c r="C15" s="79">
        <v>139818697.47</v>
      </c>
      <c r="D15" s="79">
        <v>433501329.22</v>
      </c>
    </row>
    <row r="16" spans="1:4" ht="24.75" customHeight="1">
      <c r="A16" s="44">
        <v>56</v>
      </c>
      <c r="B16" s="43" t="s">
        <v>45</v>
      </c>
      <c r="C16" s="79">
        <f>149497.84+24841183.6</f>
        <v>24990681.44</v>
      </c>
      <c r="D16" s="79">
        <f>1147078.66+53674779</f>
        <v>54821857.66</v>
      </c>
    </row>
    <row r="17" spans="1:4" ht="24.75" customHeight="1">
      <c r="A17" s="44">
        <v>57</v>
      </c>
      <c r="B17" s="43" t="s">
        <v>146</v>
      </c>
      <c r="C17" s="79">
        <f>2466873818.49+123737000</f>
        <v>2590610818.49</v>
      </c>
      <c r="D17" s="79">
        <f>18908168+310610691</f>
        <v>329518859</v>
      </c>
    </row>
    <row r="18" spans="1:4" ht="24.75" customHeight="1">
      <c r="A18" s="67">
        <v>58</v>
      </c>
      <c r="B18" s="68" t="s">
        <v>126</v>
      </c>
      <c r="C18" s="89"/>
      <c r="D18" s="89"/>
    </row>
    <row r="19" spans="1:4" ht="24.75" customHeight="1">
      <c r="A19" s="67">
        <v>59</v>
      </c>
      <c r="B19" s="68" t="s">
        <v>127</v>
      </c>
      <c r="C19" s="79"/>
      <c r="D19" s="79"/>
    </row>
    <row r="20" spans="1:5" ht="24.75" customHeight="1">
      <c r="A20" s="67">
        <v>60</v>
      </c>
      <c r="B20" s="68" t="s">
        <v>128</v>
      </c>
      <c r="C20" s="99">
        <f>'Tvorba v Sk'!C2+'Tvorba v Sk'!C3-'Použitie I v Sk'!C2</f>
        <v>120720982434.91998</v>
      </c>
      <c r="D20" s="99">
        <f>'Tvorba v Sk'!D2+'Tvorba v Sk'!D3-'Použitie I v Sk'!D2</f>
        <v>127505366010.30998</v>
      </c>
      <c r="E20" s="75"/>
    </row>
    <row r="21" spans="1:20" ht="24.75" customHeight="1">
      <c r="A21" s="67"/>
      <c r="B21" s="71" t="s">
        <v>149</v>
      </c>
      <c r="C21" s="92">
        <f>SUM('Použitie I v Sk'!C2:C26)+SUM(C2:C20)</f>
        <v>213994491699.49</v>
      </c>
      <c r="D21" s="92">
        <f>SUM('Použitie I v Sk'!D2:D26)+SUM(D2:D20)</f>
        <v>228846015446.81</v>
      </c>
      <c r="T21">
        <v>9</v>
      </c>
    </row>
    <row r="22" spans="1:5" ht="12.75">
      <c r="A22" s="55"/>
      <c r="B22" s="56"/>
      <c r="C22" s="87"/>
      <c r="E22" s="75"/>
    </row>
    <row r="23" spans="1:3" ht="12.75">
      <c r="A23" s="55"/>
      <c r="B23" s="58"/>
      <c r="C23" s="87"/>
    </row>
    <row r="24" spans="1:3" ht="12.75">
      <c r="A24" s="55"/>
      <c r="B24" s="58"/>
      <c r="C24" s="87"/>
    </row>
    <row r="25" spans="1:3" ht="12.75">
      <c r="A25" s="55"/>
      <c r="B25" s="58"/>
      <c r="C25" s="87"/>
    </row>
    <row r="26" spans="1:3" ht="12.75">
      <c r="A26" s="55"/>
      <c r="B26" s="58"/>
      <c r="C26" s="87"/>
    </row>
    <row r="27" spans="1:3" ht="12.75">
      <c r="A27" s="55"/>
      <c r="B27" s="58"/>
      <c r="C27" s="87"/>
    </row>
    <row r="28" spans="1:3" ht="12.75">
      <c r="A28" s="55"/>
      <c r="B28" s="58"/>
      <c r="C28" s="87"/>
    </row>
    <row r="29" spans="1:3" ht="12.75">
      <c r="A29" s="55"/>
      <c r="B29" s="58"/>
      <c r="C29" s="58"/>
    </row>
    <row r="30" spans="1:3" ht="12.75">
      <c r="A30" s="55"/>
      <c r="B30" s="58"/>
      <c r="C30" s="58"/>
    </row>
    <row r="31" spans="1:3" ht="12.75">
      <c r="A31" s="55"/>
      <c r="B31" s="58"/>
      <c r="C31" s="58"/>
    </row>
    <row r="32" spans="1:3" ht="12.75">
      <c r="A32" s="55"/>
      <c r="B32" s="58"/>
      <c r="C32" s="58"/>
    </row>
    <row r="33" spans="1:3" ht="12.75">
      <c r="A33" s="55"/>
      <c r="B33" s="58"/>
      <c r="C33" s="58"/>
    </row>
    <row r="34" spans="1:3" ht="12.75">
      <c r="A34" s="55"/>
      <c r="B34" s="58"/>
      <c r="C34" s="58"/>
    </row>
    <row r="35" spans="1:3" ht="12.75">
      <c r="A35" s="55"/>
      <c r="B35" s="58"/>
      <c r="C35" s="58"/>
    </row>
    <row r="36" spans="1:3" ht="12.75">
      <c r="A36" s="55"/>
      <c r="B36" s="58"/>
      <c r="C36" s="58"/>
    </row>
    <row r="37" spans="1:3" ht="12.75">
      <c r="A37" s="55"/>
      <c r="B37" s="58"/>
      <c r="C37" s="58"/>
    </row>
    <row r="38" spans="1:3" ht="12.75">
      <c r="A38" s="55"/>
      <c r="B38" s="58"/>
      <c r="C38" s="58"/>
    </row>
    <row r="39" spans="1:3" ht="12.75">
      <c r="A39" s="55"/>
      <c r="B39" s="58"/>
      <c r="C39" s="58"/>
    </row>
    <row r="40" spans="1:3" ht="12.75">
      <c r="A40" s="55"/>
      <c r="B40" s="58"/>
      <c r="C40" s="58"/>
    </row>
    <row r="41" spans="1:3" ht="12.75">
      <c r="A41" s="55"/>
      <c r="B41" s="58"/>
      <c r="C41" s="58"/>
    </row>
    <row r="42" spans="1:3" ht="12.75">
      <c r="A42" s="55"/>
      <c r="B42" s="58"/>
      <c r="C42" s="58"/>
    </row>
    <row r="43" spans="1:3" ht="12.75">
      <c r="A43" s="55"/>
      <c r="B43" s="58"/>
      <c r="C43" s="58"/>
    </row>
    <row r="44" spans="1:3" ht="12.75">
      <c r="A44" s="55"/>
      <c r="B44" s="58"/>
      <c r="C44" s="58"/>
    </row>
    <row r="45" spans="1:3" ht="12.75">
      <c r="A45" s="55"/>
      <c r="B45" s="58"/>
      <c r="C45" s="58"/>
    </row>
    <row r="46" spans="1:3" ht="12.75">
      <c r="A46" s="55"/>
      <c r="B46" s="58"/>
      <c r="C46" s="58"/>
    </row>
    <row r="47" spans="1:3" ht="12.75">
      <c r="A47" s="55"/>
      <c r="B47" s="58"/>
      <c r="C47" s="58"/>
    </row>
    <row r="48" spans="1:3" ht="12.75">
      <c r="A48" s="55"/>
      <c r="B48" s="58"/>
      <c r="C48" s="58"/>
    </row>
    <row r="49" spans="1:3" ht="12.75">
      <c r="A49" s="55"/>
      <c r="B49" s="58"/>
      <c r="C49" s="58"/>
    </row>
    <row r="50" spans="1:3" ht="12.75">
      <c r="A50" s="55"/>
      <c r="B50" s="58"/>
      <c r="C50" s="58"/>
    </row>
    <row r="51" spans="1:3" ht="12.75">
      <c r="A51" s="55"/>
      <c r="B51" s="58"/>
      <c r="C51" s="58"/>
    </row>
    <row r="52" spans="1:3" ht="12.75">
      <c r="A52" s="55"/>
      <c r="B52" s="58"/>
      <c r="C52" s="58"/>
    </row>
    <row r="53" spans="1:3" ht="12.75">
      <c r="A53" s="55"/>
      <c r="B53" s="58"/>
      <c r="C53" s="58"/>
    </row>
    <row r="54" spans="1:3" ht="12.75">
      <c r="A54" s="55"/>
      <c r="B54" s="58"/>
      <c r="C54" s="58"/>
    </row>
    <row r="55" spans="1:3" ht="12.75">
      <c r="A55" s="55"/>
      <c r="B55" s="58"/>
      <c r="C55" s="58"/>
    </row>
    <row r="56" spans="1:3" ht="12.75">
      <c r="A56" s="55"/>
      <c r="B56" s="58"/>
      <c r="C56" s="58"/>
    </row>
    <row r="57" spans="1:3" ht="12.75">
      <c r="A57" s="55"/>
      <c r="B57" s="58"/>
      <c r="C57" s="58"/>
    </row>
    <row r="58" spans="1:3" ht="12.75">
      <c r="A58" s="55"/>
      <c r="B58" s="58"/>
      <c r="C58" s="58"/>
    </row>
    <row r="59" spans="1:3" ht="12.75">
      <c r="A59" s="55"/>
      <c r="B59" s="58"/>
      <c r="C59" s="58"/>
    </row>
    <row r="60" spans="1:3" ht="12.75">
      <c r="A60" s="55"/>
      <c r="B60" s="58"/>
      <c r="C60" s="58"/>
    </row>
    <row r="61" spans="1:3" ht="12.75">
      <c r="A61" s="55"/>
      <c r="B61" s="58"/>
      <c r="C61" s="58"/>
    </row>
    <row r="62" spans="1:3" ht="12.75">
      <c r="A62" s="55"/>
      <c r="B62" s="58"/>
      <c r="C62" s="58"/>
    </row>
    <row r="63" spans="1:3" ht="12.75">
      <c r="A63" s="55"/>
      <c r="B63" s="58"/>
      <c r="C63" s="58"/>
    </row>
    <row r="64" spans="1:3" ht="12.75">
      <c r="A64" s="55"/>
      <c r="B64" s="58"/>
      <c r="C64" s="58"/>
    </row>
    <row r="65" spans="1:3" ht="12.75">
      <c r="A65" s="55"/>
      <c r="B65" s="58"/>
      <c r="C65" s="58"/>
    </row>
    <row r="66" spans="1:3" ht="12.75">
      <c r="A66" s="55"/>
      <c r="B66" s="58"/>
      <c r="C66" s="58"/>
    </row>
    <row r="67" spans="1:3" ht="12.75">
      <c r="A67" s="55"/>
      <c r="B67" s="58"/>
      <c r="C67" s="58"/>
    </row>
    <row r="68" spans="1:3" ht="12.75">
      <c r="A68" s="55"/>
      <c r="B68" s="58"/>
      <c r="C68" s="58"/>
    </row>
    <row r="69" spans="1:3" ht="12.75">
      <c r="A69" s="55"/>
      <c r="B69" s="58"/>
      <c r="C69" s="58"/>
    </row>
    <row r="70" spans="1:3" ht="12.75">
      <c r="A70" s="55"/>
      <c r="B70" s="58"/>
      <c r="C70" s="58"/>
    </row>
    <row r="71" spans="1:3" ht="12.75">
      <c r="A71" s="55"/>
      <c r="B71" s="58"/>
      <c r="C71" s="58"/>
    </row>
    <row r="72" spans="1:3" ht="12.75">
      <c r="A72" s="55"/>
      <c r="B72" s="58"/>
      <c r="C72" s="58"/>
    </row>
    <row r="73" spans="1:3" ht="12.75">
      <c r="A73" s="55"/>
      <c r="B73" s="58"/>
      <c r="C73" s="58"/>
    </row>
    <row r="74" spans="1:3" ht="12.75">
      <c r="A74" s="55"/>
      <c r="B74" s="58"/>
      <c r="C74" s="58"/>
    </row>
    <row r="75" spans="1:3" ht="12.75">
      <c r="A75" s="55"/>
      <c r="B75" s="58"/>
      <c r="C75" s="58"/>
    </row>
    <row r="76" spans="1:3" ht="12.75">
      <c r="A76" s="55"/>
      <c r="B76" s="58"/>
      <c r="C76" s="58"/>
    </row>
    <row r="77" spans="1:3" ht="12.75">
      <c r="A77" s="55"/>
      <c r="B77" s="58"/>
      <c r="C77" s="58"/>
    </row>
    <row r="78" spans="1:3" ht="12.75">
      <c r="A78" s="55"/>
      <c r="B78" s="58"/>
      <c r="C78" s="58"/>
    </row>
    <row r="79" spans="1:3" ht="12.75">
      <c r="A79" s="55"/>
      <c r="B79" s="58"/>
      <c r="C79" s="58"/>
    </row>
    <row r="80" spans="1:3" ht="12.75">
      <c r="A80" s="55"/>
      <c r="B80" s="58"/>
      <c r="C80" s="58"/>
    </row>
    <row r="81" spans="1:3" ht="12.75">
      <c r="A81" s="55"/>
      <c r="B81" s="58"/>
      <c r="C81" s="58"/>
    </row>
    <row r="82" spans="1:3" ht="12.75">
      <c r="A82" s="55"/>
      <c r="B82" s="58"/>
      <c r="C82" s="58"/>
    </row>
    <row r="83" spans="1:3" ht="12.75">
      <c r="A83" s="55"/>
      <c r="B83" s="58"/>
      <c r="C83" s="58"/>
    </row>
    <row r="84" spans="1:3" ht="12.75">
      <c r="A84" s="55"/>
      <c r="B84" s="58"/>
      <c r="C84" s="58"/>
    </row>
    <row r="85" spans="1:3" ht="12.75">
      <c r="A85" s="55"/>
      <c r="B85" s="58"/>
      <c r="C85" s="58"/>
    </row>
    <row r="86" spans="1:3" ht="12.75">
      <c r="A86" s="55"/>
      <c r="B86" s="58"/>
      <c r="C86" s="58"/>
    </row>
    <row r="87" spans="1:3" ht="12.75">
      <c r="A87" s="55"/>
      <c r="B87" s="58"/>
      <c r="C87" s="58"/>
    </row>
    <row r="88" spans="1:3" ht="12.75">
      <c r="A88" s="55"/>
      <c r="B88" s="58"/>
      <c r="C88" s="58"/>
    </row>
    <row r="89" spans="1:3" ht="12.75">
      <c r="A89" s="55"/>
      <c r="B89" s="58"/>
      <c r="C89" s="58"/>
    </row>
    <row r="90" spans="1:3" ht="12.75">
      <c r="A90" s="55"/>
      <c r="B90" s="58"/>
      <c r="C90" s="58"/>
    </row>
    <row r="91" spans="1:3" ht="12.75">
      <c r="A91" s="55"/>
      <c r="B91" s="58"/>
      <c r="C91" s="58"/>
    </row>
    <row r="92" spans="1:3" ht="12.75">
      <c r="A92" s="55"/>
      <c r="B92" s="58"/>
      <c r="C92" s="58"/>
    </row>
    <row r="93" spans="1:3" ht="12.75">
      <c r="A93" s="55"/>
      <c r="B93" s="58"/>
      <c r="C93" s="58"/>
    </row>
    <row r="94" spans="1:3" ht="12.75">
      <c r="A94" s="55"/>
      <c r="B94" s="58"/>
      <c r="C94" s="58"/>
    </row>
    <row r="95" spans="1:3" ht="12.75">
      <c r="A95" s="55"/>
      <c r="B95" s="58"/>
      <c r="C95" s="58"/>
    </row>
    <row r="96" spans="1:3" ht="12.75">
      <c r="A96" s="55"/>
      <c r="B96" s="58"/>
      <c r="C96" s="58"/>
    </row>
    <row r="97" spans="1:3" ht="12.75">
      <c r="A97" s="55"/>
      <c r="B97" s="58"/>
      <c r="C97" s="58"/>
    </row>
    <row r="98" spans="1:3" ht="12.75">
      <c r="A98" s="55"/>
      <c r="B98" s="58"/>
      <c r="C98" s="58"/>
    </row>
    <row r="99" spans="1:3" ht="12.75">
      <c r="A99" s="55"/>
      <c r="B99" s="58"/>
      <c r="C99" s="58"/>
    </row>
    <row r="100" spans="1:3" ht="12.75">
      <c r="A100" s="55"/>
      <c r="B100" s="58"/>
      <c r="C100" s="58"/>
    </row>
    <row r="101" spans="1:3" ht="12.75">
      <c r="A101" s="55"/>
      <c r="B101" s="58"/>
      <c r="C101" s="58"/>
    </row>
    <row r="102" spans="1:3" ht="12.75">
      <c r="A102" s="55"/>
      <c r="B102" s="58"/>
      <c r="C102" s="58"/>
    </row>
    <row r="103" spans="1:3" ht="12.75">
      <c r="A103" s="55"/>
      <c r="B103" s="58"/>
      <c r="C103" s="58"/>
    </row>
    <row r="104" spans="1:3" ht="12.75">
      <c r="A104" s="55"/>
      <c r="B104" s="58"/>
      <c r="C104" s="58"/>
    </row>
    <row r="105" spans="1:3" ht="12.75">
      <c r="A105" s="55"/>
      <c r="B105" s="58"/>
      <c r="C105" s="58"/>
    </row>
    <row r="106" spans="1:3" ht="12.75">
      <c r="A106" s="55"/>
      <c r="B106" s="58"/>
      <c r="C106" s="58"/>
    </row>
    <row r="107" spans="1:3" ht="12.75">
      <c r="A107" s="55"/>
      <c r="B107" s="58"/>
      <c r="C107" s="58"/>
    </row>
    <row r="108" spans="1:3" ht="12.75">
      <c r="A108" s="55"/>
      <c r="B108" s="58"/>
      <c r="C108" s="58"/>
    </row>
    <row r="109" spans="1:3" ht="12.75">
      <c r="A109" s="55"/>
      <c r="B109" s="58"/>
      <c r="C109" s="58"/>
    </row>
    <row r="110" spans="1:3" ht="12.75">
      <c r="A110" s="55"/>
      <c r="B110" s="58"/>
      <c r="C110" s="58"/>
    </row>
    <row r="111" spans="1:3" ht="12.75">
      <c r="A111" s="55"/>
      <c r="B111" s="58"/>
      <c r="C111" s="58"/>
    </row>
    <row r="112" spans="1:3" ht="12.75">
      <c r="A112" s="55"/>
      <c r="B112" s="58"/>
      <c r="C112" s="58"/>
    </row>
    <row r="113" spans="1:3" ht="12.75">
      <c r="A113" s="55"/>
      <c r="B113" s="58"/>
      <c r="C113" s="58"/>
    </row>
    <row r="114" spans="1:3" ht="12.75">
      <c r="A114" s="55"/>
      <c r="B114" s="58"/>
      <c r="C114" s="58"/>
    </row>
    <row r="115" spans="1:3" ht="12.75">
      <c r="A115" s="55"/>
      <c r="B115" s="58"/>
      <c r="C115" s="58"/>
    </row>
    <row r="116" spans="1:3" ht="12.75">
      <c r="A116" s="55"/>
      <c r="B116" s="58"/>
      <c r="C116" s="58"/>
    </row>
    <row r="117" spans="1:3" ht="12.75">
      <c r="A117" s="55"/>
      <c r="B117" s="58"/>
      <c r="C117" s="58"/>
    </row>
    <row r="118" spans="1:3" ht="12.75">
      <c r="A118" s="55"/>
      <c r="B118" s="58"/>
      <c r="C118" s="58"/>
    </row>
    <row r="119" spans="1:3" ht="12.75">
      <c r="A119" s="55"/>
      <c r="B119" s="58"/>
      <c r="C119" s="58"/>
    </row>
    <row r="120" spans="1:3" ht="12.75">
      <c r="A120" s="55"/>
      <c r="B120" s="58"/>
      <c r="C120" s="58"/>
    </row>
    <row r="121" spans="1:3" ht="12.75">
      <c r="A121" s="55"/>
      <c r="B121" s="58"/>
      <c r="C121" s="58"/>
    </row>
    <row r="122" spans="1:3" ht="12.75">
      <c r="A122" s="55"/>
      <c r="B122" s="58"/>
      <c r="C122" s="58"/>
    </row>
    <row r="123" spans="1:3" ht="12.75">
      <c r="A123" s="55"/>
      <c r="B123" s="58"/>
      <c r="C123" s="58"/>
    </row>
    <row r="124" spans="1:3" ht="12.75">
      <c r="A124" s="55"/>
      <c r="B124" s="58"/>
      <c r="C124" s="58"/>
    </row>
  </sheetData>
  <printOptions/>
  <pageMargins left="0.75" right="0.2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55"/>
  <sheetViews>
    <sheetView workbookViewId="0" topLeftCell="A1">
      <selection activeCell="A1" sqref="A1:IV16384"/>
    </sheetView>
  </sheetViews>
  <sheetFormatPr defaultColWidth="9.00390625" defaultRowHeight="12.75"/>
  <cols>
    <col min="1" max="14" width="2.375" style="10" customWidth="1"/>
    <col min="15" max="15" width="2.625" style="10" customWidth="1"/>
    <col min="16" max="28" width="2.375" style="10" customWidth="1"/>
    <col min="29" max="29" width="2.875" style="10" customWidth="1"/>
    <col min="30" max="30" width="3.00390625" style="10" customWidth="1"/>
    <col min="31" max="31" width="2.25390625" style="10" customWidth="1"/>
    <col min="32" max="35" width="2.375" style="10" customWidth="1"/>
    <col min="36" max="36" width="0.12890625" style="10" customWidth="1"/>
    <col min="37" max="37" width="2.125" style="10" customWidth="1"/>
    <col min="38" max="38" width="3.00390625" style="10" customWidth="1"/>
    <col min="39" max="16384" width="9.125" style="10" customWidth="1"/>
  </cols>
  <sheetData>
    <row r="1" ht="18" customHeight="1">
      <c r="W1" s="10" t="s">
        <v>83</v>
      </c>
    </row>
    <row r="2" spans="27:36" ht="5.25" customHeight="1"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1:36" ht="12.75">
      <c r="A3" s="14"/>
      <c r="T3" s="15"/>
      <c r="W3" s="38" t="s">
        <v>0</v>
      </c>
      <c r="X3" s="39"/>
      <c r="Y3" s="39"/>
      <c r="Z3" s="40"/>
      <c r="AA3" s="39"/>
      <c r="AB3" s="39"/>
      <c r="AC3" s="41"/>
      <c r="AD3" s="41"/>
      <c r="AE3" s="41"/>
      <c r="AF3" s="41"/>
      <c r="AG3" s="41"/>
      <c r="AH3" s="42"/>
      <c r="AI3" s="16"/>
      <c r="AJ3" s="16"/>
    </row>
    <row r="4" spans="1:36" ht="4.5" customHeight="1">
      <c r="A4" s="14"/>
      <c r="Z4" s="15"/>
      <c r="AA4" s="24"/>
      <c r="AB4" s="16"/>
      <c r="AC4" s="16"/>
      <c r="AD4" s="16"/>
      <c r="AE4" s="16"/>
      <c r="AF4" s="16"/>
      <c r="AG4" s="16"/>
      <c r="AH4" s="16"/>
      <c r="AI4" s="16"/>
      <c r="AJ4" s="16"/>
    </row>
    <row r="5" spans="1:36" ht="12.75">
      <c r="A5" s="14"/>
      <c r="AA5" s="24"/>
      <c r="AB5" s="24"/>
      <c r="AC5" s="24"/>
      <c r="AD5" s="24"/>
      <c r="AE5" s="24"/>
      <c r="AF5" s="24"/>
      <c r="AG5" s="24"/>
      <c r="AH5" s="24"/>
      <c r="AI5" s="24"/>
      <c r="AJ5" s="24"/>
    </row>
    <row r="7" spans="2:37" ht="15.75"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</row>
    <row r="9" spans="1:36" ht="18.75">
      <c r="A9" s="17" t="s">
        <v>153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</row>
    <row r="10" spans="1:36" ht="18.75">
      <c r="A10" s="17" t="s">
        <v>85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</row>
    <row r="11" spans="1:36" ht="18.75">
      <c r="A11" s="17" t="s">
        <v>86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</row>
    <row r="12" spans="1:36" ht="18.7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ht="15.75">
      <c r="A13" s="19" t="s">
        <v>151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ht="15.75">
      <c r="A14" s="19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9:32" ht="12.75">
      <c r="S15" s="10" t="s">
        <v>47</v>
      </c>
      <c r="V15" s="10" t="s">
        <v>48</v>
      </c>
      <c r="AC15" s="10" t="s">
        <v>47</v>
      </c>
      <c r="AF15" s="10" t="s">
        <v>48</v>
      </c>
    </row>
    <row r="16" spans="1:37" ht="12.75">
      <c r="A16" s="15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 t="s">
        <v>49</v>
      </c>
      <c r="O16" s="20"/>
      <c r="P16" s="20"/>
      <c r="Q16" s="20"/>
      <c r="R16" s="20"/>
      <c r="S16" s="21">
        <v>0</v>
      </c>
      <c r="T16" s="21">
        <v>1</v>
      </c>
      <c r="U16" s="22"/>
      <c r="V16" s="21">
        <v>2</v>
      </c>
      <c r="W16" s="21">
        <v>0</v>
      </c>
      <c r="X16" s="21">
        <v>0</v>
      </c>
      <c r="Y16" s="21">
        <v>5</v>
      </c>
      <c r="Z16" s="22"/>
      <c r="AA16" s="23" t="s">
        <v>50</v>
      </c>
      <c r="AB16" s="23"/>
      <c r="AC16" s="21">
        <v>1</v>
      </c>
      <c r="AD16" s="21">
        <v>2</v>
      </c>
      <c r="AE16" s="22"/>
      <c r="AF16" s="21">
        <v>2</v>
      </c>
      <c r="AG16" s="21">
        <v>0</v>
      </c>
      <c r="AH16" s="21">
        <v>0</v>
      </c>
      <c r="AI16" s="21">
        <v>5</v>
      </c>
      <c r="AJ16" s="22"/>
      <c r="AK16" s="24"/>
    </row>
    <row r="17" ht="12.75">
      <c r="Q17" s="10" t="s">
        <v>51</v>
      </c>
    </row>
    <row r="20" spans="2:36" ht="12.7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 t="s">
        <v>52</v>
      </c>
      <c r="W20" s="23"/>
      <c r="X20" s="23"/>
      <c r="Y20" s="23"/>
      <c r="Z20" s="23"/>
      <c r="AA20" s="23"/>
      <c r="AB20" s="23" t="s">
        <v>52</v>
      </c>
      <c r="AC20" s="23"/>
      <c r="AD20" s="23"/>
      <c r="AE20" s="23"/>
      <c r="AJ20" s="23"/>
    </row>
    <row r="21" spans="2:36" ht="12.7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 t="s">
        <v>53</v>
      </c>
      <c r="W21" s="23"/>
      <c r="X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</row>
    <row r="22" spans="2:36" ht="12.7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1"/>
      <c r="W22" s="23"/>
      <c r="X22" s="23" t="s">
        <v>55</v>
      </c>
      <c r="Y22" s="23"/>
      <c r="AB22" s="21"/>
      <c r="AC22" s="23"/>
      <c r="AD22" s="23" t="s">
        <v>56</v>
      </c>
      <c r="AE22" s="23"/>
      <c r="AI22" s="23"/>
      <c r="AJ22" s="23"/>
    </row>
    <row r="23" spans="2:36" ht="12.7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1"/>
      <c r="W23" s="23"/>
      <c r="X23" s="23" t="s">
        <v>57</v>
      </c>
      <c r="Y23" s="23"/>
      <c r="AB23" s="21"/>
      <c r="AC23" s="23"/>
      <c r="AD23" s="23" t="s">
        <v>58</v>
      </c>
      <c r="AE23" s="23"/>
      <c r="AI23" s="23"/>
      <c r="AJ23" s="23"/>
    </row>
    <row r="24" spans="2:36" ht="12.7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1"/>
      <c r="W24" s="22"/>
      <c r="X24" s="23" t="s">
        <v>59</v>
      </c>
      <c r="Y24" s="23"/>
      <c r="AB24" s="22"/>
      <c r="AC24" s="22"/>
      <c r="AD24" s="23"/>
      <c r="AE24" s="23"/>
      <c r="AI24" s="23"/>
      <c r="AJ24" s="23"/>
    </row>
    <row r="25" spans="1:36" ht="12.75">
      <c r="A25" s="25" t="s">
        <v>60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2"/>
      <c r="AA25" s="22"/>
      <c r="AB25" s="23"/>
      <c r="AC25" s="23"/>
      <c r="AD25" s="23"/>
      <c r="AE25" s="23"/>
      <c r="AF25" s="22"/>
      <c r="AG25" s="22"/>
      <c r="AH25" s="23"/>
      <c r="AI25" s="23"/>
      <c r="AJ25" s="23"/>
    </row>
    <row r="26" spans="1:36" ht="12.75">
      <c r="A26" s="26">
        <v>1</v>
      </c>
      <c r="B26" s="21">
        <v>7</v>
      </c>
      <c r="C26" s="21">
        <v>3</v>
      </c>
      <c r="D26" s="21">
        <v>3</v>
      </c>
      <c r="E26" s="21">
        <v>3</v>
      </c>
      <c r="F26" s="21">
        <v>7</v>
      </c>
      <c r="G26" s="21">
        <v>6</v>
      </c>
      <c r="H26" s="21">
        <v>8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2"/>
      <c r="AA26" s="23"/>
      <c r="AB26" s="23"/>
      <c r="AC26" s="23"/>
      <c r="AD26" s="23"/>
      <c r="AE26" s="23"/>
      <c r="AF26" s="23"/>
      <c r="AG26" s="23"/>
      <c r="AH26" s="23"/>
      <c r="AI26" s="23"/>
      <c r="AJ26" s="23"/>
    </row>
    <row r="27" spans="2:36" ht="12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 t="s">
        <v>53</v>
      </c>
      <c r="Y27" s="23" t="s">
        <v>61</v>
      </c>
      <c r="Z27" s="23"/>
      <c r="AA27" s="23"/>
      <c r="AB27" s="23"/>
      <c r="AC27" s="23"/>
      <c r="AD27" s="23"/>
      <c r="AE27" s="23"/>
      <c r="AF27" s="27" t="s">
        <v>54</v>
      </c>
      <c r="AG27" s="23"/>
      <c r="AH27" s="23"/>
      <c r="AI27" s="23"/>
      <c r="AJ27" s="23"/>
    </row>
    <row r="28" spans="1:36" ht="12.75">
      <c r="A28" s="25" t="s">
        <v>62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</row>
    <row r="29" spans="1:36" ht="12.75">
      <c r="A29" s="26" t="s">
        <v>1</v>
      </c>
      <c r="B29" s="21" t="s">
        <v>2</v>
      </c>
      <c r="C29" s="21" t="s">
        <v>3</v>
      </c>
      <c r="D29" s="21" t="s">
        <v>4</v>
      </c>
      <c r="E29" s="21"/>
      <c r="F29" s="21" t="s">
        <v>3</v>
      </c>
      <c r="G29" s="21" t="s">
        <v>5</v>
      </c>
      <c r="H29" s="21" t="s">
        <v>6</v>
      </c>
      <c r="I29" s="21" t="s">
        <v>2</v>
      </c>
      <c r="J29" s="21" t="s">
        <v>4</v>
      </c>
      <c r="K29" s="21" t="s">
        <v>3</v>
      </c>
      <c r="L29" s="21" t="s">
        <v>7</v>
      </c>
      <c r="M29" s="21" t="s">
        <v>8</v>
      </c>
      <c r="N29" s="21" t="s">
        <v>2</v>
      </c>
      <c r="O29" s="21"/>
      <c r="P29" s="21" t="s">
        <v>63</v>
      </c>
      <c r="Q29" s="21" t="s">
        <v>9</v>
      </c>
      <c r="R29" s="21" t="s">
        <v>10</v>
      </c>
      <c r="S29" s="21" t="s">
        <v>11</v>
      </c>
      <c r="T29" s="21" t="s">
        <v>12</v>
      </c>
      <c r="U29" s="21" t="s">
        <v>13</v>
      </c>
      <c r="V29" s="21" t="s">
        <v>14</v>
      </c>
      <c r="W29" s="21"/>
      <c r="X29" s="21" t="s">
        <v>64</v>
      </c>
      <c r="Y29" s="21" t="s">
        <v>15</v>
      </c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</row>
    <row r="30" spans="2:36" ht="3.75" customHeight="1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</row>
    <row r="31" spans="1:36" ht="12.75">
      <c r="A31" s="26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ht="12.75">
      <c r="A32" s="28" t="s">
        <v>65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</row>
    <row r="33" spans="1:36" ht="12.75">
      <c r="A33" s="26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</row>
    <row r="34" spans="1:36" ht="12.75">
      <c r="A34" s="24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</row>
    <row r="35" spans="1:36" ht="12.75">
      <c r="A35" s="25" t="s">
        <v>66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  <row r="36" spans="1:36" ht="12.75">
      <c r="A36" s="26" t="s">
        <v>16</v>
      </c>
      <c r="B36" s="21" t="s">
        <v>6</v>
      </c>
      <c r="C36" s="21" t="s">
        <v>17</v>
      </c>
      <c r="D36" s="21" t="s">
        <v>11</v>
      </c>
      <c r="E36" s="21" t="s">
        <v>18</v>
      </c>
      <c r="F36" s="21" t="s">
        <v>2</v>
      </c>
      <c r="G36" s="21" t="s">
        <v>19</v>
      </c>
      <c r="H36" s="21" t="s">
        <v>5</v>
      </c>
      <c r="I36" s="21"/>
      <c r="J36" s="21">
        <v>2</v>
      </c>
      <c r="K36" s="21">
        <v>7</v>
      </c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</row>
    <row r="37" spans="1:36" ht="12.75">
      <c r="A37" s="23" t="s">
        <v>20</v>
      </c>
      <c r="C37" s="23"/>
      <c r="D37" s="23"/>
      <c r="E37" s="23"/>
      <c r="F37" s="23"/>
      <c r="G37" s="23" t="s">
        <v>67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</row>
    <row r="38" spans="1:36" ht="12.75">
      <c r="A38" s="26">
        <v>8</v>
      </c>
      <c r="B38" s="21">
        <v>2</v>
      </c>
      <c r="C38" s="21">
        <v>1</v>
      </c>
      <c r="D38" s="21">
        <v>0</v>
      </c>
      <c r="E38" s="21">
        <v>1</v>
      </c>
      <c r="F38" s="23"/>
      <c r="G38" s="21" t="s">
        <v>21</v>
      </c>
      <c r="H38" s="21" t="s">
        <v>6</v>
      </c>
      <c r="I38" s="21" t="s">
        <v>9</v>
      </c>
      <c r="J38" s="21" t="s">
        <v>12</v>
      </c>
      <c r="K38" s="21" t="s">
        <v>17</v>
      </c>
      <c r="L38" s="21" t="s">
        <v>22</v>
      </c>
      <c r="M38" s="21" t="s">
        <v>23</v>
      </c>
      <c r="N38" s="21" t="s">
        <v>9</v>
      </c>
      <c r="O38" s="21" t="s">
        <v>19</v>
      </c>
      <c r="P38" s="21" t="s">
        <v>9</v>
      </c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</row>
    <row r="39" spans="1:36" ht="12.75">
      <c r="A39" s="23" t="s">
        <v>68</v>
      </c>
      <c r="C39" s="23"/>
      <c r="D39" s="23"/>
      <c r="E39" s="23"/>
      <c r="F39" s="23"/>
      <c r="G39" s="23"/>
      <c r="H39" s="23"/>
      <c r="I39" s="23" t="s">
        <v>24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 t="s">
        <v>69</v>
      </c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</row>
    <row r="40" spans="1:36" ht="12.75">
      <c r="A40" s="26"/>
      <c r="B40" s="21"/>
      <c r="C40" s="21"/>
      <c r="D40" s="21"/>
      <c r="E40" s="21"/>
      <c r="F40" s="21">
        <v>0</v>
      </c>
      <c r="G40" s="21">
        <v>2</v>
      </c>
      <c r="H40" s="23"/>
      <c r="I40" s="21">
        <v>4</v>
      </c>
      <c r="J40" s="21">
        <v>8</v>
      </c>
      <c r="K40" s="21">
        <v>2</v>
      </c>
      <c r="L40" s="21">
        <v>7</v>
      </c>
      <c r="M40" s="21">
        <v>1</v>
      </c>
      <c r="N40" s="21">
        <v>1</v>
      </c>
      <c r="O40" s="21">
        <v>1</v>
      </c>
      <c r="P40" s="21">
        <v>1</v>
      </c>
      <c r="Q40" s="21"/>
      <c r="R40" s="21"/>
      <c r="S40" s="23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3"/>
      <c r="AE40" s="23"/>
      <c r="AF40" s="23"/>
      <c r="AG40" s="23"/>
      <c r="AH40" s="23"/>
      <c r="AI40" s="23"/>
      <c r="AJ40" s="23"/>
    </row>
    <row r="41" spans="1:36" ht="12.75">
      <c r="A41" s="23" t="s">
        <v>70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</row>
    <row r="42" spans="1:36" ht="12.75">
      <c r="A42" s="26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</row>
    <row r="43" spans="2:36" ht="12.7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</row>
    <row r="44" ht="12.75">
      <c r="AK44" s="10" t="s">
        <v>51</v>
      </c>
    </row>
    <row r="46" ht="14.25" customHeight="1"/>
    <row r="47" spans="1:36" ht="3" customHeight="1" hidden="1">
      <c r="A47" s="11"/>
      <c r="B47" s="12"/>
      <c r="C47" s="12"/>
      <c r="D47" s="12"/>
      <c r="E47" s="12"/>
      <c r="F47" s="13"/>
      <c r="G47" s="12"/>
      <c r="H47" s="12"/>
      <c r="I47" s="12"/>
      <c r="J47" s="12"/>
      <c r="K47" s="12"/>
      <c r="L47" s="12"/>
      <c r="M47" s="12"/>
      <c r="N47" s="12"/>
      <c r="O47" s="13"/>
      <c r="P47" s="12"/>
      <c r="Q47" s="12"/>
      <c r="R47" s="12"/>
      <c r="S47" s="12"/>
      <c r="T47" s="12"/>
      <c r="U47" s="12"/>
      <c r="V47" s="12"/>
      <c r="W47" s="12"/>
      <c r="X47" s="12"/>
      <c r="Y47" s="13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3"/>
    </row>
    <row r="48" spans="1:36" ht="15" customHeight="1">
      <c r="A48" s="29" t="s">
        <v>71</v>
      </c>
      <c r="B48" s="12"/>
      <c r="C48" s="12"/>
      <c r="D48" s="12"/>
      <c r="E48" s="12"/>
      <c r="F48" s="13"/>
      <c r="G48" s="30" t="s">
        <v>72</v>
      </c>
      <c r="H48" s="12"/>
      <c r="I48" s="12"/>
      <c r="J48" s="12"/>
      <c r="K48" s="30"/>
      <c r="L48" s="30"/>
      <c r="M48" s="30"/>
      <c r="N48" s="12"/>
      <c r="O48" s="13"/>
      <c r="P48" s="30" t="s">
        <v>73</v>
      </c>
      <c r="Q48" s="12"/>
      <c r="R48" s="12"/>
      <c r="S48" s="12"/>
      <c r="T48" s="12"/>
      <c r="U48" s="12"/>
      <c r="V48" s="12"/>
      <c r="W48" s="12"/>
      <c r="X48" s="12"/>
      <c r="Y48" s="13"/>
      <c r="Z48" s="30" t="s">
        <v>73</v>
      </c>
      <c r="AA48" s="12"/>
      <c r="AB48" s="12"/>
      <c r="AC48" s="12"/>
      <c r="AD48" s="12"/>
      <c r="AE48" s="12"/>
      <c r="AF48" s="12"/>
      <c r="AG48" s="12"/>
      <c r="AH48" s="12"/>
      <c r="AI48" s="12"/>
      <c r="AJ48" s="13"/>
    </row>
    <row r="49" spans="1:36" ht="8.25" customHeight="1">
      <c r="A49" s="31"/>
      <c r="B49" s="24"/>
      <c r="C49" s="24"/>
      <c r="D49" s="24"/>
      <c r="E49" s="24"/>
      <c r="F49" s="32"/>
      <c r="G49" s="33" t="s">
        <v>74</v>
      </c>
      <c r="H49" s="24"/>
      <c r="I49" s="24"/>
      <c r="J49" s="24"/>
      <c r="K49" s="33"/>
      <c r="L49" s="33"/>
      <c r="M49" s="33"/>
      <c r="N49" s="24"/>
      <c r="O49" s="32"/>
      <c r="P49" s="33" t="s">
        <v>75</v>
      </c>
      <c r="Q49" s="24"/>
      <c r="R49" s="24"/>
      <c r="S49" s="24"/>
      <c r="T49" s="24"/>
      <c r="U49" s="24"/>
      <c r="V49" s="24"/>
      <c r="W49" s="24"/>
      <c r="X49" s="24"/>
      <c r="Y49" s="32"/>
      <c r="Z49" s="33" t="s">
        <v>76</v>
      </c>
      <c r="AA49" s="24"/>
      <c r="AB49" s="24"/>
      <c r="AC49" s="24"/>
      <c r="AD49" s="24"/>
      <c r="AE49" s="24"/>
      <c r="AF49" s="24"/>
      <c r="AG49" s="24"/>
      <c r="AH49" s="24"/>
      <c r="AI49" s="24"/>
      <c r="AJ49" s="32"/>
    </row>
    <row r="50" spans="1:36" ht="8.25" customHeight="1">
      <c r="A50" s="31"/>
      <c r="B50" s="24"/>
      <c r="C50" s="24"/>
      <c r="D50" s="24"/>
      <c r="E50" s="24"/>
      <c r="F50" s="32"/>
      <c r="G50" s="33" t="s">
        <v>77</v>
      </c>
      <c r="H50" s="24"/>
      <c r="I50" s="24"/>
      <c r="J50" s="24"/>
      <c r="K50" s="33"/>
      <c r="L50" s="33"/>
      <c r="M50" s="33"/>
      <c r="N50" s="24"/>
      <c r="O50" s="32"/>
      <c r="P50" s="33" t="s">
        <v>78</v>
      </c>
      <c r="Q50" s="24"/>
      <c r="R50" s="24"/>
      <c r="S50" s="24"/>
      <c r="T50" s="24"/>
      <c r="U50" s="24"/>
      <c r="V50" s="24"/>
      <c r="W50" s="24"/>
      <c r="X50" s="24"/>
      <c r="Y50" s="32"/>
      <c r="Z50" s="33" t="s">
        <v>79</v>
      </c>
      <c r="AA50" s="24"/>
      <c r="AB50" s="24"/>
      <c r="AC50" s="24"/>
      <c r="AD50" s="24"/>
      <c r="AE50" s="24"/>
      <c r="AF50" s="24"/>
      <c r="AG50" s="24"/>
      <c r="AH50" s="24"/>
      <c r="AI50" s="24"/>
      <c r="AJ50" s="32"/>
    </row>
    <row r="51" spans="1:36" ht="12.75">
      <c r="A51" s="78"/>
      <c r="B51" s="35"/>
      <c r="C51" s="35"/>
      <c r="D51" s="35"/>
      <c r="E51" s="35"/>
      <c r="F51" s="36"/>
      <c r="G51" s="24"/>
      <c r="H51" s="24"/>
      <c r="I51" s="24"/>
      <c r="J51" s="24"/>
      <c r="K51" s="24"/>
      <c r="L51" s="24"/>
      <c r="M51" s="24"/>
      <c r="N51" s="24"/>
      <c r="O51" s="32"/>
      <c r="P51" s="24"/>
      <c r="Q51" s="24"/>
      <c r="R51" s="24"/>
      <c r="S51" s="24"/>
      <c r="T51" s="24"/>
      <c r="U51" s="24"/>
      <c r="V51" s="24"/>
      <c r="W51" s="24"/>
      <c r="X51" s="24"/>
      <c r="Y51" s="32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32"/>
    </row>
    <row r="52" spans="1:36" ht="12.75">
      <c r="A52" s="37" t="s">
        <v>80</v>
      </c>
      <c r="B52" s="24"/>
      <c r="C52" s="24"/>
      <c r="D52" s="24"/>
      <c r="E52" s="24"/>
      <c r="F52" s="32"/>
      <c r="G52" s="24" t="s">
        <v>46</v>
      </c>
      <c r="H52" s="24"/>
      <c r="I52" s="24"/>
      <c r="J52" s="24"/>
      <c r="K52" s="24"/>
      <c r="L52" s="24"/>
      <c r="M52" s="24"/>
      <c r="N52" s="24"/>
      <c r="O52" s="32"/>
      <c r="P52" s="24" t="s">
        <v>81</v>
      </c>
      <c r="Q52" s="24"/>
      <c r="R52" s="24"/>
      <c r="S52" s="24"/>
      <c r="T52" s="24"/>
      <c r="U52" s="24"/>
      <c r="V52" s="24"/>
      <c r="W52" s="24"/>
      <c r="X52" s="24"/>
      <c r="Y52" s="32"/>
      <c r="Z52" s="10" t="s">
        <v>25</v>
      </c>
      <c r="AA52" s="24"/>
      <c r="AB52" s="24"/>
      <c r="AC52" s="24"/>
      <c r="AD52" s="24"/>
      <c r="AE52" s="24"/>
      <c r="AF52" s="24"/>
      <c r="AG52" s="24"/>
      <c r="AH52" s="24"/>
      <c r="AI52" s="24"/>
      <c r="AJ52" s="32"/>
    </row>
    <row r="53" spans="1:36" ht="33.75" customHeight="1">
      <c r="A53" s="34"/>
      <c r="B53" s="35"/>
      <c r="C53" s="35"/>
      <c r="D53" s="35"/>
      <c r="E53" s="35"/>
      <c r="F53" s="36"/>
      <c r="G53" s="35"/>
      <c r="H53" s="35"/>
      <c r="I53" s="35"/>
      <c r="J53" s="35"/>
      <c r="K53" s="35"/>
      <c r="L53" s="35"/>
      <c r="M53" s="35"/>
      <c r="N53" s="35"/>
      <c r="O53" s="36"/>
      <c r="P53" s="35"/>
      <c r="Q53" s="35"/>
      <c r="R53" s="35"/>
      <c r="S53" s="35"/>
      <c r="T53" s="35"/>
      <c r="U53" s="35"/>
      <c r="V53" s="35"/>
      <c r="W53" s="35"/>
      <c r="X53" s="35"/>
      <c r="Y53" s="36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6"/>
    </row>
    <row r="55" ht="12.75">
      <c r="A55" s="10" t="s">
        <v>82</v>
      </c>
    </row>
  </sheetData>
  <mergeCells count="1">
    <mergeCell ref="B7:AK7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55"/>
  <sheetViews>
    <sheetView showGridLines="0" workbookViewId="0" topLeftCell="A10">
      <selection activeCell="A51" sqref="A51"/>
    </sheetView>
  </sheetViews>
  <sheetFormatPr defaultColWidth="9.00390625" defaultRowHeight="12.75"/>
  <cols>
    <col min="1" max="14" width="2.375" style="10" customWidth="1"/>
    <col min="15" max="15" width="2.625" style="10" customWidth="1"/>
    <col min="16" max="28" width="2.375" style="10" customWidth="1"/>
    <col min="29" max="29" width="2.875" style="10" customWidth="1"/>
    <col min="30" max="30" width="3.00390625" style="10" customWidth="1"/>
    <col min="31" max="31" width="2.25390625" style="10" customWidth="1"/>
    <col min="32" max="35" width="2.375" style="10" customWidth="1"/>
    <col min="36" max="36" width="0.12890625" style="10" customWidth="1"/>
    <col min="37" max="37" width="2.125" style="10" customWidth="1"/>
    <col min="38" max="38" width="3.00390625" style="10" customWidth="1"/>
    <col min="39" max="16384" width="9.125" style="10" customWidth="1"/>
  </cols>
  <sheetData>
    <row r="1" ht="18" customHeight="1">
      <c r="W1" s="10" t="s">
        <v>83</v>
      </c>
    </row>
    <row r="2" spans="27:36" ht="5.25" customHeight="1"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1:36" ht="12.75">
      <c r="A3" s="14"/>
      <c r="T3" s="15"/>
      <c r="W3" s="38" t="s">
        <v>0</v>
      </c>
      <c r="X3" s="39"/>
      <c r="Y3" s="39"/>
      <c r="Z3" s="40"/>
      <c r="AA3" s="39"/>
      <c r="AB3" s="39"/>
      <c r="AC3" s="41"/>
      <c r="AD3" s="41"/>
      <c r="AE3" s="41"/>
      <c r="AF3" s="41"/>
      <c r="AG3" s="41"/>
      <c r="AH3" s="42"/>
      <c r="AI3" s="16"/>
      <c r="AJ3" s="16"/>
    </row>
    <row r="4" spans="1:36" ht="4.5" customHeight="1">
      <c r="A4" s="14"/>
      <c r="Z4" s="15"/>
      <c r="AA4" s="24"/>
      <c r="AB4" s="16"/>
      <c r="AC4" s="16"/>
      <c r="AD4" s="16"/>
      <c r="AE4" s="16"/>
      <c r="AF4" s="16"/>
      <c r="AG4" s="16"/>
      <c r="AH4" s="16"/>
      <c r="AI4" s="16"/>
      <c r="AJ4" s="16"/>
    </row>
    <row r="5" spans="1:36" ht="12.75">
      <c r="A5" s="14"/>
      <c r="AA5" s="24"/>
      <c r="AB5" s="24"/>
      <c r="AC5" s="24"/>
      <c r="AD5" s="24"/>
      <c r="AE5" s="24"/>
      <c r="AF5" s="24"/>
      <c r="AG5" s="24"/>
      <c r="AH5" s="24"/>
      <c r="AI5" s="24"/>
      <c r="AJ5" s="24"/>
    </row>
    <row r="9" spans="1:36" ht="18.75">
      <c r="A9" s="17" t="s">
        <v>84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</row>
    <row r="10" spans="1:36" ht="18.75">
      <c r="A10" s="17" t="s">
        <v>85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</row>
    <row r="11" spans="1:36" ht="18.75">
      <c r="A11" s="17" t="s">
        <v>86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</row>
    <row r="12" spans="1:36" ht="18.7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ht="15.75">
      <c r="A13" s="19" t="s">
        <v>152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ht="15.75">
      <c r="A14" s="19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9:32" ht="12.75">
      <c r="S15" s="10" t="s">
        <v>47</v>
      </c>
      <c r="V15" s="10" t="s">
        <v>48</v>
      </c>
      <c r="AC15" s="10" t="s">
        <v>47</v>
      </c>
      <c r="AF15" s="10" t="s">
        <v>48</v>
      </c>
    </row>
    <row r="16" spans="1:37" ht="12.75">
      <c r="A16" s="15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 t="s">
        <v>49</v>
      </c>
      <c r="O16" s="20"/>
      <c r="P16" s="20"/>
      <c r="Q16" s="20"/>
      <c r="R16" s="20"/>
      <c r="S16" s="21">
        <v>0</v>
      </c>
      <c r="T16" s="21">
        <v>1</v>
      </c>
      <c r="U16" s="22"/>
      <c r="V16" s="21">
        <v>2</v>
      </c>
      <c r="W16" s="21">
        <v>0</v>
      </c>
      <c r="X16" s="21">
        <v>0</v>
      </c>
      <c r="Y16" s="21">
        <v>5</v>
      </c>
      <c r="Z16" s="22"/>
      <c r="AA16" s="23" t="s">
        <v>50</v>
      </c>
      <c r="AB16" s="23"/>
      <c r="AC16" s="21">
        <v>1</v>
      </c>
      <c r="AD16" s="21">
        <v>2</v>
      </c>
      <c r="AE16" s="22"/>
      <c r="AF16" s="21">
        <v>2</v>
      </c>
      <c r="AG16" s="21">
        <v>0</v>
      </c>
      <c r="AH16" s="21">
        <v>0</v>
      </c>
      <c r="AI16" s="21">
        <v>5</v>
      </c>
      <c r="AJ16" s="22"/>
      <c r="AK16" s="24"/>
    </row>
    <row r="17" ht="12.75">
      <c r="Q17" s="10" t="s">
        <v>51</v>
      </c>
    </row>
    <row r="20" spans="2:36" ht="12.7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 t="s">
        <v>52</v>
      </c>
      <c r="W20" s="23"/>
      <c r="X20" s="23"/>
      <c r="Y20" s="23"/>
      <c r="Z20" s="23"/>
      <c r="AA20" s="23"/>
      <c r="AB20" s="23" t="s">
        <v>52</v>
      </c>
      <c r="AC20" s="23"/>
      <c r="AD20" s="23"/>
      <c r="AE20" s="23"/>
      <c r="AJ20" s="23"/>
    </row>
    <row r="21" spans="2:36" ht="12.7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 t="s">
        <v>53</v>
      </c>
      <c r="W21" s="23"/>
      <c r="X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</row>
    <row r="22" spans="2:36" ht="12.7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1" t="s">
        <v>54</v>
      </c>
      <c r="W22" s="23"/>
      <c r="X22" s="23" t="s">
        <v>55</v>
      </c>
      <c r="Y22" s="23"/>
      <c r="AB22" s="21" t="s">
        <v>54</v>
      </c>
      <c r="AC22" s="23"/>
      <c r="AD22" s="23" t="s">
        <v>56</v>
      </c>
      <c r="AE22" s="23"/>
      <c r="AI22" s="23"/>
      <c r="AJ22" s="23"/>
    </row>
    <row r="23" spans="2:36" ht="12.7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1"/>
      <c r="W23" s="23"/>
      <c r="X23" s="23" t="s">
        <v>57</v>
      </c>
      <c r="Y23" s="23"/>
      <c r="AB23" s="21"/>
      <c r="AC23" s="23"/>
      <c r="AD23" s="23" t="s">
        <v>58</v>
      </c>
      <c r="AE23" s="23"/>
      <c r="AI23" s="23"/>
      <c r="AJ23" s="23"/>
    </row>
    <row r="24" spans="2:36" ht="12.7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1"/>
      <c r="W24" s="22"/>
      <c r="X24" s="23" t="s">
        <v>59</v>
      </c>
      <c r="Y24" s="23"/>
      <c r="AB24" s="22"/>
      <c r="AC24" s="22"/>
      <c r="AD24" s="23"/>
      <c r="AE24" s="23"/>
      <c r="AI24" s="23"/>
      <c r="AJ24" s="23"/>
    </row>
    <row r="25" spans="1:36" ht="12.75">
      <c r="A25" s="25" t="s">
        <v>60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2"/>
      <c r="AA25" s="22"/>
      <c r="AB25" s="23"/>
      <c r="AC25" s="23"/>
      <c r="AD25" s="23"/>
      <c r="AE25" s="23"/>
      <c r="AF25" s="22"/>
      <c r="AG25" s="22"/>
      <c r="AH25" s="23"/>
      <c r="AI25" s="23"/>
      <c r="AJ25" s="23"/>
    </row>
    <row r="26" spans="1:36" ht="12.75">
      <c r="A26" s="26">
        <v>1</v>
      </c>
      <c r="B26" s="21">
        <v>7</v>
      </c>
      <c r="C26" s="21">
        <v>3</v>
      </c>
      <c r="D26" s="21">
        <v>3</v>
      </c>
      <c r="E26" s="21">
        <v>3</v>
      </c>
      <c r="F26" s="21">
        <v>7</v>
      </c>
      <c r="G26" s="21">
        <v>6</v>
      </c>
      <c r="H26" s="21">
        <v>8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2"/>
      <c r="AA26" s="23"/>
      <c r="AB26" s="23"/>
      <c r="AC26" s="23"/>
      <c r="AD26" s="23"/>
      <c r="AE26" s="23"/>
      <c r="AF26" s="23"/>
      <c r="AG26" s="23"/>
      <c r="AH26" s="23"/>
      <c r="AI26" s="23"/>
      <c r="AJ26" s="23"/>
    </row>
    <row r="27" spans="2:36" ht="12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 t="s">
        <v>53</v>
      </c>
      <c r="Y27" s="23" t="s">
        <v>61</v>
      </c>
      <c r="Z27" s="23"/>
      <c r="AA27" s="23"/>
      <c r="AB27" s="23"/>
      <c r="AC27" s="23"/>
      <c r="AD27" s="23"/>
      <c r="AE27" s="23"/>
      <c r="AF27" s="27" t="s">
        <v>54</v>
      </c>
      <c r="AG27" s="23"/>
      <c r="AH27" s="23"/>
      <c r="AI27" s="23"/>
      <c r="AJ27" s="23"/>
    </row>
    <row r="28" spans="1:36" ht="12.75">
      <c r="A28" s="25" t="s">
        <v>62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</row>
    <row r="29" spans="1:36" ht="12.75">
      <c r="A29" s="26" t="s">
        <v>1</v>
      </c>
      <c r="B29" s="21" t="s">
        <v>2</v>
      </c>
      <c r="C29" s="21" t="s">
        <v>3</v>
      </c>
      <c r="D29" s="21" t="s">
        <v>4</v>
      </c>
      <c r="E29" s="21"/>
      <c r="F29" s="21" t="s">
        <v>3</v>
      </c>
      <c r="G29" s="21" t="s">
        <v>5</v>
      </c>
      <c r="H29" s="21" t="s">
        <v>6</v>
      </c>
      <c r="I29" s="21" t="s">
        <v>2</v>
      </c>
      <c r="J29" s="21" t="s">
        <v>4</v>
      </c>
      <c r="K29" s="21" t="s">
        <v>3</v>
      </c>
      <c r="L29" s="21" t="s">
        <v>7</v>
      </c>
      <c r="M29" s="21" t="s">
        <v>8</v>
      </c>
      <c r="N29" s="21" t="s">
        <v>2</v>
      </c>
      <c r="O29" s="21"/>
      <c r="P29" s="21" t="s">
        <v>63</v>
      </c>
      <c r="Q29" s="21" t="s">
        <v>9</v>
      </c>
      <c r="R29" s="21" t="s">
        <v>10</v>
      </c>
      <c r="S29" s="21" t="s">
        <v>11</v>
      </c>
      <c r="T29" s="21" t="s">
        <v>12</v>
      </c>
      <c r="U29" s="21" t="s">
        <v>13</v>
      </c>
      <c r="V29" s="21" t="s">
        <v>14</v>
      </c>
      <c r="W29" s="21"/>
      <c r="X29" s="21" t="s">
        <v>64</v>
      </c>
      <c r="Y29" s="21" t="s">
        <v>15</v>
      </c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</row>
    <row r="30" spans="2:36" ht="3.75" customHeight="1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</row>
    <row r="31" spans="1:36" ht="12.75">
      <c r="A31" s="26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ht="12.75">
      <c r="A32" s="28" t="s">
        <v>65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</row>
    <row r="33" spans="1:36" ht="12.75">
      <c r="A33" s="26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</row>
    <row r="34" spans="1:36" ht="12.75">
      <c r="A34" s="24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</row>
    <row r="35" spans="1:36" ht="12.75">
      <c r="A35" s="25" t="s">
        <v>66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  <row r="36" spans="1:36" ht="12.75">
      <c r="A36" s="26" t="s">
        <v>16</v>
      </c>
      <c r="B36" s="21" t="s">
        <v>6</v>
      </c>
      <c r="C36" s="21" t="s">
        <v>17</v>
      </c>
      <c r="D36" s="21" t="s">
        <v>11</v>
      </c>
      <c r="E36" s="21" t="s">
        <v>18</v>
      </c>
      <c r="F36" s="21" t="s">
        <v>2</v>
      </c>
      <c r="G36" s="21" t="s">
        <v>19</v>
      </c>
      <c r="H36" s="21" t="s">
        <v>5</v>
      </c>
      <c r="I36" s="21"/>
      <c r="J36" s="21">
        <v>2</v>
      </c>
      <c r="K36" s="21">
        <v>7</v>
      </c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</row>
    <row r="37" spans="1:36" ht="12.75">
      <c r="A37" s="23" t="s">
        <v>20</v>
      </c>
      <c r="C37" s="23"/>
      <c r="D37" s="23"/>
      <c r="E37" s="23"/>
      <c r="F37" s="23"/>
      <c r="G37" s="23" t="s">
        <v>67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</row>
    <row r="38" spans="1:36" ht="12.75">
      <c r="A38" s="26">
        <v>8</v>
      </c>
      <c r="B38" s="21">
        <v>2</v>
      </c>
      <c r="C38" s="21">
        <v>1</v>
      </c>
      <c r="D38" s="21">
        <v>0</v>
      </c>
      <c r="E38" s="21">
        <v>1</v>
      </c>
      <c r="F38" s="23"/>
      <c r="G38" s="21" t="s">
        <v>21</v>
      </c>
      <c r="H38" s="21" t="s">
        <v>6</v>
      </c>
      <c r="I38" s="21" t="s">
        <v>9</v>
      </c>
      <c r="J38" s="21" t="s">
        <v>12</v>
      </c>
      <c r="K38" s="21" t="s">
        <v>17</v>
      </c>
      <c r="L38" s="21" t="s">
        <v>22</v>
      </c>
      <c r="M38" s="21" t="s">
        <v>23</v>
      </c>
      <c r="N38" s="21" t="s">
        <v>9</v>
      </c>
      <c r="O38" s="21" t="s">
        <v>19</v>
      </c>
      <c r="P38" s="21" t="s">
        <v>9</v>
      </c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</row>
    <row r="39" spans="1:36" ht="12.75">
      <c r="A39" s="23" t="s">
        <v>68</v>
      </c>
      <c r="C39" s="23"/>
      <c r="D39" s="23"/>
      <c r="E39" s="23"/>
      <c r="F39" s="23"/>
      <c r="G39" s="23"/>
      <c r="H39" s="23"/>
      <c r="I39" s="23" t="s">
        <v>24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 t="s">
        <v>69</v>
      </c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</row>
    <row r="40" spans="1:36" ht="12.75">
      <c r="A40" s="26"/>
      <c r="B40" s="21"/>
      <c r="C40" s="21"/>
      <c r="D40" s="21"/>
      <c r="E40" s="21"/>
      <c r="F40" s="21">
        <v>0</v>
      </c>
      <c r="G40" s="21">
        <v>2</v>
      </c>
      <c r="H40" s="23"/>
      <c r="I40" s="21">
        <v>4</v>
      </c>
      <c r="J40" s="21">
        <v>8</v>
      </c>
      <c r="K40" s="21">
        <v>2</v>
      </c>
      <c r="L40" s="21">
        <v>7</v>
      </c>
      <c r="M40" s="21">
        <v>1</v>
      </c>
      <c r="N40" s="21">
        <v>1</v>
      </c>
      <c r="O40" s="21">
        <v>1</v>
      </c>
      <c r="P40" s="21">
        <v>1</v>
      </c>
      <c r="Q40" s="21"/>
      <c r="R40" s="21"/>
      <c r="S40" s="23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3"/>
      <c r="AE40" s="23"/>
      <c r="AF40" s="23"/>
      <c r="AG40" s="23"/>
      <c r="AH40" s="23"/>
      <c r="AI40" s="23"/>
      <c r="AJ40" s="23"/>
    </row>
    <row r="41" spans="1:36" ht="12.75">
      <c r="A41" s="23" t="s">
        <v>70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</row>
    <row r="42" spans="1:36" ht="12.75">
      <c r="A42" s="26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</row>
    <row r="43" spans="2:36" ht="12.7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</row>
    <row r="44" ht="12.75">
      <c r="AK44" s="10" t="s">
        <v>51</v>
      </c>
    </row>
    <row r="46" ht="14.25" customHeight="1"/>
    <row r="47" spans="1:36" ht="3" customHeight="1" hidden="1">
      <c r="A47" s="11"/>
      <c r="B47" s="12"/>
      <c r="C47" s="12"/>
      <c r="D47" s="12"/>
      <c r="E47" s="12"/>
      <c r="F47" s="13"/>
      <c r="G47" s="12"/>
      <c r="H47" s="12"/>
      <c r="I47" s="12"/>
      <c r="J47" s="12"/>
      <c r="K47" s="12"/>
      <c r="L47" s="12"/>
      <c r="M47" s="12"/>
      <c r="N47" s="12"/>
      <c r="O47" s="13"/>
      <c r="P47" s="12"/>
      <c r="Q47" s="12"/>
      <c r="R47" s="12"/>
      <c r="S47" s="12"/>
      <c r="T47" s="12"/>
      <c r="U47" s="12"/>
      <c r="V47" s="12"/>
      <c r="W47" s="12"/>
      <c r="X47" s="12"/>
      <c r="Y47" s="13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3"/>
    </row>
    <row r="48" spans="1:36" ht="15" customHeight="1">
      <c r="A48" s="29" t="s">
        <v>71</v>
      </c>
      <c r="B48" s="12"/>
      <c r="C48" s="12"/>
      <c r="D48" s="12"/>
      <c r="E48" s="12"/>
      <c r="F48" s="13"/>
      <c r="G48" s="30" t="s">
        <v>72</v>
      </c>
      <c r="H48" s="12"/>
      <c r="I48" s="12"/>
      <c r="J48" s="12"/>
      <c r="K48" s="30"/>
      <c r="L48" s="30"/>
      <c r="M48" s="30"/>
      <c r="N48" s="12"/>
      <c r="O48" s="13"/>
      <c r="P48" s="30" t="s">
        <v>73</v>
      </c>
      <c r="Q48" s="12"/>
      <c r="R48" s="12"/>
      <c r="S48" s="12"/>
      <c r="T48" s="12"/>
      <c r="U48" s="12"/>
      <c r="V48" s="12"/>
      <c r="W48" s="12"/>
      <c r="X48" s="12"/>
      <c r="Y48" s="13"/>
      <c r="Z48" s="30" t="s">
        <v>73</v>
      </c>
      <c r="AA48" s="12"/>
      <c r="AB48" s="12"/>
      <c r="AC48" s="12"/>
      <c r="AD48" s="12"/>
      <c r="AE48" s="12"/>
      <c r="AF48" s="12"/>
      <c r="AG48" s="12"/>
      <c r="AH48" s="12"/>
      <c r="AI48" s="12"/>
      <c r="AJ48" s="13"/>
    </row>
    <row r="49" spans="1:36" ht="8.25" customHeight="1">
      <c r="A49" s="31"/>
      <c r="B49" s="24"/>
      <c r="C49" s="24"/>
      <c r="D49" s="24"/>
      <c r="E49" s="24"/>
      <c r="F49" s="32"/>
      <c r="G49" s="33" t="s">
        <v>74</v>
      </c>
      <c r="H49" s="24"/>
      <c r="I49" s="24"/>
      <c r="J49" s="24"/>
      <c r="K49" s="33"/>
      <c r="L49" s="33"/>
      <c r="M49" s="33"/>
      <c r="N49" s="24"/>
      <c r="O49" s="32"/>
      <c r="P49" s="33" t="s">
        <v>75</v>
      </c>
      <c r="Q49" s="24"/>
      <c r="R49" s="24"/>
      <c r="S49" s="24"/>
      <c r="T49" s="24"/>
      <c r="U49" s="24"/>
      <c r="V49" s="24"/>
      <c r="W49" s="24"/>
      <c r="X49" s="24"/>
      <c r="Y49" s="32"/>
      <c r="Z49" s="33" t="s">
        <v>76</v>
      </c>
      <c r="AA49" s="24"/>
      <c r="AB49" s="24"/>
      <c r="AC49" s="24"/>
      <c r="AD49" s="24"/>
      <c r="AE49" s="24"/>
      <c r="AF49" s="24"/>
      <c r="AG49" s="24"/>
      <c r="AH49" s="24"/>
      <c r="AI49" s="24"/>
      <c r="AJ49" s="32"/>
    </row>
    <row r="50" spans="1:36" ht="8.25" customHeight="1">
      <c r="A50" s="31"/>
      <c r="B50" s="24"/>
      <c r="C50" s="24"/>
      <c r="D50" s="24"/>
      <c r="E50" s="24"/>
      <c r="F50" s="32"/>
      <c r="G50" s="33" t="s">
        <v>77</v>
      </c>
      <c r="H50" s="24"/>
      <c r="I50" s="24"/>
      <c r="J50" s="24"/>
      <c r="K50" s="33"/>
      <c r="L50" s="33"/>
      <c r="M50" s="33"/>
      <c r="N50" s="24"/>
      <c r="O50" s="32"/>
      <c r="P50" s="33" t="s">
        <v>78</v>
      </c>
      <c r="Q50" s="24"/>
      <c r="R50" s="24"/>
      <c r="S50" s="24"/>
      <c r="T50" s="24"/>
      <c r="U50" s="24"/>
      <c r="V50" s="24"/>
      <c r="W50" s="24"/>
      <c r="X50" s="24"/>
      <c r="Y50" s="32"/>
      <c r="Z50" s="33" t="s">
        <v>79</v>
      </c>
      <c r="AA50" s="24"/>
      <c r="AB50" s="24"/>
      <c r="AC50" s="24"/>
      <c r="AD50" s="24"/>
      <c r="AE50" s="24"/>
      <c r="AF50" s="24"/>
      <c r="AG50" s="24"/>
      <c r="AH50" s="24"/>
      <c r="AI50" s="24"/>
      <c r="AJ50" s="32"/>
    </row>
    <row r="51" spans="1:36" ht="12.75">
      <c r="A51" s="78"/>
      <c r="B51" s="35"/>
      <c r="C51" s="35"/>
      <c r="D51" s="35"/>
      <c r="E51" s="35"/>
      <c r="F51" s="36"/>
      <c r="G51" s="24"/>
      <c r="H51" s="24"/>
      <c r="I51" s="24"/>
      <c r="J51" s="24"/>
      <c r="K51" s="24"/>
      <c r="L51" s="24"/>
      <c r="M51" s="24"/>
      <c r="N51" s="24"/>
      <c r="O51" s="32"/>
      <c r="P51" s="24"/>
      <c r="Q51" s="24"/>
      <c r="R51" s="24"/>
      <c r="S51" s="24"/>
      <c r="T51" s="24"/>
      <c r="U51" s="24"/>
      <c r="V51" s="24"/>
      <c r="W51" s="24"/>
      <c r="X51" s="24"/>
      <c r="Y51" s="32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32"/>
    </row>
    <row r="52" spans="1:36" ht="12.75">
      <c r="A52" s="37" t="s">
        <v>80</v>
      </c>
      <c r="B52" s="24"/>
      <c r="C52" s="24"/>
      <c r="D52" s="24"/>
      <c r="E52" s="24"/>
      <c r="F52" s="32"/>
      <c r="G52" s="24" t="s">
        <v>46</v>
      </c>
      <c r="H52" s="24"/>
      <c r="I52" s="24"/>
      <c r="J52" s="24"/>
      <c r="K52" s="24"/>
      <c r="L52" s="24"/>
      <c r="M52" s="24"/>
      <c r="N52" s="24"/>
      <c r="O52" s="32"/>
      <c r="P52" s="24" t="s">
        <v>81</v>
      </c>
      <c r="Q52" s="24"/>
      <c r="R52" s="24"/>
      <c r="S52" s="24"/>
      <c r="T52" s="24"/>
      <c r="U52" s="24"/>
      <c r="V52" s="24"/>
      <c r="W52" s="24"/>
      <c r="X52" s="24"/>
      <c r="Y52" s="32"/>
      <c r="Z52" s="10" t="s">
        <v>25</v>
      </c>
      <c r="AA52" s="24"/>
      <c r="AB52" s="24"/>
      <c r="AC52" s="24"/>
      <c r="AD52" s="24"/>
      <c r="AE52" s="24"/>
      <c r="AF52" s="24"/>
      <c r="AG52" s="24"/>
      <c r="AH52" s="24"/>
      <c r="AI52" s="24"/>
      <c r="AJ52" s="32"/>
    </row>
    <row r="53" spans="1:36" ht="33.75" customHeight="1">
      <c r="A53" s="34"/>
      <c r="B53" s="35"/>
      <c r="C53" s="35"/>
      <c r="D53" s="35"/>
      <c r="E53" s="35"/>
      <c r="F53" s="36"/>
      <c r="G53" s="35"/>
      <c r="H53" s="35"/>
      <c r="I53" s="35"/>
      <c r="J53" s="35"/>
      <c r="K53" s="35"/>
      <c r="L53" s="35"/>
      <c r="M53" s="35"/>
      <c r="N53" s="35"/>
      <c r="O53" s="36"/>
      <c r="P53" s="35"/>
      <c r="Q53" s="35"/>
      <c r="R53" s="35"/>
      <c r="S53" s="35"/>
      <c r="T53" s="35"/>
      <c r="U53" s="35"/>
      <c r="V53" s="35"/>
      <c r="W53" s="35"/>
      <c r="X53" s="35"/>
      <c r="Y53" s="36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6"/>
    </row>
    <row r="55" ht="12.75">
      <c r="A55" s="10" t="s">
        <v>82</v>
      </c>
    </row>
  </sheetData>
  <printOptions/>
  <pageMargins left="0.75" right="0.7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1">
      <selection activeCell="C16" sqref="C16"/>
    </sheetView>
  </sheetViews>
  <sheetFormatPr defaultColWidth="9.00390625" defaultRowHeight="12.75"/>
  <cols>
    <col min="1" max="1" width="4.25390625" style="8" customWidth="1"/>
    <col min="2" max="2" width="52.625" style="0" customWidth="1"/>
    <col min="3" max="3" width="17.625" style="2" bestFit="1" customWidth="1"/>
    <col min="4" max="4" width="15.875" style="2" customWidth="1"/>
    <col min="5" max="5" width="0.12890625" style="0" customWidth="1"/>
    <col min="6" max="8" width="13.25390625" style="0" customWidth="1"/>
  </cols>
  <sheetData>
    <row r="1" spans="1:4" ht="54.75" customHeight="1">
      <c r="A1" s="7" t="s">
        <v>26</v>
      </c>
      <c r="B1" s="5" t="s">
        <v>27</v>
      </c>
      <c r="C1" s="70" t="s">
        <v>139</v>
      </c>
      <c r="D1" s="7" t="s">
        <v>140</v>
      </c>
    </row>
    <row r="2" spans="1:4" ht="24.75" customHeight="1">
      <c r="A2" s="44" t="s">
        <v>28</v>
      </c>
      <c r="B2" s="45" t="s">
        <v>87</v>
      </c>
      <c r="C2" s="54">
        <f>'Použitie II. v tis. Sk'!D20</f>
        <v>127505366</v>
      </c>
      <c r="D2" s="54">
        <f>136303250+245476</f>
        <v>136548726</v>
      </c>
    </row>
    <row r="3" spans="1:11" ht="24.75" customHeight="1">
      <c r="A3" s="50" t="s">
        <v>29</v>
      </c>
      <c r="B3" s="59" t="s">
        <v>145</v>
      </c>
      <c r="C3" s="60">
        <f>SUM(C4:C17)</f>
        <v>18006170</v>
      </c>
      <c r="D3" s="60">
        <f>SUM(D4:D17)</f>
        <v>16782468</v>
      </c>
      <c r="E3" s="6"/>
      <c r="F3" s="6"/>
      <c r="G3" s="6"/>
      <c r="H3" s="6"/>
      <c r="I3" s="6"/>
      <c r="J3" s="6"/>
      <c r="K3" s="6"/>
    </row>
    <row r="4" spans="1:4" ht="24.75" customHeight="1">
      <c r="A4" s="46" t="s">
        <v>30</v>
      </c>
      <c r="B4" s="43" t="s">
        <v>88</v>
      </c>
      <c r="C4" s="54">
        <v>47510</v>
      </c>
      <c r="D4" s="54">
        <v>629148</v>
      </c>
    </row>
    <row r="5" spans="1:4" ht="24.75" customHeight="1">
      <c r="A5" s="46" t="s">
        <v>31</v>
      </c>
      <c r="B5" s="43" t="s">
        <v>89</v>
      </c>
      <c r="C5" s="54"/>
      <c r="D5" s="54"/>
    </row>
    <row r="6" spans="1:4" ht="24.75" customHeight="1">
      <c r="A6" s="44" t="s">
        <v>32</v>
      </c>
      <c r="B6" s="45" t="s">
        <v>33</v>
      </c>
      <c r="C6" s="54">
        <v>16643332</v>
      </c>
      <c r="D6" s="54">
        <v>11216767</v>
      </c>
    </row>
    <row r="7" spans="1:4" ht="24.75" customHeight="1">
      <c r="A7" s="44" t="s">
        <v>34</v>
      </c>
      <c r="B7" s="47" t="s">
        <v>90</v>
      </c>
      <c r="C7" s="54">
        <v>189917</v>
      </c>
      <c r="D7" s="54">
        <v>3738608</v>
      </c>
    </row>
    <row r="8" spans="1:4" ht="27" customHeight="1">
      <c r="A8" s="44" t="s">
        <v>35</v>
      </c>
      <c r="B8" s="43" t="s">
        <v>91</v>
      </c>
      <c r="C8" s="54">
        <v>0</v>
      </c>
      <c r="D8" s="54">
        <v>0</v>
      </c>
    </row>
    <row r="9" spans="1:4" ht="24.75" customHeight="1">
      <c r="A9" s="44" t="s">
        <v>36</v>
      </c>
      <c r="B9" s="43" t="s">
        <v>92</v>
      </c>
      <c r="C9" s="54">
        <v>18221</v>
      </c>
      <c r="D9" s="54">
        <v>-4813</v>
      </c>
    </row>
    <row r="10" spans="1:4" ht="24.75" customHeight="1">
      <c r="A10" s="44" t="s">
        <v>37</v>
      </c>
      <c r="B10" s="43" t="s">
        <v>93</v>
      </c>
      <c r="C10" s="54">
        <v>13300</v>
      </c>
      <c r="D10" s="54">
        <v>86</v>
      </c>
    </row>
    <row r="11" spans="1:6" ht="24.75" customHeight="1">
      <c r="A11" s="44" t="s">
        <v>38</v>
      </c>
      <c r="B11" s="43" t="s">
        <v>129</v>
      </c>
      <c r="C11" s="54">
        <v>939316</v>
      </c>
      <c r="D11" s="54">
        <v>915979</v>
      </c>
      <c r="E11" s="74"/>
      <c r="F11" s="75"/>
    </row>
    <row r="12" spans="1:4" ht="24.75" customHeight="1">
      <c r="A12" s="48">
        <v>11</v>
      </c>
      <c r="B12" s="45" t="s">
        <v>130</v>
      </c>
      <c r="C12" s="54">
        <v>546</v>
      </c>
      <c r="D12" s="54">
        <v>156</v>
      </c>
    </row>
    <row r="13" spans="1:4" ht="24.75" customHeight="1">
      <c r="A13" s="44" t="s">
        <v>39</v>
      </c>
      <c r="B13" s="43" t="s">
        <v>131</v>
      </c>
      <c r="C13" s="54">
        <v>11094</v>
      </c>
      <c r="D13" s="54">
        <v>5114</v>
      </c>
    </row>
    <row r="14" spans="1:4" ht="24.75" customHeight="1">
      <c r="A14" s="44" t="s">
        <v>40</v>
      </c>
      <c r="B14" s="45" t="s">
        <v>132</v>
      </c>
      <c r="C14" s="54">
        <v>141155</v>
      </c>
      <c r="D14" s="54">
        <v>282772</v>
      </c>
    </row>
    <row r="15" spans="1:4" ht="24.75" customHeight="1">
      <c r="A15" s="44" t="s">
        <v>41</v>
      </c>
      <c r="B15" s="43" t="s">
        <v>133</v>
      </c>
      <c r="C15" s="54">
        <v>824</v>
      </c>
      <c r="D15" s="54">
        <v>-1349</v>
      </c>
    </row>
    <row r="16" spans="1:4" ht="24.75" customHeight="1">
      <c r="A16" s="44" t="s">
        <v>42</v>
      </c>
      <c r="B16" s="43" t="s">
        <v>134</v>
      </c>
      <c r="C16" s="61">
        <v>955</v>
      </c>
      <c r="D16" s="61"/>
    </row>
    <row r="17" spans="1:4" ht="24.75" customHeight="1">
      <c r="A17" s="44" t="s">
        <v>43</v>
      </c>
      <c r="B17" s="45" t="s">
        <v>135</v>
      </c>
      <c r="C17" s="62"/>
      <c r="D17" s="62"/>
    </row>
    <row r="18" spans="1:4" s="1" customFormat="1" ht="24.75" customHeight="1">
      <c r="A18" s="9"/>
      <c r="B18" s="3" t="s">
        <v>150</v>
      </c>
      <c r="C18" s="77">
        <f>SUM(C2:C17)</f>
        <v>163517706</v>
      </c>
      <c r="D18" s="77">
        <f>SUM(D2:D17)</f>
        <v>170113662</v>
      </c>
    </row>
    <row r="19" ht="12.75">
      <c r="C19" s="73"/>
    </row>
  </sheetData>
  <printOptions/>
  <pageMargins left="0.75" right="0.52" top="1" bottom="1" header="0.46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77"/>
  <sheetViews>
    <sheetView showGridLines="0" tabSelected="1" workbookViewId="0" topLeftCell="A1">
      <selection activeCell="C3" sqref="C3"/>
    </sheetView>
  </sheetViews>
  <sheetFormatPr defaultColWidth="9.00390625" defaultRowHeight="12.75"/>
  <cols>
    <col min="1" max="1" width="4.25390625" style="8" customWidth="1"/>
    <col min="2" max="2" width="54.875" style="0" customWidth="1"/>
    <col min="3" max="4" width="17.00390625" style="0" customWidth="1"/>
  </cols>
  <sheetData>
    <row r="1" spans="1:4" ht="63.75" customHeight="1">
      <c r="A1" s="7" t="s">
        <v>44</v>
      </c>
      <c r="B1" s="4" t="s">
        <v>27</v>
      </c>
      <c r="C1" s="70" t="s">
        <v>139</v>
      </c>
      <c r="D1" s="7" t="s">
        <v>140</v>
      </c>
    </row>
    <row r="2" spans="1:4" ht="24.75" customHeight="1">
      <c r="A2" s="50">
        <v>17</v>
      </c>
      <c r="B2" s="51" t="s">
        <v>148</v>
      </c>
      <c r="C2" s="52">
        <f>C3+'Použitie II. v tis. Sk'!C15+'Použitie II. v tis. Sk'!C16+'Použitie II. v tis. Sk'!C17+'Použitie II. v tis. Sk'!C18+'Použitie II. v tis. Sk'!C19</f>
        <v>24800336</v>
      </c>
      <c r="D2" s="52">
        <f>D3+'Použitie II. v tis. Sk'!D15+'Použitie II. v tis. Sk'!D16+'Použitie II. v tis. Sk'!D17+'Použitie II. v tis. Sk'!D18+'Použitie II. v tis. Sk'!D19</f>
        <v>25825828</v>
      </c>
    </row>
    <row r="3" spans="1:4" ht="24.75" customHeight="1">
      <c r="A3" s="50">
        <v>18</v>
      </c>
      <c r="B3" s="51" t="s">
        <v>147</v>
      </c>
      <c r="C3" s="52">
        <f>C4+C15+'Použitie II. v tis. Sk'!C2+'Použitie II. v tis. Sk'!C3+'Použitie II. v tis. Sk'!C4+'Použitie II. v tis. Sk'!C5+'Použitie II. v tis. Sk'!C6+'Použitie II. v tis. Sk'!C7+'Použitie II. v tis. Sk'!C8+'Použitie II. v tis. Sk'!C9+'Použitie II. v tis. Sk'!C10+'Použitie II. v tis. Sk'!C11+'Použitie II. v tis. Sk'!C12+'Použitie II. v tis. Sk'!C13+'Použitie II. v tis. Sk'!C14</f>
        <v>22044916</v>
      </c>
      <c r="D3" s="52">
        <f>D4+D15+'Použitie II. v tis. Sk'!D2+'Použitie II. v tis. Sk'!D3+'Použitie II. v tis. Sk'!D4+'Použitie II. v tis. Sk'!D5+'Použitie II. v tis. Sk'!D6+'Použitie II. v tis. Sk'!D7+'Použitie II. v tis. Sk'!D8+'Použitie II. v tis. Sk'!D9+'Použitie II. v tis. Sk'!D10+'Použitie II. v tis. Sk'!D11+'Použitie II. v tis. Sk'!D12+'Použitie II. v tis. Sk'!D13+'Použitie II. v tis. Sk'!D14</f>
        <v>25007986</v>
      </c>
    </row>
    <row r="4" spans="1:11" ht="24.75" customHeight="1">
      <c r="A4" s="44">
        <v>19</v>
      </c>
      <c r="B4" s="72" t="s">
        <v>144</v>
      </c>
      <c r="C4" s="53">
        <f>C5+C6+C7+C8+C9+C10+C11+C12+C13+C14</f>
        <v>6818609</v>
      </c>
      <c r="D4" s="53">
        <f>SUM(D5:D14)</f>
        <v>8370056</v>
      </c>
      <c r="E4" s="6"/>
      <c r="F4" s="6"/>
      <c r="G4" s="6"/>
      <c r="H4" s="6"/>
      <c r="I4" s="6"/>
      <c r="J4" s="6"/>
      <c r="K4" s="6"/>
    </row>
    <row r="5" spans="1:4" ht="24.75" customHeight="1">
      <c r="A5" s="44">
        <v>20</v>
      </c>
      <c r="B5" s="43" t="s">
        <v>136</v>
      </c>
      <c r="C5" s="54">
        <v>-3741</v>
      </c>
      <c r="D5" s="54">
        <v>10607</v>
      </c>
    </row>
    <row r="6" spans="1:4" ht="24.75" customHeight="1">
      <c r="A6" s="44">
        <v>21</v>
      </c>
      <c r="B6" s="43" t="s">
        <v>95</v>
      </c>
      <c r="C6" s="54">
        <v>0</v>
      </c>
      <c r="D6" s="54">
        <v>0</v>
      </c>
    </row>
    <row r="7" spans="1:4" ht="24.75" customHeight="1">
      <c r="A7" s="44">
        <v>22</v>
      </c>
      <c r="B7" s="43" t="s">
        <v>96</v>
      </c>
      <c r="C7" s="54">
        <v>20000</v>
      </c>
      <c r="D7" s="54">
        <v>0</v>
      </c>
    </row>
    <row r="8" spans="1:4" ht="24.75" customHeight="1">
      <c r="A8" s="44">
        <v>23</v>
      </c>
      <c r="B8" s="43" t="s">
        <v>97</v>
      </c>
      <c r="C8" s="54">
        <v>180825</v>
      </c>
      <c r="D8" s="54">
        <v>371904</v>
      </c>
    </row>
    <row r="9" spans="1:4" ht="24.75" customHeight="1">
      <c r="A9" s="44">
        <v>24</v>
      </c>
      <c r="B9" s="43" t="s">
        <v>98</v>
      </c>
      <c r="C9" s="54">
        <v>6621525</v>
      </c>
      <c r="D9" s="54">
        <f>1245+7983880</f>
        <v>7985125</v>
      </c>
    </row>
    <row r="10" spans="1:4" ht="36.75" customHeight="1">
      <c r="A10" s="44">
        <v>25</v>
      </c>
      <c r="B10" s="43" t="s">
        <v>137</v>
      </c>
      <c r="C10" s="54">
        <v>0</v>
      </c>
      <c r="D10" s="54">
        <v>0</v>
      </c>
    </row>
    <row r="11" spans="1:4" ht="24.75" customHeight="1">
      <c r="A11" s="48">
        <v>26</v>
      </c>
      <c r="B11" s="43" t="s">
        <v>99</v>
      </c>
      <c r="C11" s="54">
        <v>0</v>
      </c>
      <c r="D11" s="54">
        <v>0</v>
      </c>
    </row>
    <row r="12" spans="1:4" ht="24.75" customHeight="1">
      <c r="A12" s="44">
        <v>27</v>
      </c>
      <c r="B12" s="43" t="s">
        <v>100</v>
      </c>
      <c r="C12" s="54">
        <v>0</v>
      </c>
      <c r="D12" s="54">
        <v>2420</v>
      </c>
    </row>
    <row r="13" spans="1:4" ht="24.75" customHeight="1">
      <c r="A13" s="44">
        <v>28</v>
      </c>
      <c r="B13" s="43" t="s">
        <v>101</v>
      </c>
      <c r="C13" s="54">
        <v>0</v>
      </c>
      <c r="D13" s="54">
        <v>0</v>
      </c>
    </row>
    <row r="14" spans="1:4" ht="24.75" customHeight="1">
      <c r="A14" s="44">
        <v>29</v>
      </c>
      <c r="B14" s="43" t="s">
        <v>102</v>
      </c>
      <c r="C14" s="54">
        <v>0</v>
      </c>
      <c r="D14" s="54">
        <v>0</v>
      </c>
    </row>
    <row r="15" spans="1:20" ht="24.75" customHeight="1">
      <c r="A15" s="44">
        <v>30</v>
      </c>
      <c r="B15" s="69" t="s">
        <v>103</v>
      </c>
      <c r="C15" s="96">
        <f>C16+C17+C18+C19+TextRefCopy2+C21+C22+C23+C24+C25+C26</f>
        <v>14814377</v>
      </c>
      <c r="D15" s="96">
        <f>SUM(D16:D26)</f>
        <v>16310953</v>
      </c>
      <c r="T15">
        <v>9</v>
      </c>
    </row>
    <row r="16" spans="1:4" ht="24.75" customHeight="1">
      <c r="A16" s="44">
        <v>31</v>
      </c>
      <c r="B16" s="43" t="s">
        <v>104</v>
      </c>
      <c r="C16" s="54">
        <v>0</v>
      </c>
      <c r="D16" s="54">
        <v>0</v>
      </c>
    </row>
    <row r="17" spans="1:4" ht="24.75" customHeight="1">
      <c r="A17" s="44">
        <v>32</v>
      </c>
      <c r="B17" s="43" t="s">
        <v>105</v>
      </c>
      <c r="C17" s="54">
        <v>0</v>
      </c>
      <c r="D17" s="54">
        <v>0</v>
      </c>
    </row>
    <row r="18" spans="1:4" ht="24.75" customHeight="1">
      <c r="A18" s="44">
        <v>33</v>
      </c>
      <c r="B18" s="43" t="s">
        <v>106</v>
      </c>
      <c r="C18" s="54">
        <v>0</v>
      </c>
      <c r="D18" s="54">
        <v>0</v>
      </c>
    </row>
    <row r="19" spans="1:4" ht="24.75" customHeight="1">
      <c r="A19" s="44">
        <v>34</v>
      </c>
      <c r="B19" s="43" t="s">
        <v>107</v>
      </c>
      <c r="C19" s="54">
        <v>-310</v>
      </c>
      <c r="D19" s="54">
        <v>349820</v>
      </c>
    </row>
    <row r="20" spans="1:4" ht="24.75" customHeight="1">
      <c r="A20" s="44">
        <v>35</v>
      </c>
      <c r="B20" s="43" t="s">
        <v>108</v>
      </c>
      <c r="C20" s="54">
        <v>1814687</v>
      </c>
      <c r="D20" s="54">
        <v>1758203</v>
      </c>
    </row>
    <row r="21" spans="1:4" ht="24.75" customHeight="1">
      <c r="A21" s="44">
        <v>36</v>
      </c>
      <c r="B21" s="43" t="s">
        <v>109</v>
      </c>
      <c r="C21" s="54">
        <v>0</v>
      </c>
      <c r="D21" s="54">
        <v>0</v>
      </c>
    </row>
    <row r="22" spans="1:4" ht="26.25" customHeight="1">
      <c r="A22" s="44">
        <v>37</v>
      </c>
      <c r="B22" s="49" t="s">
        <v>110</v>
      </c>
      <c r="C22" s="54">
        <v>0</v>
      </c>
      <c r="D22" s="54">
        <v>0</v>
      </c>
    </row>
    <row r="23" spans="1:4" ht="24.75" customHeight="1">
      <c r="A23" s="44">
        <v>38</v>
      </c>
      <c r="B23" s="43" t="s">
        <v>111</v>
      </c>
      <c r="C23" s="54">
        <v>0</v>
      </c>
      <c r="D23" s="54">
        <v>0</v>
      </c>
    </row>
    <row r="24" spans="1:4" ht="24.75" customHeight="1">
      <c r="A24" s="44">
        <v>39</v>
      </c>
      <c r="B24" s="43" t="s">
        <v>138</v>
      </c>
      <c r="C24" s="54">
        <v>13000000</v>
      </c>
      <c r="D24" s="54">
        <v>13800000</v>
      </c>
    </row>
    <row r="25" spans="1:4" ht="24.75" customHeight="1">
      <c r="A25" s="44">
        <v>40</v>
      </c>
      <c r="B25" s="43" t="s">
        <v>112</v>
      </c>
      <c r="C25" s="54">
        <v>0</v>
      </c>
      <c r="D25" s="54">
        <v>0</v>
      </c>
    </row>
    <row r="26" spans="1:4" ht="36.75" customHeight="1">
      <c r="A26" s="44">
        <v>41</v>
      </c>
      <c r="B26" s="43" t="s">
        <v>113</v>
      </c>
      <c r="C26" s="54">
        <v>0</v>
      </c>
      <c r="D26" s="54">
        <v>402930</v>
      </c>
    </row>
    <row r="27" spans="1:4" ht="12.75">
      <c r="A27" s="55"/>
      <c r="B27" s="56"/>
      <c r="C27" s="57"/>
      <c r="D27" s="57"/>
    </row>
    <row r="28" spans="1:4" ht="12.75">
      <c r="A28" s="55"/>
      <c r="B28" s="56"/>
      <c r="C28" s="57"/>
      <c r="D28" s="58"/>
    </row>
    <row r="29" spans="1:4" ht="12.75">
      <c r="A29" s="55"/>
      <c r="B29" s="56"/>
      <c r="C29" s="57"/>
      <c r="D29" s="58"/>
    </row>
    <row r="30" spans="1:4" ht="12.75">
      <c r="A30" s="55"/>
      <c r="B30" s="56"/>
      <c r="C30" s="58"/>
      <c r="D30" s="58"/>
    </row>
    <row r="31" spans="1:4" ht="12.75">
      <c r="A31" s="55"/>
      <c r="B31" s="56"/>
      <c r="C31" s="58"/>
      <c r="D31" s="58"/>
    </row>
    <row r="32" spans="1:4" ht="12.75">
      <c r="A32" s="55"/>
      <c r="B32" s="56"/>
      <c r="C32" s="57"/>
      <c r="D32" s="58"/>
    </row>
    <row r="33" spans="1:4" ht="12.75">
      <c r="A33" s="55"/>
      <c r="B33" s="56"/>
      <c r="C33" s="58"/>
      <c r="D33" s="58"/>
    </row>
    <row r="34" spans="1:4" ht="12.75">
      <c r="A34" s="55"/>
      <c r="B34" s="58"/>
      <c r="C34" s="58"/>
      <c r="D34" s="58"/>
    </row>
    <row r="35" spans="1:4" ht="12.75">
      <c r="A35" s="55"/>
      <c r="B35" s="58"/>
      <c r="C35" s="58"/>
      <c r="D35" s="58"/>
    </row>
    <row r="36" spans="1:4" ht="12.75">
      <c r="A36" s="55"/>
      <c r="B36" s="58"/>
      <c r="C36" s="58"/>
      <c r="D36" s="58"/>
    </row>
    <row r="37" spans="1:4" ht="12.75">
      <c r="A37" s="55"/>
      <c r="B37" s="58"/>
      <c r="C37" s="58"/>
      <c r="D37" s="58"/>
    </row>
    <row r="38" spans="1:4" ht="12.75">
      <c r="A38" s="55"/>
      <c r="B38" s="58"/>
      <c r="C38" s="58"/>
      <c r="D38" s="58"/>
    </row>
    <row r="39" spans="1:4" ht="12.75">
      <c r="A39" s="55"/>
      <c r="B39" s="58"/>
      <c r="C39" s="58"/>
      <c r="D39" s="58"/>
    </row>
    <row r="40" spans="1:4" ht="12.75">
      <c r="A40" s="55"/>
      <c r="B40" s="58"/>
      <c r="C40" s="58"/>
      <c r="D40" s="58"/>
    </row>
    <row r="41" spans="1:4" ht="12.75">
      <c r="A41" s="55"/>
      <c r="B41" s="58"/>
      <c r="C41" s="58"/>
      <c r="D41" s="58"/>
    </row>
    <row r="42" spans="1:4" ht="12.75">
      <c r="A42" s="55"/>
      <c r="B42" s="58"/>
      <c r="C42" s="58"/>
      <c r="D42" s="58"/>
    </row>
    <row r="43" spans="1:4" ht="12.75">
      <c r="A43" s="55"/>
      <c r="B43" s="58"/>
      <c r="C43" s="58"/>
      <c r="D43" s="58"/>
    </row>
    <row r="44" spans="1:4" ht="12.75">
      <c r="A44" s="55"/>
      <c r="B44" s="58"/>
      <c r="C44" s="58"/>
      <c r="D44" s="58"/>
    </row>
    <row r="45" spans="1:4" ht="12.75">
      <c r="A45" s="55"/>
      <c r="B45" s="56"/>
      <c r="C45" s="58"/>
      <c r="D45" s="58"/>
    </row>
    <row r="46" spans="1:4" ht="12.75">
      <c r="A46" s="55"/>
      <c r="B46" s="56"/>
      <c r="C46" s="58"/>
      <c r="D46" s="58"/>
    </row>
    <row r="47" spans="1:4" ht="12.75">
      <c r="A47" s="55"/>
      <c r="B47" s="56"/>
      <c r="C47" s="58"/>
      <c r="D47" s="58"/>
    </row>
    <row r="48" spans="1:4" ht="12.75">
      <c r="A48" s="55"/>
      <c r="B48" s="56"/>
      <c r="C48" s="58"/>
      <c r="D48" s="58"/>
    </row>
    <row r="49" spans="1:4" ht="12.75">
      <c r="A49" s="55"/>
      <c r="B49" s="56"/>
      <c r="C49" s="58"/>
      <c r="D49" s="58"/>
    </row>
    <row r="50" spans="1:4" ht="12.75">
      <c r="A50" s="55"/>
      <c r="B50" s="56"/>
      <c r="C50" s="58"/>
      <c r="D50" s="58"/>
    </row>
    <row r="51" spans="1:4" ht="12.75">
      <c r="A51" s="55"/>
      <c r="B51" s="56"/>
      <c r="C51" s="58"/>
      <c r="D51" s="58"/>
    </row>
    <row r="52" spans="1:4" ht="12.75">
      <c r="A52" s="55"/>
      <c r="B52" s="56"/>
      <c r="C52" s="58"/>
      <c r="D52" s="58"/>
    </row>
    <row r="53" spans="1:4" ht="12.75">
      <c r="A53" s="55"/>
      <c r="B53" s="56"/>
      <c r="C53" s="58"/>
      <c r="D53" s="58"/>
    </row>
    <row r="54" spans="1:4" ht="12.75">
      <c r="A54" s="55"/>
      <c r="B54" s="56"/>
      <c r="C54" s="58"/>
      <c r="D54" s="58"/>
    </row>
    <row r="55" spans="1:4" ht="12.75">
      <c r="A55" s="55"/>
      <c r="B55" s="58"/>
      <c r="C55" s="58"/>
      <c r="D55" s="58"/>
    </row>
    <row r="56" spans="1:4" ht="12.75">
      <c r="A56" s="55"/>
      <c r="B56" s="58"/>
      <c r="C56" s="58"/>
      <c r="D56" s="58"/>
    </row>
    <row r="57" spans="1:4" ht="12.75">
      <c r="A57" s="55"/>
      <c r="B57" s="58"/>
      <c r="C57" s="58"/>
      <c r="D57" s="58"/>
    </row>
    <row r="58" spans="1:4" ht="12.75">
      <c r="A58" s="55"/>
      <c r="B58" s="58"/>
      <c r="C58" s="58"/>
      <c r="D58" s="58"/>
    </row>
    <row r="59" spans="1:4" ht="12.75">
      <c r="A59" s="55"/>
      <c r="B59" s="58"/>
      <c r="C59" s="58"/>
      <c r="D59" s="58"/>
    </row>
    <row r="60" spans="1:4" ht="12.75">
      <c r="A60" s="55"/>
      <c r="B60" s="58"/>
      <c r="C60" s="58"/>
      <c r="D60" s="58"/>
    </row>
    <row r="61" spans="1:4" ht="12.75">
      <c r="A61" s="55"/>
      <c r="B61" s="58"/>
      <c r="C61" s="58"/>
      <c r="D61" s="58"/>
    </row>
    <row r="62" spans="1:4" ht="12.75">
      <c r="A62" s="55"/>
      <c r="B62" s="58"/>
      <c r="C62" s="58"/>
      <c r="D62" s="58"/>
    </row>
    <row r="63" spans="1:4" ht="12.75">
      <c r="A63" s="55"/>
      <c r="B63" s="58"/>
      <c r="C63" s="58"/>
      <c r="D63" s="58"/>
    </row>
    <row r="64" spans="1:4" ht="12.75">
      <c r="A64" s="55"/>
      <c r="B64" s="58"/>
      <c r="C64" s="58"/>
      <c r="D64" s="58"/>
    </row>
    <row r="65" spans="1:4" ht="12.75">
      <c r="A65" s="55"/>
      <c r="B65" s="58"/>
      <c r="C65" s="58"/>
      <c r="D65" s="58"/>
    </row>
    <row r="66" spans="1:4" ht="12.75">
      <c r="A66" s="55"/>
      <c r="B66" s="58"/>
      <c r="C66" s="58"/>
      <c r="D66" s="58"/>
    </row>
    <row r="67" spans="1:4" ht="12.75">
      <c r="A67" s="55"/>
      <c r="B67" s="58"/>
      <c r="C67" s="58"/>
      <c r="D67" s="58"/>
    </row>
    <row r="68" spans="1:4" ht="12.75">
      <c r="A68" s="55"/>
      <c r="B68" s="58"/>
      <c r="C68" s="58"/>
      <c r="D68" s="58"/>
    </row>
    <row r="69" spans="1:4" ht="12.75">
      <c r="A69" s="55"/>
      <c r="B69" s="58"/>
      <c r="C69" s="58"/>
      <c r="D69" s="58"/>
    </row>
    <row r="70" spans="1:4" ht="12.75">
      <c r="A70" s="55"/>
      <c r="B70" s="58"/>
      <c r="C70" s="58"/>
      <c r="D70" s="58"/>
    </row>
    <row r="71" spans="1:4" ht="12.75">
      <c r="A71" s="55"/>
      <c r="B71" s="58"/>
      <c r="C71" s="58"/>
      <c r="D71" s="58"/>
    </row>
    <row r="72" spans="1:4" ht="12.75">
      <c r="A72" s="55"/>
      <c r="B72" s="58"/>
      <c r="C72" s="58"/>
      <c r="D72" s="58"/>
    </row>
    <row r="73" spans="1:4" ht="12.75">
      <c r="A73" s="55"/>
      <c r="B73" s="58"/>
      <c r="C73" s="58"/>
      <c r="D73" s="58"/>
    </row>
    <row r="74" spans="1:4" ht="12.75">
      <c r="A74" s="55"/>
      <c r="B74" s="58"/>
      <c r="C74" s="58"/>
      <c r="D74" s="58"/>
    </row>
    <row r="75" spans="1:4" ht="12.75">
      <c r="A75" s="55"/>
      <c r="B75" s="58"/>
      <c r="C75" s="58"/>
      <c r="D75" s="58"/>
    </row>
    <row r="76" spans="1:4" ht="12.75">
      <c r="A76" s="55"/>
      <c r="B76" s="58"/>
      <c r="C76" s="58"/>
      <c r="D76" s="58"/>
    </row>
    <row r="77" spans="1:4" ht="12.75">
      <c r="A77" s="55"/>
      <c r="B77" s="58"/>
      <c r="C77" s="58"/>
      <c r="D77" s="58"/>
    </row>
  </sheetData>
  <printOptions/>
  <pageMargins left="0.66" right="0.4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24"/>
  <sheetViews>
    <sheetView showGridLines="0" workbookViewId="0" topLeftCell="A16">
      <selection activeCell="C6" sqref="C6"/>
    </sheetView>
  </sheetViews>
  <sheetFormatPr defaultColWidth="9.00390625" defaultRowHeight="12.75"/>
  <cols>
    <col min="1" max="1" width="4.375" style="8" customWidth="1"/>
    <col min="2" max="2" width="56.25390625" style="0" customWidth="1"/>
    <col min="3" max="3" width="17.125" style="0" customWidth="1"/>
    <col min="4" max="4" width="15.875" style="0" customWidth="1"/>
    <col min="5" max="5" width="11.125" style="0" bestFit="1" customWidth="1"/>
  </cols>
  <sheetData>
    <row r="1" spans="1:4" ht="63.75">
      <c r="A1" s="7" t="s">
        <v>26</v>
      </c>
      <c r="B1" s="4" t="s">
        <v>27</v>
      </c>
      <c r="C1" s="70" t="s">
        <v>139</v>
      </c>
      <c r="D1" s="7" t="s">
        <v>141</v>
      </c>
    </row>
    <row r="2" spans="1:4" ht="20.25" customHeight="1">
      <c r="A2" s="44">
        <v>42</v>
      </c>
      <c r="B2" s="49" t="s">
        <v>114</v>
      </c>
      <c r="C2" s="54">
        <v>0</v>
      </c>
      <c r="D2" s="54">
        <v>0</v>
      </c>
    </row>
    <row r="3" spans="1:4" ht="25.5" customHeight="1">
      <c r="A3" s="44">
        <v>43</v>
      </c>
      <c r="B3" s="43" t="s">
        <v>142</v>
      </c>
      <c r="C3" s="54">
        <v>128325</v>
      </c>
      <c r="D3" s="54">
        <v>131757</v>
      </c>
    </row>
    <row r="4" spans="1:4" ht="35.25" customHeight="1">
      <c r="A4" s="44">
        <v>44</v>
      </c>
      <c r="B4" s="43" t="s">
        <v>115</v>
      </c>
      <c r="C4" s="54">
        <v>0</v>
      </c>
      <c r="D4" s="54">
        <v>0</v>
      </c>
    </row>
    <row r="5" spans="1:4" ht="28.5" customHeight="1">
      <c r="A5" s="44">
        <v>45</v>
      </c>
      <c r="B5" s="43" t="s">
        <v>116</v>
      </c>
      <c r="C5" s="63">
        <v>244819</v>
      </c>
      <c r="D5" s="63">
        <v>131085</v>
      </c>
    </row>
    <row r="6" spans="1:4" ht="24.75" customHeight="1">
      <c r="A6" s="44">
        <v>46</v>
      </c>
      <c r="B6" s="43" t="s">
        <v>117</v>
      </c>
      <c r="C6" s="64">
        <v>0</v>
      </c>
      <c r="D6" s="64">
        <v>0</v>
      </c>
    </row>
    <row r="7" spans="1:4" ht="27" customHeight="1">
      <c r="A7" s="44">
        <v>47</v>
      </c>
      <c r="B7" s="43" t="s">
        <v>143</v>
      </c>
      <c r="C7" s="64">
        <v>14836</v>
      </c>
      <c r="D7" s="64">
        <f>36231+21896</f>
        <v>58127</v>
      </c>
    </row>
    <row r="8" spans="1:4" ht="27.75" customHeight="1">
      <c r="A8" s="65">
        <v>48</v>
      </c>
      <c r="B8" s="43" t="s">
        <v>118</v>
      </c>
      <c r="C8" s="97">
        <v>0</v>
      </c>
      <c r="D8" s="97">
        <v>2071</v>
      </c>
    </row>
    <row r="9" spans="1:11" ht="24.75" customHeight="1">
      <c r="A9" s="44">
        <v>49</v>
      </c>
      <c r="B9" s="49" t="s">
        <v>119</v>
      </c>
      <c r="C9" s="66">
        <v>0</v>
      </c>
      <c r="D9" s="66">
        <v>0</v>
      </c>
      <c r="E9" s="6"/>
      <c r="F9" s="6"/>
      <c r="G9" s="6"/>
      <c r="H9" s="6"/>
      <c r="I9" s="6"/>
      <c r="J9" s="6"/>
      <c r="K9" s="6"/>
    </row>
    <row r="10" spans="1:4" ht="24.75" customHeight="1">
      <c r="A10" s="44">
        <v>50</v>
      </c>
      <c r="B10" s="43" t="s">
        <v>120</v>
      </c>
      <c r="C10" s="54">
        <v>0</v>
      </c>
      <c r="D10" s="54">
        <v>0</v>
      </c>
    </row>
    <row r="11" spans="1:4" ht="24.75" customHeight="1">
      <c r="A11" s="44">
        <v>51</v>
      </c>
      <c r="B11" s="43" t="s">
        <v>121</v>
      </c>
      <c r="C11" s="54">
        <v>437</v>
      </c>
      <c r="D11" s="54">
        <v>651</v>
      </c>
    </row>
    <row r="12" spans="1:4" ht="24.75" customHeight="1">
      <c r="A12" s="44">
        <v>52</v>
      </c>
      <c r="B12" s="43" t="s">
        <v>122</v>
      </c>
      <c r="C12" s="54">
        <v>23513</v>
      </c>
      <c r="D12" s="54">
        <f>-5369+(-816)</f>
        <v>-6185</v>
      </c>
    </row>
    <row r="13" spans="1:4" ht="24.75" customHeight="1">
      <c r="A13" s="44">
        <v>53</v>
      </c>
      <c r="B13" s="43" t="s">
        <v>123</v>
      </c>
      <c r="C13" s="54">
        <v>0</v>
      </c>
      <c r="D13" s="54">
        <v>0</v>
      </c>
    </row>
    <row r="14" spans="1:4" ht="24.75" customHeight="1">
      <c r="A14" s="44">
        <v>54</v>
      </c>
      <c r="B14" s="43" t="s">
        <v>124</v>
      </c>
      <c r="C14" s="54">
        <v>0</v>
      </c>
      <c r="D14" s="54">
        <v>9471</v>
      </c>
    </row>
    <row r="15" spans="1:4" ht="24.75" customHeight="1">
      <c r="A15" s="44">
        <v>55</v>
      </c>
      <c r="B15" s="43" t="s">
        <v>125</v>
      </c>
      <c r="C15" s="54">
        <v>139819</v>
      </c>
      <c r="D15" s="54">
        <v>433501</v>
      </c>
    </row>
    <row r="16" spans="1:4" ht="24.75" customHeight="1">
      <c r="A16" s="44">
        <v>56</v>
      </c>
      <c r="B16" s="43" t="s">
        <v>45</v>
      </c>
      <c r="C16" s="54">
        <v>24990</v>
      </c>
      <c r="D16" s="54">
        <f>1147+53675</f>
        <v>54822</v>
      </c>
    </row>
    <row r="17" spans="1:4" ht="24.75" customHeight="1">
      <c r="A17" s="44">
        <v>57</v>
      </c>
      <c r="B17" s="43" t="s">
        <v>146</v>
      </c>
      <c r="C17" s="54">
        <v>2590611</v>
      </c>
      <c r="D17" s="54">
        <f>18908+310611</f>
        <v>329519</v>
      </c>
    </row>
    <row r="18" spans="1:4" ht="24.75" customHeight="1">
      <c r="A18" s="67">
        <v>58</v>
      </c>
      <c r="B18" s="68" t="s">
        <v>126</v>
      </c>
      <c r="C18" s="63">
        <v>0</v>
      </c>
      <c r="D18" s="63">
        <v>0</v>
      </c>
    </row>
    <row r="19" spans="1:4" ht="24.75" customHeight="1">
      <c r="A19" s="67">
        <v>59</v>
      </c>
      <c r="B19" s="68" t="s">
        <v>127</v>
      </c>
      <c r="C19" s="54">
        <v>0</v>
      </c>
      <c r="D19" s="54">
        <v>0</v>
      </c>
    </row>
    <row r="20" spans="1:5" ht="24.75" customHeight="1">
      <c r="A20" s="67">
        <v>60</v>
      </c>
      <c r="B20" s="68" t="s">
        <v>128</v>
      </c>
      <c r="C20" s="54">
        <f>'Tvorba v tis. Sk'!C2+'Tvorba v tis. Sk'!C3-'Použitie I v tis. Sk'!C2</f>
        <v>120711200</v>
      </c>
      <c r="D20" s="54">
        <f>'Tvorba v tis. Sk'!D2+'Tvorba v tis. Sk'!D3-'Použitie I v tis. Sk'!D2</f>
        <v>127505366</v>
      </c>
      <c r="E20" s="75"/>
    </row>
    <row r="21" spans="1:20" ht="24.75" customHeight="1">
      <c r="A21" s="67"/>
      <c r="B21" s="71" t="s">
        <v>149</v>
      </c>
      <c r="C21" s="76">
        <f>SUM('Použitie I v tis. Sk'!C2:C26)+SUM('Použitie II. v tis. Sk'!C2:C20)</f>
        <v>213989774</v>
      </c>
      <c r="D21" s="76">
        <f>SUM('Použitie I v tis. Sk'!D2:D26)+SUM(D2:D20)</f>
        <v>228846017</v>
      </c>
      <c r="T21">
        <v>9</v>
      </c>
    </row>
    <row r="22" spans="1:5" ht="12.75">
      <c r="A22" s="55"/>
      <c r="B22" s="56"/>
      <c r="C22" s="58"/>
      <c r="E22" s="75"/>
    </row>
    <row r="23" spans="1:3" ht="12.75">
      <c r="A23" s="55"/>
      <c r="B23" s="58"/>
      <c r="C23" s="58"/>
    </row>
    <row r="24" spans="1:3" ht="12.75">
      <c r="A24" s="55"/>
      <c r="B24" s="58"/>
      <c r="C24" s="58"/>
    </row>
    <row r="25" spans="1:3" ht="12.75">
      <c r="A25" s="55"/>
      <c r="B25" s="58"/>
      <c r="C25" s="58"/>
    </row>
    <row r="26" spans="1:3" ht="12.75">
      <c r="A26" s="55"/>
      <c r="B26" s="58"/>
      <c r="C26" s="58"/>
    </row>
    <row r="27" spans="1:3" ht="12.75">
      <c r="A27" s="55"/>
      <c r="B27" s="58"/>
      <c r="C27" s="58"/>
    </row>
    <row r="28" spans="1:3" ht="12.75">
      <c r="A28" s="55"/>
      <c r="B28" s="58"/>
      <c r="C28" s="58"/>
    </row>
    <row r="29" spans="1:3" ht="12.75">
      <c r="A29" s="55"/>
      <c r="B29" s="58"/>
      <c r="C29" s="58"/>
    </row>
    <row r="30" spans="1:3" ht="12.75">
      <c r="A30" s="55"/>
      <c r="B30" s="58"/>
      <c r="C30" s="58"/>
    </row>
    <row r="31" spans="1:3" ht="12.75">
      <c r="A31" s="55"/>
      <c r="B31" s="58"/>
      <c r="C31" s="58"/>
    </row>
    <row r="32" spans="1:3" ht="12.75">
      <c r="A32" s="55"/>
      <c r="B32" s="58"/>
      <c r="C32" s="58"/>
    </row>
    <row r="33" spans="1:3" ht="12.75">
      <c r="A33" s="55"/>
      <c r="B33" s="58"/>
      <c r="C33" s="58"/>
    </row>
    <row r="34" spans="1:3" ht="12.75">
      <c r="A34" s="55"/>
      <c r="B34" s="58"/>
      <c r="C34" s="58"/>
    </row>
    <row r="35" spans="1:3" ht="12.75">
      <c r="A35" s="55"/>
      <c r="B35" s="58"/>
      <c r="C35" s="58"/>
    </row>
    <row r="36" spans="1:3" ht="12.75">
      <c r="A36" s="55"/>
      <c r="B36" s="58"/>
      <c r="C36" s="58"/>
    </row>
    <row r="37" spans="1:3" ht="12.75">
      <c r="A37" s="55"/>
      <c r="B37" s="58"/>
      <c r="C37" s="58"/>
    </row>
    <row r="38" spans="1:3" ht="12.75">
      <c r="A38" s="55"/>
      <c r="B38" s="58"/>
      <c r="C38" s="58"/>
    </row>
    <row r="39" spans="1:3" ht="12.75">
      <c r="A39" s="55"/>
      <c r="B39" s="58"/>
      <c r="C39" s="58"/>
    </row>
    <row r="40" spans="1:3" ht="12.75">
      <c r="A40" s="55"/>
      <c r="B40" s="58"/>
      <c r="C40" s="58"/>
    </row>
    <row r="41" spans="1:3" ht="12.75">
      <c r="A41" s="55"/>
      <c r="B41" s="58"/>
      <c r="C41" s="58"/>
    </row>
    <row r="42" spans="1:3" ht="12.75">
      <c r="A42" s="55"/>
      <c r="B42" s="58"/>
      <c r="C42" s="58"/>
    </row>
    <row r="43" spans="1:3" ht="12.75">
      <c r="A43" s="55"/>
      <c r="B43" s="58"/>
      <c r="C43" s="58"/>
    </row>
    <row r="44" spans="1:3" ht="12.75">
      <c r="A44" s="55"/>
      <c r="B44" s="58"/>
      <c r="C44" s="58"/>
    </row>
    <row r="45" spans="1:3" ht="12.75">
      <c r="A45" s="55"/>
      <c r="B45" s="58"/>
      <c r="C45" s="58"/>
    </row>
    <row r="46" spans="1:3" ht="12.75">
      <c r="A46" s="55"/>
      <c r="B46" s="58"/>
      <c r="C46" s="58"/>
    </row>
    <row r="47" spans="1:3" ht="12.75">
      <c r="A47" s="55"/>
      <c r="B47" s="58"/>
      <c r="C47" s="58"/>
    </row>
    <row r="48" spans="1:3" ht="12.75">
      <c r="A48" s="55"/>
      <c r="B48" s="58"/>
      <c r="C48" s="58"/>
    </row>
    <row r="49" spans="1:3" ht="12.75">
      <c r="A49" s="55"/>
      <c r="B49" s="58"/>
      <c r="C49" s="58"/>
    </row>
    <row r="50" spans="1:3" ht="12.75">
      <c r="A50" s="55"/>
      <c r="B50" s="58"/>
      <c r="C50" s="58"/>
    </row>
    <row r="51" spans="1:3" ht="12.75">
      <c r="A51" s="55"/>
      <c r="B51" s="58"/>
      <c r="C51" s="58"/>
    </row>
    <row r="52" spans="1:3" ht="12.75">
      <c r="A52" s="55"/>
      <c r="B52" s="58"/>
      <c r="C52" s="58"/>
    </row>
    <row r="53" spans="1:3" ht="12.75">
      <c r="A53" s="55"/>
      <c r="B53" s="58"/>
      <c r="C53" s="58"/>
    </row>
    <row r="54" spans="1:3" ht="12.75">
      <c r="A54" s="55"/>
      <c r="B54" s="58"/>
      <c r="C54" s="58"/>
    </row>
    <row r="55" spans="1:3" ht="12.75">
      <c r="A55" s="55"/>
      <c r="B55" s="58"/>
      <c r="C55" s="58"/>
    </row>
    <row r="56" spans="1:3" ht="12.75">
      <c r="A56" s="55"/>
      <c r="B56" s="58"/>
      <c r="C56" s="58"/>
    </row>
    <row r="57" spans="1:3" ht="12.75">
      <c r="A57" s="55"/>
      <c r="B57" s="58"/>
      <c r="C57" s="58"/>
    </row>
    <row r="58" spans="1:3" ht="12.75">
      <c r="A58" s="55"/>
      <c r="B58" s="58"/>
      <c r="C58" s="58"/>
    </row>
    <row r="59" spans="1:3" ht="12.75">
      <c r="A59" s="55"/>
      <c r="B59" s="58"/>
      <c r="C59" s="58"/>
    </row>
    <row r="60" spans="1:3" ht="12.75">
      <c r="A60" s="55"/>
      <c r="B60" s="58"/>
      <c r="C60" s="58"/>
    </row>
    <row r="61" spans="1:3" ht="12.75">
      <c r="A61" s="55"/>
      <c r="B61" s="58"/>
      <c r="C61" s="58"/>
    </row>
    <row r="62" spans="1:3" ht="12.75">
      <c r="A62" s="55"/>
      <c r="B62" s="58"/>
      <c r="C62" s="58"/>
    </row>
    <row r="63" spans="1:3" ht="12.75">
      <c r="A63" s="55"/>
      <c r="B63" s="58"/>
      <c r="C63" s="58"/>
    </row>
    <row r="64" spans="1:3" ht="12.75">
      <c r="A64" s="55"/>
      <c r="B64" s="58"/>
      <c r="C64" s="58"/>
    </row>
    <row r="65" spans="1:3" ht="12.75">
      <c r="A65" s="55"/>
      <c r="B65" s="58"/>
      <c r="C65" s="58"/>
    </row>
    <row r="66" spans="1:3" ht="12.75">
      <c r="A66" s="55"/>
      <c r="B66" s="58"/>
      <c r="C66" s="58"/>
    </row>
    <row r="67" spans="1:3" ht="12.75">
      <c r="A67" s="55"/>
      <c r="B67" s="58"/>
      <c r="C67" s="58"/>
    </row>
    <row r="68" spans="1:3" ht="12.75">
      <c r="A68" s="55"/>
      <c r="B68" s="58"/>
      <c r="C68" s="58"/>
    </row>
    <row r="69" spans="1:3" ht="12.75">
      <c r="A69" s="55"/>
      <c r="B69" s="58"/>
      <c r="C69" s="58"/>
    </row>
    <row r="70" spans="1:3" ht="12.75">
      <c r="A70" s="55"/>
      <c r="B70" s="58"/>
      <c r="C70" s="58"/>
    </row>
    <row r="71" spans="1:3" ht="12.75">
      <c r="A71" s="55"/>
      <c r="B71" s="58"/>
      <c r="C71" s="58"/>
    </row>
    <row r="72" spans="1:3" ht="12.75">
      <c r="A72" s="55"/>
      <c r="B72" s="58"/>
      <c r="C72" s="58"/>
    </row>
    <row r="73" spans="1:3" ht="12.75">
      <c r="A73" s="55"/>
      <c r="B73" s="58"/>
      <c r="C73" s="58"/>
    </row>
    <row r="74" spans="1:3" ht="12.75">
      <c r="A74" s="55"/>
      <c r="B74" s="58"/>
      <c r="C74" s="58"/>
    </row>
    <row r="75" spans="1:3" ht="12.75">
      <c r="A75" s="55"/>
      <c r="B75" s="58"/>
      <c r="C75" s="58"/>
    </row>
    <row r="76" spans="1:3" ht="12.75">
      <c r="A76" s="55"/>
      <c r="B76" s="58"/>
      <c r="C76" s="58"/>
    </row>
    <row r="77" spans="1:3" ht="12.75">
      <c r="A77" s="55"/>
      <c r="B77" s="58"/>
      <c r="C77" s="58"/>
    </row>
    <row r="78" spans="1:3" ht="12.75">
      <c r="A78" s="55"/>
      <c r="B78" s="58"/>
      <c r="C78" s="58"/>
    </row>
    <row r="79" spans="1:3" ht="12.75">
      <c r="A79" s="55"/>
      <c r="B79" s="58"/>
      <c r="C79" s="58"/>
    </row>
    <row r="80" spans="1:3" ht="12.75">
      <c r="A80" s="55"/>
      <c r="B80" s="58"/>
      <c r="C80" s="58"/>
    </row>
    <row r="81" spans="1:3" ht="12.75">
      <c r="A81" s="55"/>
      <c r="B81" s="58"/>
      <c r="C81" s="58"/>
    </row>
    <row r="82" spans="1:3" ht="12.75">
      <c r="A82" s="55"/>
      <c r="B82" s="58"/>
      <c r="C82" s="58"/>
    </row>
    <row r="83" spans="1:3" ht="12.75">
      <c r="A83" s="55"/>
      <c r="B83" s="58"/>
      <c r="C83" s="58"/>
    </row>
    <row r="84" spans="1:3" ht="12.75">
      <c r="A84" s="55"/>
      <c r="B84" s="58"/>
      <c r="C84" s="58"/>
    </row>
    <row r="85" spans="1:3" ht="12.75">
      <c r="A85" s="55"/>
      <c r="B85" s="58"/>
      <c r="C85" s="58"/>
    </row>
    <row r="86" spans="1:3" ht="12.75">
      <c r="A86" s="55"/>
      <c r="B86" s="58"/>
      <c r="C86" s="58"/>
    </row>
    <row r="87" spans="1:3" ht="12.75">
      <c r="A87" s="55"/>
      <c r="B87" s="58"/>
      <c r="C87" s="58"/>
    </row>
    <row r="88" spans="1:3" ht="12.75">
      <c r="A88" s="55"/>
      <c r="B88" s="58"/>
      <c r="C88" s="58"/>
    </row>
    <row r="89" spans="1:3" ht="12.75">
      <c r="A89" s="55"/>
      <c r="B89" s="58"/>
      <c r="C89" s="58"/>
    </row>
    <row r="90" spans="1:3" ht="12.75">
      <c r="A90" s="55"/>
      <c r="B90" s="58"/>
      <c r="C90" s="58"/>
    </row>
    <row r="91" spans="1:3" ht="12.75">
      <c r="A91" s="55"/>
      <c r="B91" s="58"/>
      <c r="C91" s="58"/>
    </row>
    <row r="92" spans="1:3" ht="12.75">
      <c r="A92" s="55"/>
      <c r="B92" s="58"/>
      <c r="C92" s="58"/>
    </row>
    <row r="93" spans="1:3" ht="12.75">
      <c r="A93" s="55"/>
      <c r="B93" s="58"/>
      <c r="C93" s="58"/>
    </row>
    <row r="94" spans="1:3" ht="12.75">
      <c r="A94" s="55"/>
      <c r="B94" s="58"/>
      <c r="C94" s="58"/>
    </row>
    <row r="95" spans="1:3" ht="12.75">
      <c r="A95" s="55"/>
      <c r="B95" s="58"/>
      <c r="C95" s="58"/>
    </row>
    <row r="96" spans="1:3" ht="12.75">
      <c r="A96" s="55"/>
      <c r="B96" s="58"/>
      <c r="C96" s="58"/>
    </row>
    <row r="97" spans="1:3" ht="12.75">
      <c r="A97" s="55"/>
      <c r="B97" s="58"/>
      <c r="C97" s="58"/>
    </row>
    <row r="98" spans="1:3" ht="12.75">
      <c r="A98" s="55"/>
      <c r="B98" s="58"/>
      <c r="C98" s="58"/>
    </row>
    <row r="99" spans="1:3" ht="12.75">
      <c r="A99" s="55"/>
      <c r="B99" s="58"/>
      <c r="C99" s="58"/>
    </row>
    <row r="100" spans="1:3" ht="12.75">
      <c r="A100" s="55"/>
      <c r="B100" s="58"/>
      <c r="C100" s="58"/>
    </row>
    <row r="101" spans="1:3" ht="12.75">
      <c r="A101" s="55"/>
      <c r="B101" s="58"/>
      <c r="C101" s="58"/>
    </row>
    <row r="102" spans="1:3" ht="12.75">
      <c r="A102" s="55"/>
      <c r="B102" s="58"/>
      <c r="C102" s="58"/>
    </row>
    <row r="103" spans="1:3" ht="12.75">
      <c r="A103" s="55"/>
      <c r="B103" s="58"/>
      <c r="C103" s="58"/>
    </row>
    <row r="104" spans="1:3" ht="12.75">
      <c r="A104" s="55"/>
      <c r="B104" s="58"/>
      <c r="C104" s="58"/>
    </row>
    <row r="105" spans="1:3" ht="12.75">
      <c r="A105" s="55"/>
      <c r="B105" s="58"/>
      <c r="C105" s="58"/>
    </row>
    <row r="106" spans="1:3" ht="12.75">
      <c r="A106" s="55"/>
      <c r="B106" s="58"/>
      <c r="C106" s="58"/>
    </row>
    <row r="107" spans="1:3" ht="12.75">
      <c r="A107" s="55"/>
      <c r="B107" s="58"/>
      <c r="C107" s="58"/>
    </row>
    <row r="108" spans="1:3" ht="12.75">
      <c r="A108" s="55"/>
      <c r="B108" s="58"/>
      <c r="C108" s="58"/>
    </row>
    <row r="109" spans="1:3" ht="12.75">
      <c r="A109" s="55"/>
      <c r="B109" s="58"/>
      <c r="C109" s="58"/>
    </row>
    <row r="110" spans="1:3" ht="12.75">
      <c r="A110" s="55"/>
      <c r="B110" s="58"/>
      <c r="C110" s="58"/>
    </row>
    <row r="111" spans="1:3" ht="12.75">
      <c r="A111" s="55"/>
      <c r="B111" s="58"/>
      <c r="C111" s="58"/>
    </row>
    <row r="112" spans="1:3" ht="12.75">
      <c r="A112" s="55"/>
      <c r="B112" s="58"/>
      <c r="C112" s="58"/>
    </row>
    <row r="113" spans="1:3" ht="12.75">
      <c r="A113" s="55"/>
      <c r="B113" s="58"/>
      <c r="C113" s="58"/>
    </row>
    <row r="114" spans="1:3" ht="12.75">
      <c r="A114" s="55"/>
      <c r="B114" s="58"/>
      <c r="C114" s="58"/>
    </row>
    <row r="115" spans="1:3" ht="12.75">
      <c r="A115" s="55"/>
      <c r="B115" s="58"/>
      <c r="C115" s="58"/>
    </row>
    <row r="116" spans="1:3" ht="12.75">
      <c r="A116" s="55"/>
      <c r="B116" s="58"/>
      <c r="C116" s="58"/>
    </row>
    <row r="117" spans="1:3" ht="12.75">
      <c r="A117" s="55"/>
      <c r="B117" s="58"/>
      <c r="C117" s="58"/>
    </row>
    <row r="118" spans="1:3" ht="12.75">
      <c r="A118" s="55"/>
      <c r="B118" s="58"/>
      <c r="C118" s="58"/>
    </row>
    <row r="119" spans="1:3" ht="12.75">
      <c r="A119" s="55"/>
      <c r="B119" s="58"/>
      <c r="C119" s="58"/>
    </row>
    <row r="120" spans="1:3" ht="12.75">
      <c r="A120" s="55"/>
      <c r="B120" s="58"/>
      <c r="C120" s="58"/>
    </row>
    <row r="121" spans="1:3" ht="12.75">
      <c r="A121" s="55"/>
      <c r="B121" s="58"/>
      <c r="C121" s="58"/>
    </row>
    <row r="122" spans="1:3" ht="12.75">
      <c r="A122" s="55"/>
      <c r="B122" s="58"/>
      <c r="C122" s="58"/>
    </row>
    <row r="123" spans="1:3" ht="12.75">
      <c r="A123" s="55"/>
      <c r="B123" s="58"/>
      <c r="C123" s="58"/>
    </row>
    <row r="124" spans="1:3" ht="12.75">
      <c r="A124" s="55"/>
      <c r="B124" s="58"/>
      <c r="C124" s="58"/>
    </row>
  </sheetData>
  <printOptions/>
  <pageMargins left="0.49" right="0.52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VýkazFNM</dc:title>
  <dc:subject/>
  <dc:creator>MM</dc:creator>
  <cp:keywords/>
  <dc:description/>
  <cp:lastModifiedBy>FNM SR</cp:lastModifiedBy>
  <cp:lastPrinted>2006-02-15T07:02:47Z</cp:lastPrinted>
  <dcterms:created xsi:type="dcterms:W3CDTF">1999-02-12T07:40:42Z</dcterms:created>
  <dcterms:modified xsi:type="dcterms:W3CDTF">2006-04-26T06:10:42Z</dcterms:modified>
  <cp:category/>
  <cp:version/>
  <cp:contentType/>
  <cp:contentStatus/>
</cp:coreProperties>
</file>