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15330" windowHeight="4275" activeTab="0"/>
  </bookViews>
  <sheets>
    <sheet name="Účt. závierka OÚ MO SR 2004" sheetId="1" r:id="rId1"/>
  </sheets>
  <externalReferences>
    <externalReference r:id="rId4"/>
    <externalReference r:id="rId5"/>
  </externalReferences>
  <definedNames>
    <definedName name="__123Graph_A" hidden="1">#REF!</definedName>
    <definedName name="__123Graph_B" hidden="1">#REF!</definedName>
    <definedName name="Emerging_HTML_AREA">#REF!</definedName>
  </definedNames>
  <calcPr fullCalcOnLoad="1"/>
</workbook>
</file>

<file path=xl/sharedStrings.xml><?xml version="1.0" encoding="utf-8"?>
<sst xmlns="http://schemas.openxmlformats.org/spreadsheetml/2006/main" count="217" uniqueCount="122">
  <si>
    <t>Ostatné</t>
  </si>
  <si>
    <t>Účtovná závierka osobitného účtu MO SR za rok 2004</t>
  </si>
  <si>
    <t>str. 1</t>
  </si>
  <si>
    <t>Príjmy osobitného účtu ministerstva obrany</t>
  </si>
  <si>
    <r>
      <t xml:space="preserve"> </t>
    </r>
    <r>
      <rPr>
        <b/>
        <sz val="14"/>
        <rFont val="Arial CE"/>
        <family val="0"/>
      </rPr>
      <t>Príjmy osobitného účtu spolu :</t>
    </r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</si>
  <si>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</si>
  <si>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</si>
  <si>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</si>
  <si>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</si>
  <si>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</si>
  <si>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</si>
  <si>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</si>
  <si>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</si>
  <si>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septem.</t>
  </si>
  <si>
    <t>október</t>
  </si>
  <si>
    <t>novem.</t>
  </si>
  <si>
    <t>decem.</t>
  </si>
  <si>
    <t>SPOLU</t>
  </si>
  <si>
    <t>ÚHRNOM</t>
  </si>
  <si>
    <t>Druhy príjmov osobitného účtu:</t>
  </si>
  <si>
    <t>Poistné - § 94 a) na osob. Účte MOSR - Vysl.zab.</t>
  </si>
  <si>
    <t>Poistné - § 94 a) na osob. Účte MOSR - Nem.poist.</t>
  </si>
  <si>
    <t>Poistné - § 94 a) na osob. Účte MOSR - úrazové</t>
  </si>
  <si>
    <t>§ 94 1a) poistné vo výške nesyst. Dávok</t>
  </si>
  <si>
    <t>§ 94 1a) Poistné vo výške náhr. sl. Príj. v nemoc.</t>
  </si>
  <si>
    <t>§ 94 1a) Poistné vo výške materského</t>
  </si>
  <si>
    <t>§ 94 1a) Poistné vo výške vyrovn. Dávky</t>
  </si>
  <si>
    <t>§ 94 1a) Poistné vo výške nemocenského</t>
  </si>
  <si>
    <t>§ 94 1a) Poistné vo výške ošetrovného</t>
  </si>
  <si>
    <t>§ 94 1e) Prevod poistného zo Soc. poisťovne</t>
  </si>
  <si>
    <t>§ 94 1f) Penále a pokuty</t>
  </si>
  <si>
    <t>§ 94 1g) Úroky z omeškania</t>
  </si>
  <si>
    <t>§ 94 1h) Dary</t>
  </si>
  <si>
    <t>§ 94 1i) Ostatné príjmy</t>
  </si>
  <si>
    <t>CELKOM MIMOROZPOČTOVÉ PRÍJMY</t>
  </si>
  <si>
    <t>§ 94 1b) Poistné vo výške DZ platené štátom</t>
  </si>
  <si>
    <t>§ 94 1c) fin. prostr. poskyt. Štátom bez KS</t>
  </si>
  <si>
    <t>§ 94 1c) kúpeľná starostlivosť (KS)</t>
  </si>
  <si>
    <t>§ 94 1d) Príspevky z rozp. MOSR na rekr.</t>
  </si>
  <si>
    <t>§ 69 11) rekreačná starostlivosť vojn. Veter.</t>
  </si>
  <si>
    <t>§ 70 3) kúpeľná starostlivosť vojn. Veter.</t>
  </si>
  <si>
    <t>CELKOM ROZPOČTOVÉ PRÍJMY</t>
  </si>
  <si>
    <t>SPOLU MP+RP</t>
  </si>
  <si>
    <t>94 3) Príspevok z rozpočtu MO SR</t>
  </si>
  <si>
    <t>Prevod z roku 2003</t>
  </si>
  <si>
    <t>SPOLU:</t>
  </si>
  <si>
    <t>POZNÁMKY:</t>
  </si>
  <si>
    <t>Výdavky osobitného účtu ministerstva obrany</t>
  </si>
  <si>
    <t>Výdavky osobitného účtu spolu :</t>
  </si>
  <si>
    <t>Druh výdavkov osobitného účtu :</t>
  </si>
  <si>
    <t>Dávky výsluhového zabezpečenia</t>
  </si>
  <si>
    <t>Starobný dôchodok</t>
  </si>
  <si>
    <t>Invalidný dôchodok</t>
  </si>
  <si>
    <t>Čiastočný invalidný dôchodok</t>
  </si>
  <si>
    <t>Dôchodok za výsluhu rokov</t>
  </si>
  <si>
    <t>Vdovský dôchodok</t>
  </si>
  <si>
    <t>Vdovecký dôchodok</t>
  </si>
  <si>
    <t>Sirotský dôchodok jednostranný</t>
  </si>
  <si>
    <t>Sirotský dôchodok obojstranný</t>
  </si>
  <si>
    <t>Výsluhový príspevok</t>
  </si>
  <si>
    <t>Odchodné</t>
  </si>
  <si>
    <t>Úmrtné</t>
  </si>
  <si>
    <t>Výsluhový dôchodok</t>
  </si>
  <si>
    <t>Plný invalidný výsluhový dôchodok</t>
  </si>
  <si>
    <t>Čiastočný invalidný výsluhový dôchodok</t>
  </si>
  <si>
    <t>Vdovský výsluhový dôchodok</t>
  </si>
  <si>
    <t xml:space="preserve">Vdovecký výsluhový dôchodok </t>
  </si>
  <si>
    <t>Sirotský výsluhový dôchodok jednostranný</t>
  </si>
  <si>
    <t>Sirotský výsluhový dôchodok obojstranný</t>
  </si>
  <si>
    <t>Dávky sociálnej starostlivosti</t>
  </si>
  <si>
    <t>Dávky nemocenského zabezpečenia</t>
  </si>
  <si>
    <t>Materské</t>
  </si>
  <si>
    <t>Ošetrovné</t>
  </si>
  <si>
    <t>Vyrovnávacia dávka</t>
  </si>
  <si>
    <t>Náhrada SP počas dočasnej nesch.vykonávať VS</t>
  </si>
  <si>
    <t>Nemocenské</t>
  </si>
  <si>
    <t>SPOLU :</t>
  </si>
  <si>
    <t>Dávky úrazového zabezpečenia</t>
  </si>
  <si>
    <t>Náhrada za stratu na služobnom príjme</t>
  </si>
  <si>
    <t>Náhrada za bolesť</t>
  </si>
  <si>
    <t>Náhrada nákladov spojené s liečením</t>
  </si>
  <si>
    <t>Jednorázové mimoriadné odškodnenie</t>
  </si>
  <si>
    <t xml:space="preserve"> SPOLU :</t>
  </si>
  <si>
    <t>Služby sociálneho zabezpečenia</t>
  </si>
  <si>
    <t>Rekreačná starostlivosť profes. Vojakov</t>
  </si>
  <si>
    <t>Rekreačná starostlivosť zamestnancov</t>
  </si>
  <si>
    <t>Rekreačná starostlivosť vojn. Veteránov</t>
  </si>
  <si>
    <t>CELKOM REKREAČNÁ STAROSTLLIVOSŤ</t>
  </si>
  <si>
    <t>Kúpeľná starostlivosť prof. voj. A výsl. Dôch.</t>
  </si>
  <si>
    <t>Kúpeľná starostlivosť vojn. Veteránov</t>
  </si>
  <si>
    <t>CELKOM KÚPEĽNÁ STAROSTLIVOSŤ</t>
  </si>
  <si>
    <t>Zabezpečenie pohrebu zomretého vojaka</t>
  </si>
  <si>
    <t xml:space="preserve"> SPOLU:</t>
  </si>
  <si>
    <t>Ostatné výdavky</t>
  </si>
  <si>
    <t>Prevod poist.na DZ do Sociálnej poisťovne</t>
  </si>
  <si>
    <t>Prevod poist.na Všeob.Zdrav.poist</t>
  </si>
  <si>
    <t>Iné výdavky-náklady na výkon posud.činnosti SZV</t>
  </si>
  <si>
    <t>Splátka zálohy príspevku do rozpočtu MO SR</t>
  </si>
  <si>
    <t>Zákon 410/2004 Z.z. jed. prísp.</t>
  </si>
  <si>
    <t>Prevod do roku 2005</t>
  </si>
  <si>
    <t>Komentár k účtovnej závierke osobitného účtu MO SR za rok 2004</t>
  </si>
  <si>
    <t>Priíjmová časť :</t>
  </si>
  <si>
    <t>Príjmy osobitného účtu MO SR v roku 2004 boli vo výške 1.063.792.729,70 Sk</t>
  </si>
  <si>
    <t>Spolu boli príjmy osobitného účtu MO SR v roku 2004 vo výške 3.152.727.174,20 Sk</t>
  </si>
  <si>
    <t>Výdajová časť :</t>
  </si>
  <si>
    <r>
      <t>Dávky nemocenského zabezpečenia</t>
    </r>
    <r>
      <rPr>
        <sz val="10"/>
        <rFont val="Arial"/>
        <family val="0"/>
      </rPr>
      <t xml:space="preserve"> - boli vyplatené v v roku 2004 v celkovej  výške  94.070.407,60 Sk </t>
    </r>
  </si>
  <si>
    <r>
      <t>Dávky úrazového zabezpečenia v roku 2004</t>
    </r>
    <r>
      <rPr>
        <sz val="10"/>
        <rFont val="Arial"/>
        <family val="0"/>
      </rPr>
      <t xml:space="preserve"> - boli vyplatené v celkovej výške 17.201.984,50 Sk</t>
    </r>
  </si>
  <si>
    <r>
      <t>Služby sociálneho zabezpečenia za rok 2004</t>
    </r>
    <r>
      <rPr>
        <sz val="10"/>
        <rFont val="Arial"/>
        <family val="0"/>
      </rPr>
      <t xml:space="preserve"> - rekreačná starostlivosť- 54.087.418,40Sk, na kúpeľnú starostlivosť boli realizované faktúry v celkovej výške 11.925.790,00 Sk. Na zabezpečenie pohrebov bola v roku 2004  vyplatená suma 2.171.576,00 Sk 49.000,- Sk. </t>
    </r>
  </si>
  <si>
    <r>
      <t xml:space="preserve">Ostatné výdavky </t>
    </r>
    <r>
      <rPr>
        <sz val="10"/>
        <rFont val="Arial"/>
        <family val="2"/>
      </rPr>
      <t xml:space="preserve">- prevod poistného do Všeobecnej zdravotnej poisťovne v zmysle zákona č.534/2002 Z.z.ktorým sa mení a dopĺňa zákon NR SR č.273/1994 Z.z. o zdravotnom poistení, financovaní zdravotného poistenia, o zriadení všeobecnej zdravotnej poisťovne a o zriaďovaní rezortných, odvetvových, podnikových a občianskych zdravotných poisťovní v znení neskorších predpisov a o zmene a doplnení niektorých zákonov - vo výške 3.810.400,00 Sk, iné výdavky na výkon posudkovej činnosti vo výške 136.747,00 Sk, poistné na dôchodkové zabezpečenie prevedené do Sociálnej poisťovne vo výške 20.079.424,00 Sk.  </t>
    </r>
  </si>
  <si>
    <t>Výdavky osobitného účtu MOSR v roku 2004 celkom:  3.152.727.174,20 Sk</t>
  </si>
  <si>
    <t xml:space="preserve">Príspevok z rozpočtu MO SR  bol v roku 2004 vo výške 2.088.867.496,00 Sk, z toho 82.000.000,00 Sk nevyčerpaných finančných prostriedkov  zúčtovaných s rozpočt.kapitolou MO SR  20.12.2004, takže skutočné čerpanie príspevku </t>
  </si>
  <si>
    <t xml:space="preserve">z rozpočtu bolo vo výške 2.006.867.496,00 Sk. </t>
  </si>
  <si>
    <t>Zostatok osobitného účtu MO SR   k 31.12.2004 - 71.873,90 Sk - zúčtovaný ako príjem štátneho rozpočtu do 21.2.2005</t>
  </si>
  <si>
    <t>Záloha príspevku z rozp.kapitoly vo výške 2.088.869.000,00 Sk bez  82.000.000,00 Sk zúčtovanie zálohy 20.12.2004 = 2.006.869.000,00 Sk</t>
  </si>
  <si>
    <t>Skutočné čerpanie príspevku  vo výške 2.006.867.496,- Sk, rozdiel 1.504,00 Sk - zúčtovaný ako príjem štátneho rozpočtu do 21.2.2005</t>
  </si>
  <si>
    <r>
      <t>Dávky výsluhového zabezpečenia</t>
    </r>
    <r>
      <rPr>
        <sz val="10"/>
        <rFont val="Arial"/>
        <family val="0"/>
      </rPr>
      <t xml:space="preserve"> - v roku 2004 boli vyplatené v celkovej výške 2.852.453.413,00 Sk</t>
    </r>
  </si>
  <si>
    <t>Odchodné - v roku 2004 bolo vyplatené odchodné 1869 profesionálnym vojakom v celkovej výške 671.489.797,00 Sk</t>
  </si>
  <si>
    <t>II.</t>
  </si>
  <si>
    <t>I.</t>
  </si>
  <si>
    <t>Príloha č. 5</t>
  </si>
  <si>
    <t>Príloha č. 5 str. 2</t>
  </si>
  <si>
    <t>Príloha č. 5 str. 3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</si>
</sst>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000\ 00"/>
    <numFmt numFmtId="166" formatCode="#,##0.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0.0000"/>
    <numFmt numFmtId="181" formatCode="#,##0.000"/>
    <numFmt numFmtId="182" formatCode="0.0%"/>
    <numFmt numFmtId="183" formatCode="0.000000"/>
    <numFmt numFmtId="184" formatCode="0.00000"/>
    <numFmt numFmtId="185" formatCode="0.0000000"/>
    <numFmt numFmtId="186" formatCode="[$-409]d\-mmm\-yyyy;@"/>
    <numFmt numFmtId="187" formatCode="[h]"/>
    <numFmt numFmtId="188" formatCode="0.00000000"/>
    <numFmt numFmtId="189" formatCode="[$-409]dddd\,\ mmmm\ dd\,\ yyyy"/>
    <numFmt numFmtId="190" formatCode="#\ ###\ ##0.0"/>
    <numFmt numFmtId="191" formatCode="0.000%"/>
    <numFmt numFmtId="192" formatCode="#,##0_ ;\-#,##0\ "/>
  </numFmts>
  <fonts count="21">
    <font>
      <sz val="10"/>
      <name val="Arial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2"/>
    </font>
    <font>
      <b/>
      <sz val="16"/>
      <name val="Arial CE"/>
      <family val="2"/>
    </font>
    <font>
      <sz val="12"/>
      <name val="MS Sans Serif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4"/>
      <name val="Arial CE"/>
      <family val="0"/>
    </font>
    <font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b/>
      <sz val="12"/>
      <color indexed="53"/>
      <name val="Arial CE"/>
      <family val="2"/>
    </font>
    <font>
      <u val="single"/>
      <sz val="10"/>
      <name val="Arial"/>
      <family val="2"/>
    </font>
    <font>
      <u val="single"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2" borderId="1" xfId="0" applyFont="1" applyFill="1" applyBorder="1" applyAlignment="1">
      <alignment horizontal="centerContinuous"/>
    </xf>
    <xf numFmtId="0" fontId="11" fillId="2" borderId="2" xfId="0" applyFont="1" applyFill="1" applyBorder="1" applyAlignment="1">
      <alignment horizontal="centerContinuous"/>
    </xf>
    <xf numFmtId="0" fontId="11" fillId="2" borderId="3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1" fillId="3" borderId="0" xfId="0" applyNumberFormat="1" applyFont="1" applyFill="1" applyBorder="1" applyAlignment="1">
      <alignment/>
    </xf>
    <xf numFmtId="0" fontId="11" fillId="0" borderId="0" xfId="0" applyFont="1" applyBorder="1" applyAlignment="1" quotePrefix="1">
      <alignment horizontal="centerContinuous"/>
    </xf>
    <xf numFmtId="0" fontId="11" fillId="0" borderId="0" xfId="0" applyFont="1" applyFill="1" applyBorder="1" applyAlignment="1" quotePrefix="1">
      <alignment horizontal="centerContinuous"/>
    </xf>
    <xf numFmtId="0" fontId="4" fillId="0" borderId="0" xfId="0" applyFont="1" applyBorder="1" applyAlignment="1">
      <alignment horizontal="centerContinuous"/>
    </xf>
    <xf numFmtId="0" fontId="13" fillId="0" borderId="0" xfId="0" applyFont="1" applyAlignment="1">
      <alignment/>
    </xf>
    <xf numFmtId="0" fontId="4" fillId="2" borderId="1" xfId="0" applyFont="1" applyFill="1" applyBorder="1" applyAlignment="1" quotePrefix="1">
      <alignment horizontal="left"/>
    </xf>
    <xf numFmtId="0" fontId="1" fillId="2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 quotePrefix="1">
      <alignment horizontal="left"/>
    </xf>
    <xf numFmtId="0" fontId="1" fillId="3" borderId="4" xfId="0" applyFont="1" applyFill="1" applyBorder="1" applyAlignment="1">
      <alignment/>
    </xf>
    <xf numFmtId="0" fontId="15" fillId="0" borderId="1" xfId="0" applyFont="1" applyBorder="1" applyAlignment="1">
      <alignment horizontal="left"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166" fontId="1" fillId="3" borderId="4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10" fillId="2" borderId="1" xfId="0" applyFont="1" applyFill="1" applyBorder="1" applyAlignment="1" quotePrefix="1">
      <alignment horizontal="left"/>
    </xf>
    <xf numFmtId="0" fontId="1" fillId="0" borderId="4" xfId="0" applyFont="1" applyFill="1" applyBorder="1" applyAlignment="1" quotePrefix="1">
      <alignment horizontal="left"/>
    </xf>
    <xf numFmtId="0" fontId="1" fillId="0" borderId="5" xfId="0" applyFont="1" applyBorder="1" applyAlignment="1" quotePrefix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6" fontId="7" fillId="0" borderId="8" xfId="0" applyNumberFormat="1" applyFont="1" applyFill="1" applyBorder="1" applyAlignment="1">
      <alignment/>
    </xf>
    <xf numFmtId="166" fontId="1" fillId="3" borderId="3" xfId="0" applyNumberFormat="1" applyFont="1" applyFill="1" applyBorder="1" applyAlignment="1">
      <alignment/>
    </xf>
    <xf numFmtId="0" fontId="1" fillId="0" borderId="9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166" fontId="7" fillId="0" borderId="11" xfId="0" applyNumberFormat="1" applyFont="1" applyFill="1" applyBorder="1" applyAlignment="1">
      <alignment/>
    </xf>
    <xf numFmtId="0" fontId="1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166" fontId="0" fillId="0" borderId="11" xfId="0" applyNumberFormat="1" applyFill="1" applyBorder="1" applyAlignment="1">
      <alignment/>
    </xf>
    <xf numFmtId="166" fontId="1" fillId="3" borderId="12" xfId="0" applyNumberFormat="1" applyFont="1" applyFill="1" applyBorder="1" applyAlignment="1">
      <alignment/>
    </xf>
    <xf numFmtId="166" fontId="0" fillId="0" borderId="11" xfId="0" applyNumberForma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9" xfId="0" applyNumberFormat="1" applyFont="1" applyBorder="1" applyAlignment="1">
      <alignment/>
    </xf>
    <xf numFmtId="166" fontId="0" fillId="0" borderId="13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0" fontId="1" fillId="0" borderId="1" xfId="0" applyFont="1" applyBorder="1" applyAlignment="1" quotePrefix="1">
      <alignment horizontal="left"/>
    </xf>
    <xf numFmtId="166" fontId="7" fillId="0" borderId="4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166" fontId="0" fillId="0" borderId="4" xfId="0" applyNumberFormat="1" applyBorder="1" applyAlignment="1">
      <alignment/>
    </xf>
    <xf numFmtId="166" fontId="1" fillId="5" borderId="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166" fontId="4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0" fillId="6" borderId="1" xfId="0" applyFont="1" applyFill="1" applyBorder="1" applyAlignment="1">
      <alignment horizontal="centerContinuous"/>
    </xf>
    <xf numFmtId="0" fontId="11" fillId="6" borderId="2" xfId="0" applyFont="1" applyFill="1" applyBorder="1" applyAlignment="1">
      <alignment horizontal="centerContinuous"/>
    </xf>
    <xf numFmtId="0" fontId="18" fillId="6" borderId="2" xfId="0" applyFont="1" applyFill="1" applyBorder="1" applyAlignment="1">
      <alignment horizontal="centerContinuous"/>
    </xf>
    <xf numFmtId="0" fontId="11" fillId="6" borderId="3" xfId="0" applyFont="1" applyFill="1" applyBorder="1" applyAlignment="1">
      <alignment horizontal="centerContinuous"/>
    </xf>
    <xf numFmtId="3" fontId="0" fillId="0" borderId="0" xfId="0" applyNumberFormat="1" applyAlignment="1">
      <alignment/>
    </xf>
    <xf numFmtId="0" fontId="10" fillId="6" borderId="5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7" borderId="6" xfId="0" applyFill="1" applyBorder="1" applyAlignment="1">
      <alignment/>
    </xf>
    <xf numFmtId="17" fontId="1" fillId="0" borderId="4" xfId="0" applyNumberFormat="1" applyFont="1" applyFill="1" applyBorder="1" applyAlignment="1" quotePrefix="1">
      <alignment horizontal="left"/>
    </xf>
    <xf numFmtId="17" fontId="1" fillId="0" borderId="4" xfId="0" applyNumberFormat="1" applyFont="1" applyFill="1" applyBorder="1" applyAlignment="1">
      <alignment/>
    </xf>
    <xf numFmtId="0" fontId="1" fillId="3" borderId="4" xfId="0" applyFont="1" applyFill="1" applyBorder="1" applyAlignment="1" quotePrefix="1">
      <alignment horizontal="left"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1" fillId="6" borderId="4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0" fontId="10" fillId="6" borderId="5" xfId="0" applyFont="1" applyFill="1" applyBorder="1" applyAlignment="1" quotePrefix="1">
      <alignment horizontal="left"/>
    </xf>
    <xf numFmtId="0" fontId="11" fillId="6" borderId="6" xfId="0" applyFont="1" applyFill="1" applyBorder="1" applyAlignment="1" quotePrefix="1">
      <alignment horizontal="centerContinuous"/>
    </xf>
    <xf numFmtId="0" fontId="0" fillId="8" borderId="6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11" fillId="6" borderId="1" xfId="0" applyFont="1" applyFill="1" applyBorder="1" applyAlignment="1" quotePrefix="1">
      <alignment horizontal="left"/>
    </xf>
    <xf numFmtId="0" fontId="1" fillId="6" borderId="2" xfId="0" applyFont="1" applyFill="1" applyBorder="1" applyAlignment="1">
      <alignment/>
    </xf>
    <xf numFmtId="0" fontId="1" fillId="8" borderId="2" xfId="0" applyFont="1" applyFill="1" applyBorder="1" applyAlignment="1">
      <alignment/>
    </xf>
    <xf numFmtId="166" fontId="0" fillId="0" borderId="8" xfId="0" applyNumberForma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66" fontId="0" fillId="0" borderId="13" xfId="0" applyNumberFormat="1" applyFill="1" applyBorder="1" applyAlignment="1">
      <alignment/>
    </xf>
    <xf numFmtId="166" fontId="7" fillId="0" borderId="13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66" fontId="0" fillId="0" borderId="4" xfId="0" applyNumberFormat="1" applyFill="1" applyBorder="1" applyAlignment="1">
      <alignment/>
    </xf>
    <xf numFmtId="0" fontId="1" fillId="0" borderId="0" xfId="0" applyFont="1" applyBorder="1" applyAlignment="1" quotePrefix="1">
      <alignment horizontal="centerContinuous"/>
    </xf>
    <xf numFmtId="0" fontId="1" fillId="0" borderId="0" xfId="0" applyFont="1" applyFill="1" applyBorder="1" applyAlignment="1" quotePrefix="1">
      <alignment horizontal="centerContinuous"/>
    </xf>
    <xf numFmtId="0" fontId="11" fillId="6" borderId="1" xfId="0" applyFont="1" applyFill="1" applyBorder="1" applyAlignment="1">
      <alignment horizontal="left"/>
    </xf>
    <xf numFmtId="3" fontId="1" fillId="3" borderId="4" xfId="0" applyNumberFormat="1" applyFont="1" applyFill="1" applyBorder="1" applyAlignment="1" quotePrefix="1">
      <alignment horizontal="left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166" fontId="0" fillId="0" borderId="8" xfId="0" applyNumberFormat="1" applyBorder="1" applyAlignment="1">
      <alignment/>
    </xf>
    <xf numFmtId="0" fontId="1" fillId="0" borderId="14" xfId="0" applyFont="1" applyBorder="1" applyAlignment="1" quotePrefix="1">
      <alignment horizontal="left"/>
    </xf>
    <xf numFmtId="166" fontId="7" fillId="3" borderId="1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9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4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66" fontId="0" fillId="0" borderId="7" xfId="0" applyNumberForma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166" fontId="0" fillId="0" borderId="12" xfId="0" applyNumberForma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6" fontId="7" fillId="0" borderId="5" xfId="0" applyNumberFormat="1" applyFont="1" applyFill="1" applyBorder="1" applyAlignment="1">
      <alignment/>
    </xf>
    <xf numFmtId="166" fontId="7" fillId="0" borderId="9" xfId="0" applyNumberFormat="1" applyFont="1" applyFill="1" applyBorder="1" applyAlignment="1">
      <alignment/>
    </xf>
    <xf numFmtId="166" fontId="7" fillId="0" borderId="7" xfId="0" applyNumberFormat="1" applyFont="1" applyFill="1" applyBorder="1" applyAlignment="1">
      <alignment/>
    </xf>
    <xf numFmtId="166" fontId="7" fillId="3" borderId="11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66" fontId="0" fillId="0" borderId="9" xfId="0" applyNumberFormat="1" applyFill="1" applyBorder="1" applyAlignment="1">
      <alignment/>
    </xf>
    <xf numFmtId="166" fontId="0" fillId="0" borderId="9" xfId="0" applyNumberFormat="1" applyBorder="1" applyAlignment="1">
      <alignment/>
    </xf>
    <xf numFmtId="0" fontId="1" fillId="0" borderId="3" xfId="0" applyFont="1" applyBorder="1" applyAlignment="1" quotePrefix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efcom\On-Line%20Services\CountrySpecific\Czech%20Republic\Macro\SecureArea\ALL_CZEC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OME\PROGNOZY\!KKK\MAKRO\KRALOVA\Datacentrum\Zam_mzdy\WORK\XLS\zam_mzdy\prezent_ht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levels"/>
      <sheetName val="Annual calendar levels"/>
      <sheetName val="Annual calendar averages"/>
      <sheetName val="Annual calendar % chan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List1"/>
      <sheetName val="Graf1"/>
      <sheetName val="List2"/>
      <sheetName val="Graf3"/>
      <sheetName val="List3"/>
      <sheetName val="Graf4"/>
      <sheetName val="List4"/>
      <sheetName val="Graf5"/>
      <sheetName val="List5"/>
      <sheetName val="Lis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"/>
  <sheetViews>
    <sheetView tabSelected="1" zoomScale="70" zoomScaleNormal="70" workbookViewId="0" topLeftCell="A1">
      <selection activeCell="P125" sqref="P125:R125"/>
      <selection activeCell="A1" sqref="A1"/>
    </sheetView>
  </sheetViews>
  <sheetFormatPr defaultColWidth="9.140625" defaultRowHeight="12.75"/>
  <cols>
    <col min="1" max="1" width="9.7109375" style="0" bestFit="1" customWidth="1"/>
    <col min="4" max="4" width="18.8515625" style="0" customWidth="1"/>
    <col min="5" max="5" width="10.00390625" style="0" hidden="1" customWidth="1"/>
    <col min="6" max="9" width="13.421875" style="0" customWidth="1"/>
    <col min="10" max="10" width="13.421875" style="23" customWidth="1"/>
    <col min="11" max="11" width="14.7109375" style="23" customWidth="1"/>
    <col min="12" max="17" width="14.7109375" style="0" customWidth="1"/>
    <col min="18" max="18" width="16.140625" style="0" customWidth="1"/>
  </cols>
  <sheetData>
    <row r="1" ht="12.75">
      <c r="M1" t="s">
        <v>119</v>
      </c>
    </row>
    <row r="2" ht="12.75">
      <c r="A2" s="3"/>
    </row>
    <row r="3" spans="1:18" ht="20.25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17" ht="20.25">
      <c r="A4" s="12"/>
      <c r="B4" s="13"/>
      <c r="C4" s="13"/>
      <c r="D4" s="13"/>
      <c r="E4" s="13"/>
      <c r="F4" s="13"/>
      <c r="G4" s="13"/>
      <c r="H4" s="13"/>
      <c r="I4" s="13"/>
      <c r="J4" s="14"/>
      <c r="K4" s="14"/>
      <c r="L4" s="13"/>
      <c r="M4" s="13"/>
      <c r="N4" s="13"/>
      <c r="O4" s="13"/>
      <c r="P4" s="13"/>
      <c r="Q4" s="13"/>
    </row>
    <row r="5" spans="1:18" ht="18">
      <c r="A5" s="15"/>
      <c r="B5" s="16"/>
      <c r="C5" s="13"/>
      <c r="D5" s="13"/>
      <c r="E5" s="13"/>
      <c r="F5" s="13"/>
      <c r="G5" s="13"/>
      <c r="H5" s="13"/>
      <c r="I5" s="13"/>
      <c r="J5" s="14"/>
      <c r="K5" s="14"/>
      <c r="L5" s="13"/>
      <c r="M5" s="13"/>
      <c r="N5" s="13"/>
      <c r="O5" s="17"/>
      <c r="Q5" s="13"/>
      <c r="R5" s="18" t="s">
        <v>2</v>
      </c>
    </row>
    <row r="6" spans="1:18" ht="18">
      <c r="A6" s="19"/>
      <c r="B6" s="19"/>
      <c r="C6" s="20"/>
      <c r="D6" s="20"/>
      <c r="E6" s="20"/>
      <c r="F6" s="20"/>
      <c r="G6" s="20"/>
      <c r="H6" s="20"/>
      <c r="I6" s="13"/>
      <c r="J6" s="14"/>
      <c r="K6" s="14"/>
      <c r="L6" s="13"/>
      <c r="M6" s="13"/>
      <c r="N6" s="13"/>
      <c r="O6" s="13"/>
      <c r="P6" s="163"/>
      <c r="Q6" s="163"/>
      <c r="R6" s="163"/>
    </row>
    <row r="7" spans="1:18" ht="18">
      <c r="A7" s="21"/>
      <c r="B7" s="22"/>
      <c r="P7" s="164"/>
      <c r="Q7" s="164"/>
      <c r="R7" s="164"/>
    </row>
    <row r="8" spans="1:18" ht="21" thickBot="1">
      <c r="A8" s="168" t="s">
        <v>118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</row>
    <row r="9" spans="1:18" ht="18.75" thickBot="1">
      <c r="A9" s="24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</row>
    <row r="10" spans="1:18" ht="15.75">
      <c r="A10" s="27"/>
      <c r="B10" s="17"/>
      <c r="C10" s="17"/>
      <c r="D10" s="17"/>
      <c r="E10" s="17"/>
      <c r="F10" s="17"/>
      <c r="G10" s="17"/>
      <c r="H10" s="28"/>
      <c r="I10" s="17"/>
      <c r="J10" s="29"/>
      <c r="K10" s="29"/>
      <c r="L10" s="17"/>
      <c r="M10" s="17"/>
      <c r="N10" s="17"/>
      <c r="O10" s="17"/>
      <c r="P10" s="17"/>
      <c r="Q10" s="17"/>
      <c r="R10" s="17"/>
    </row>
    <row r="11" spans="1:18" ht="15.75">
      <c r="A11" s="17"/>
      <c r="B11" s="17"/>
      <c r="C11" s="17"/>
      <c r="D11" s="17"/>
      <c r="E11" s="17"/>
      <c r="F11" s="30"/>
      <c r="G11" s="30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</row>
    <row r="12" spans="1:19" ht="16.5" thickBot="1">
      <c r="A12" s="1"/>
      <c r="B12" s="33"/>
      <c r="C12" s="33"/>
      <c r="D12" s="33"/>
      <c r="E12" s="33"/>
      <c r="F12" s="33"/>
      <c r="G12" s="33"/>
      <c r="H12" s="33"/>
      <c r="I12" s="33"/>
      <c r="J12" s="34"/>
      <c r="K12" s="34"/>
      <c r="L12" s="33"/>
      <c r="M12" s="33"/>
      <c r="N12" s="33"/>
      <c r="O12" s="33"/>
      <c r="P12" s="33"/>
      <c r="Q12" s="33"/>
      <c r="R12" s="35"/>
      <c r="S12" s="36"/>
    </row>
    <row r="13" spans="1:18" ht="18.75" thickBot="1">
      <c r="A13" s="37" t="s">
        <v>4</v>
      </c>
      <c r="B13" s="38"/>
      <c r="C13" s="38"/>
      <c r="D13" s="38"/>
      <c r="E13" s="39"/>
      <c r="F13" s="40" t="s">
        <v>5</v>
      </c>
      <c r="G13" s="41" t="s">
        <v>6</v>
      </c>
      <c r="H13" s="40" t="s">
        <v>7</v>
      </c>
      <c r="I13" s="42" t="s">
        <v>8</v>
      </c>
      <c r="J13" s="43" t="s">
        <v>9</v>
      </c>
      <c r="K13" s="43" t="s">
        <v>10</v>
      </c>
      <c r="L13" s="44" t="s">
        <v>11</v>
      </c>
      <c r="M13" s="44" t="s">
        <v>12</v>
      </c>
      <c r="N13" s="45" t="s">
        <v>13</v>
      </c>
      <c r="O13" s="44" t="s">
        <v>14</v>
      </c>
      <c r="P13" s="45" t="s">
        <v>15</v>
      </c>
      <c r="Q13" s="45" t="s">
        <v>16</v>
      </c>
      <c r="R13" s="46" t="s">
        <v>17</v>
      </c>
    </row>
    <row r="14" spans="1:18" ht="15.75" thickBot="1">
      <c r="A14" s="47" t="s">
        <v>18</v>
      </c>
      <c r="B14" s="48"/>
      <c r="C14" s="48"/>
      <c r="D14" s="48"/>
      <c r="E14" s="49"/>
      <c r="F14" s="50">
        <f>SUM(F41+F43+F44)</f>
        <v>308205698.56</v>
      </c>
      <c r="G14" s="50">
        <f aca="true" t="shared" si="0" ref="G14:Q14">SUM(G41+G43)</f>
        <v>377253323.87</v>
      </c>
      <c r="H14" s="50">
        <f t="shared" si="0"/>
        <v>410341082.3499999</v>
      </c>
      <c r="I14" s="50">
        <f t="shared" si="0"/>
        <v>83076076.98000002</v>
      </c>
      <c r="J14" s="50">
        <f t="shared" si="0"/>
        <v>228923084.76999998</v>
      </c>
      <c r="K14" s="50">
        <f t="shared" si="0"/>
        <v>337832581.1400001</v>
      </c>
      <c r="L14" s="50">
        <f t="shared" si="0"/>
        <v>89518852.87999988</v>
      </c>
      <c r="M14" s="50">
        <f t="shared" si="0"/>
        <v>231388379.52000022</v>
      </c>
      <c r="N14" s="50">
        <f t="shared" si="0"/>
        <v>218354780.13999987</v>
      </c>
      <c r="O14" s="50">
        <f t="shared" si="0"/>
        <v>300056703.30999994</v>
      </c>
      <c r="P14" s="50">
        <f t="shared" si="0"/>
        <v>286899727.75</v>
      </c>
      <c r="Q14" s="50">
        <f t="shared" si="0"/>
        <v>280876882.88999987</v>
      </c>
      <c r="R14" s="50">
        <f>SUM(R41+R43+R44)</f>
        <v>3152727174.16</v>
      </c>
    </row>
    <row r="15" spans="1:18" ht="12.75">
      <c r="A15" s="51"/>
      <c r="B15" s="52"/>
      <c r="C15" s="52"/>
      <c r="D15" s="52"/>
      <c r="E15" s="52"/>
      <c r="F15" s="53"/>
      <c r="G15" s="53"/>
      <c r="H15" s="53"/>
      <c r="I15" s="53"/>
      <c r="J15" s="54"/>
      <c r="K15" s="54"/>
      <c r="L15" s="53"/>
      <c r="M15" s="53"/>
      <c r="N15" s="53"/>
      <c r="O15" s="53"/>
      <c r="P15" s="53"/>
      <c r="Q15" s="53"/>
      <c r="R15" s="53"/>
    </row>
    <row r="16" spans="1:18" ht="16.5" thickBot="1">
      <c r="A16" s="55"/>
      <c r="B16" s="52"/>
      <c r="C16" s="52"/>
      <c r="D16" s="52"/>
      <c r="E16" s="52"/>
      <c r="F16" s="53"/>
      <c r="G16" s="53"/>
      <c r="H16" s="53"/>
      <c r="I16" s="53"/>
      <c r="J16" s="54"/>
      <c r="K16" s="54"/>
      <c r="L16" s="53"/>
      <c r="M16" s="53"/>
      <c r="N16" s="53"/>
      <c r="O16" s="53"/>
      <c r="P16" s="53"/>
      <c r="Q16" s="53"/>
      <c r="R16" s="56"/>
    </row>
    <row r="17" spans="1:18" ht="18.75" thickBot="1">
      <c r="A17" s="57" t="s">
        <v>19</v>
      </c>
      <c r="B17" s="38"/>
      <c r="C17" s="38"/>
      <c r="D17" s="38"/>
      <c r="E17" s="39"/>
      <c r="F17" s="40" t="s">
        <v>5</v>
      </c>
      <c r="G17" s="41" t="s">
        <v>6</v>
      </c>
      <c r="H17" s="40" t="s">
        <v>7</v>
      </c>
      <c r="I17" s="42" t="s">
        <v>8</v>
      </c>
      <c r="J17" s="43" t="s">
        <v>9</v>
      </c>
      <c r="K17" s="43" t="s">
        <v>10</v>
      </c>
      <c r="L17" s="44" t="s">
        <v>11</v>
      </c>
      <c r="M17" s="159" t="s">
        <v>12</v>
      </c>
      <c r="N17" s="58" t="s">
        <v>13</v>
      </c>
      <c r="O17" s="130" t="s">
        <v>14</v>
      </c>
      <c r="P17" s="45" t="s">
        <v>15</v>
      </c>
      <c r="Q17" s="162" t="s">
        <v>16</v>
      </c>
      <c r="R17" s="46" t="s">
        <v>17</v>
      </c>
    </row>
    <row r="18" spans="1:18" ht="13.5" thickBot="1">
      <c r="A18" s="59" t="s">
        <v>20</v>
      </c>
      <c r="B18" s="60"/>
      <c r="C18" s="61"/>
      <c r="D18" s="61"/>
      <c r="E18" s="62"/>
      <c r="F18" s="63">
        <v>83171332</v>
      </c>
      <c r="G18" s="63">
        <v>65747470</v>
      </c>
      <c r="H18" s="63">
        <v>68610503</v>
      </c>
      <c r="I18" s="63">
        <v>72669368</v>
      </c>
      <c r="J18" s="63">
        <v>76943105</v>
      </c>
      <c r="K18" s="158">
        <v>75944230</v>
      </c>
      <c r="L18" s="158">
        <v>77569161</v>
      </c>
      <c r="M18" s="157">
        <v>78660524</v>
      </c>
      <c r="N18" s="63">
        <v>77492574</v>
      </c>
      <c r="O18" s="155">
        <v>76533940</v>
      </c>
      <c r="P18" s="158">
        <v>75660010</v>
      </c>
      <c r="Q18" s="157">
        <v>76310969</v>
      </c>
      <c r="R18" s="64">
        <f>SUM(F18:Q18)</f>
        <v>905313186</v>
      </c>
    </row>
    <row r="19" spans="1:18" ht="13.5" thickBot="1">
      <c r="A19" s="65" t="s">
        <v>21</v>
      </c>
      <c r="B19" s="52"/>
      <c r="C19" s="52"/>
      <c r="D19" s="52"/>
      <c r="E19" s="66"/>
      <c r="F19" s="67">
        <v>6818220</v>
      </c>
      <c r="G19" s="67">
        <v>518889</v>
      </c>
      <c r="H19" s="67">
        <v>-114934</v>
      </c>
      <c r="I19" s="67">
        <v>136135</v>
      </c>
      <c r="J19" s="67">
        <v>997839</v>
      </c>
      <c r="K19" s="67">
        <v>1211328</v>
      </c>
      <c r="L19" s="158">
        <v>1632323</v>
      </c>
      <c r="M19" s="150">
        <v>2756491</v>
      </c>
      <c r="N19" s="67">
        <v>2300850</v>
      </c>
      <c r="O19" s="156">
        <v>1334995</v>
      </c>
      <c r="P19" s="67">
        <v>431194</v>
      </c>
      <c r="Q19" s="150">
        <v>872663</v>
      </c>
      <c r="R19" s="64">
        <f>SUM(F19:Q19)</f>
        <v>18895993</v>
      </c>
    </row>
    <row r="20" spans="1:18" ht="13.5" thickBot="1">
      <c r="A20" s="65" t="s">
        <v>22</v>
      </c>
      <c r="B20" s="52"/>
      <c r="C20" s="52"/>
      <c r="D20" s="52"/>
      <c r="E20" s="66"/>
      <c r="F20" s="67">
        <v>648282</v>
      </c>
      <c r="G20" s="67">
        <v>1954421</v>
      </c>
      <c r="H20" s="67">
        <v>2330874</v>
      </c>
      <c r="I20" s="67">
        <v>564534</v>
      </c>
      <c r="J20" s="67">
        <v>2445894</v>
      </c>
      <c r="K20" s="67">
        <v>2037267</v>
      </c>
      <c r="L20" s="67">
        <v>2461881</v>
      </c>
      <c r="M20" s="150">
        <v>2130591</v>
      </c>
      <c r="N20" s="67">
        <v>2432987</v>
      </c>
      <c r="O20" s="156">
        <v>2423028</v>
      </c>
      <c r="P20" s="67">
        <v>623589</v>
      </c>
      <c r="Q20" s="150">
        <v>2433554</v>
      </c>
      <c r="R20" s="64">
        <f>SUM(F20:Q20)</f>
        <v>22486902</v>
      </c>
    </row>
    <row r="21" spans="1:18" ht="13.5" thickBot="1">
      <c r="A21" s="68" t="s">
        <v>23</v>
      </c>
      <c r="B21" s="4"/>
      <c r="C21" s="4"/>
      <c r="D21" s="4"/>
      <c r="E21" s="69"/>
      <c r="F21" s="70">
        <v>2362320</v>
      </c>
      <c r="G21" s="70">
        <v>0</v>
      </c>
      <c r="H21" s="70">
        <v>6868581</v>
      </c>
      <c r="I21" s="70">
        <v>0</v>
      </c>
      <c r="J21" s="70">
        <v>3502600</v>
      </c>
      <c r="K21" s="70">
        <v>1083299</v>
      </c>
      <c r="L21" s="70">
        <v>0</v>
      </c>
      <c r="M21" s="75">
        <v>1000</v>
      </c>
      <c r="N21" s="70">
        <v>0</v>
      </c>
      <c r="O21" s="160">
        <v>0</v>
      </c>
      <c r="P21" s="70">
        <v>0</v>
      </c>
      <c r="Q21" s="75">
        <v>0</v>
      </c>
      <c r="R21" s="71">
        <f aca="true" t="shared" si="1" ref="R21:R31">SUM(F21:Q21)</f>
        <v>13817800</v>
      </c>
    </row>
    <row r="22" spans="1:18" ht="13.5" thickBot="1">
      <c r="A22" s="68" t="s">
        <v>24</v>
      </c>
      <c r="B22" s="4"/>
      <c r="C22" s="4"/>
      <c r="D22" s="4"/>
      <c r="E22" s="69"/>
      <c r="F22" s="72">
        <v>3625918</v>
      </c>
      <c r="G22" s="72">
        <v>9156701</v>
      </c>
      <c r="H22" s="72">
        <v>7673576</v>
      </c>
      <c r="I22" s="72">
        <v>8668612</v>
      </c>
      <c r="J22" s="72">
        <v>6846340</v>
      </c>
      <c r="K22" s="72">
        <v>7986251</v>
      </c>
      <c r="L22" s="72">
        <v>6162148</v>
      </c>
      <c r="M22" s="76">
        <v>5866883</v>
      </c>
      <c r="N22" s="72">
        <v>6073651</v>
      </c>
      <c r="O22" s="161">
        <v>7199306</v>
      </c>
      <c r="P22" s="72">
        <v>9663444</v>
      </c>
      <c r="Q22" s="76">
        <v>8102967</v>
      </c>
      <c r="R22" s="64">
        <f t="shared" si="1"/>
        <v>87025797</v>
      </c>
    </row>
    <row r="23" spans="1:18" ht="13.5" thickBot="1">
      <c r="A23" s="73" t="s">
        <v>25</v>
      </c>
      <c r="B23" s="4"/>
      <c r="C23" s="4"/>
      <c r="D23" s="4"/>
      <c r="E23" s="69"/>
      <c r="F23" s="72">
        <v>231871</v>
      </c>
      <c r="G23" s="72">
        <v>178855</v>
      </c>
      <c r="H23" s="72">
        <v>307059</v>
      </c>
      <c r="I23" s="72">
        <v>289715</v>
      </c>
      <c r="J23" s="72">
        <v>296567</v>
      </c>
      <c r="K23" s="72">
        <v>320399</v>
      </c>
      <c r="L23" s="72">
        <v>295520</v>
      </c>
      <c r="M23" s="76">
        <v>405161</v>
      </c>
      <c r="N23" s="72">
        <v>439651</v>
      </c>
      <c r="O23" s="161">
        <v>445274</v>
      </c>
      <c r="P23" s="72">
        <v>396380</v>
      </c>
      <c r="Q23" s="76">
        <v>410107</v>
      </c>
      <c r="R23" s="64">
        <f t="shared" si="1"/>
        <v>4016559</v>
      </c>
    </row>
    <row r="24" spans="1:18" ht="13.5" thickBot="1">
      <c r="A24" s="73" t="s">
        <v>26</v>
      </c>
      <c r="B24" s="4"/>
      <c r="C24" s="4"/>
      <c r="D24" s="4"/>
      <c r="E24" s="69"/>
      <c r="F24" s="72">
        <v>0</v>
      </c>
      <c r="G24" s="72">
        <v>0</v>
      </c>
      <c r="H24" s="72">
        <v>0</v>
      </c>
      <c r="I24" s="72">
        <v>6920</v>
      </c>
      <c r="J24" s="72">
        <v>3298</v>
      </c>
      <c r="K24" s="72">
        <v>3360</v>
      </c>
      <c r="L24" s="72">
        <v>17735</v>
      </c>
      <c r="M24" s="76">
        <v>3693</v>
      </c>
      <c r="N24" s="72">
        <v>623</v>
      </c>
      <c r="O24" s="161">
        <v>0</v>
      </c>
      <c r="P24" s="72">
        <v>1207</v>
      </c>
      <c r="Q24" s="76">
        <v>1300</v>
      </c>
      <c r="R24" s="64">
        <f t="shared" si="1"/>
        <v>38136</v>
      </c>
    </row>
    <row r="25" spans="1:18" ht="13.5" thickBot="1">
      <c r="A25" s="68" t="s">
        <v>27</v>
      </c>
      <c r="B25" s="4"/>
      <c r="C25" s="4"/>
      <c r="D25" s="4"/>
      <c r="E25" s="69"/>
      <c r="F25" s="72">
        <v>6133</v>
      </c>
      <c r="G25" s="72">
        <v>13777</v>
      </c>
      <c r="H25" s="72">
        <v>4367</v>
      </c>
      <c r="I25" s="72">
        <v>0</v>
      </c>
      <c r="J25" s="72">
        <v>0</v>
      </c>
      <c r="K25" s="72">
        <v>0</v>
      </c>
      <c r="L25" s="72">
        <v>552746</v>
      </c>
      <c r="M25" s="76">
        <v>391895</v>
      </c>
      <c r="N25" s="72">
        <v>0</v>
      </c>
      <c r="O25" s="161">
        <v>355779</v>
      </c>
      <c r="P25" s="72">
        <v>0</v>
      </c>
      <c r="Q25" s="76">
        <v>677486</v>
      </c>
      <c r="R25" s="64">
        <f t="shared" si="1"/>
        <v>2002183</v>
      </c>
    </row>
    <row r="26" spans="1:18" ht="13.5" thickBot="1">
      <c r="A26" s="73" t="s">
        <v>28</v>
      </c>
      <c r="B26" s="4"/>
      <c r="C26" s="4"/>
      <c r="D26" s="4"/>
      <c r="E26" s="69"/>
      <c r="F26" s="72">
        <v>600</v>
      </c>
      <c r="G26" s="72">
        <v>0</v>
      </c>
      <c r="H26" s="72">
        <v>5434</v>
      </c>
      <c r="I26" s="72">
        <v>1835</v>
      </c>
      <c r="J26" s="72">
        <v>0</v>
      </c>
      <c r="K26" s="72">
        <v>0</v>
      </c>
      <c r="L26" s="72">
        <v>0</v>
      </c>
      <c r="M26" s="76">
        <v>0</v>
      </c>
      <c r="N26" s="72">
        <v>0</v>
      </c>
      <c r="O26" s="161">
        <v>2366</v>
      </c>
      <c r="P26" s="72">
        <v>1413</v>
      </c>
      <c r="Q26" s="76">
        <v>0</v>
      </c>
      <c r="R26" s="64">
        <f t="shared" si="1"/>
        <v>11648</v>
      </c>
    </row>
    <row r="27" spans="1:18" ht="13.5" thickBot="1">
      <c r="A27" s="74" t="s">
        <v>29</v>
      </c>
      <c r="B27" s="4"/>
      <c r="C27" s="4"/>
      <c r="D27" s="4"/>
      <c r="E27" s="69"/>
      <c r="F27" s="72">
        <v>0</v>
      </c>
      <c r="G27" s="75">
        <v>0</v>
      </c>
      <c r="H27" s="76">
        <v>0</v>
      </c>
      <c r="I27" s="76">
        <v>0</v>
      </c>
      <c r="J27" s="70">
        <v>0</v>
      </c>
      <c r="K27" s="70">
        <v>0</v>
      </c>
      <c r="L27" s="72">
        <v>0</v>
      </c>
      <c r="M27" s="75">
        <v>0</v>
      </c>
      <c r="N27" s="75">
        <v>0</v>
      </c>
      <c r="O27" s="30">
        <v>0</v>
      </c>
      <c r="P27" s="72">
        <v>0</v>
      </c>
      <c r="Q27" s="76">
        <v>0</v>
      </c>
      <c r="R27" s="64">
        <f t="shared" si="1"/>
        <v>0</v>
      </c>
    </row>
    <row r="28" spans="1:18" ht="13.5" thickBot="1">
      <c r="A28" s="74" t="s">
        <v>30</v>
      </c>
      <c r="B28" s="4"/>
      <c r="C28" s="4"/>
      <c r="D28" s="4"/>
      <c r="E28" s="69"/>
      <c r="F28" s="72">
        <v>0</v>
      </c>
      <c r="G28" s="75">
        <v>0</v>
      </c>
      <c r="H28" s="76">
        <v>0</v>
      </c>
      <c r="I28" s="76">
        <v>0</v>
      </c>
      <c r="J28" s="70">
        <v>0</v>
      </c>
      <c r="K28" s="70">
        <v>0</v>
      </c>
      <c r="L28" s="72">
        <v>0</v>
      </c>
      <c r="M28" s="75">
        <v>0</v>
      </c>
      <c r="N28" s="75">
        <v>0</v>
      </c>
      <c r="O28" s="30">
        <v>0</v>
      </c>
      <c r="P28" s="72">
        <v>0</v>
      </c>
      <c r="Q28" s="76">
        <v>0</v>
      </c>
      <c r="R28" s="64">
        <f t="shared" si="1"/>
        <v>0</v>
      </c>
    </row>
    <row r="29" spans="1:18" ht="13.5" thickBot="1">
      <c r="A29" s="77" t="s">
        <v>31</v>
      </c>
      <c r="B29" s="30"/>
      <c r="C29" s="30"/>
      <c r="D29" s="30"/>
      <c r="E29" s="76"/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6">
        <v>0</v>
      </c>
      <c r="N29" s="72">
        <v>0</v>
      </c>
      <c r="O29" s="161">
        <v>0</v>
      </c>
      <c r="P29" s="72">
        <v>0</v>
      </c>
      <c r="Q29" s="76">
        <v>0</v>
      </c>
      <c r="R29" s="64">
        <f t="shared" si="1"/>
        <v>0</v>
      </c>
    </row>
    <row r="30" spans="1:18" ht="13.5" thickBot="1">
      <c r="A30" s="74" t="s">
        <v>32</v>
      </c>
      <c r="B30" s="4"/>
      <c r="C30" s="4"/>
      <c r="D30" s="4"/>
      <c r="E30" s="69"/>
      <c r="F30" s="72">
        <v>0</v>
      </c>
      <c r="G30" s="76">
        <v>0</v>
      </c>
      <c r="H30" s="76">
        <v>0</v>
      </c>
      <c r="I30" s="76">
        <v>0</v>
      </c>
      <c r="J30" s="70">
        <v>0</v>
      </c>
      <c r="K30" s="70">
        <v>0</v>
      </c>
      <c r="L30" s="72">
        <v>0</v>
      </c>
      <c r="M30" s="75">
        <v>0</v>
      </c>
      <c r="N30" s="75">
        <v>0</v>
      </c>
      <c r="O30" s="30">
        <v>0</v>
      </c>
      <c r="P30" s="72">
        <v>0</v>
      </c>
      <c r="Q30" s="76">
        <v>0</v>
      </c>
      <c r="R30" s="64">
        <f t="shared" si="1"/>
        <v>0</v>
      </c>
    </row>
    <row r="31" spans="1:18" ht="13.5" thickBot="1">
      <c r="A31" s="74" t="s">
        <v>33</v>
      </c>
      <c r="B31" s="4"/>
      <c r="C31" s="4"/>
      <c r="D31" s="4"/>
      <c r="E31" s="69"/>
      <c r="F31" s="78">
        <v>941559.1</v>
      </c>
      <c r="G31" s="78">
        <v>1166346.87</v>
      </c>
      <c r="H31" s="78">
        <v>363310.34999990463</v>
      </c>
      <c r="I31" s="78">
        <v>626692.9800000191</v>
      </c>
      <c r="J31" s="78">
        <v>767888.7699999809</v>
      </c>
      <c r="K31" s="78">
        <v>352070.1400001049</v>
      </c>
      <c r="L31" s="78">
        <v>461268.879999876</v>
      </c>
      <c r="M31" s="76">
        <v>2372296.5200002193</v>
      </c>
      <c r="N31" s="72">
        <v>271302.1399998665</v>
      </c>
      <c r="O31" s="161">
        <v>727714.3099999428</v>
      </c>
      <c r="P31" s="78">
        <v>345570.75</v>
      </c>
      <c r="Q31" s="76">
        <v>597919.8899998665</v>
      </c>
      <c r="R31" s="64">
        <f t="shared" si="1"/>
        <v>8993940.699999781</v>
      </c>
    </row>
    <row r="32" spans="1:18" ht="13.5" thickBot="1">
      <c r="A32" s="79" t="s">
        <v>34</v>
      </c>
      <c r="B32" s="80"/>
      <c r="C32" s="80"/>
      <c r="D32" s="80"/>
      <c r="E32" s="81"/>
      <c r="F32" s="82">
        <f>SUM(F18:F31)</f>
        <v>97806235.1</v>
      </c>
      <c r="G32" s="82">
        <f aca="true" t="shared" si="2" ref="G32:Q32">SUM(G18:G31)</f>
        <v>78736459.87</v>
      </c>
      <c r="H32" s="82">
        <f t="shared" si="2"/>
        <v>86048770.3499999</v>
      </c>
      <c r="I32" s="82">
        <f t="shared" si="2"/>
        <v>82963811.98000002</v>
      </c>
      <c r="J32" s="82">
        <f t="shared" si="2"/>
        <v>91803531.76999998</v>
      </c>
      <c r="K32" s="82">
        <f t="shared" si="2"/>
        <v>88938204.1400001</v>
      </c>
      <c r="L32" s="82">
        <f t="shared" si="2"/>
        <v>89152782.87999988</v>
      </c>
      <c r="M32" s="82">
        <f t="shared" si="2"/>
        <v>92588534.52000022</v>
      </c>
      <c r="N32" s="82">
        <f t="shared" si="2"/>
        <v>89011638.13999987</v>
      </c>
      <c r="O32" s="82">
        <f t="shared" si="2"/>
        <v>89022402.30999994</v>
      </c>
      <c r="P32" s="82">
        <f t="shared" si="2"/>
        <v>87122807.75</v>
      </c>
      <c r="Q32" s="82">
        <f t="shared" si="2"/>
        <v>89406965.88999987</v>
      </c>
      <c r="R32" s="64">
        <f>SUM(F32:Q32)</f>
        <v>1062602144.6999998</v>
      </c>
    </row>
    <row r="33" spans="1:18" ht="13.5" thickBot="1">
      <c r="A33" s="83"/>
      <c r="B33" s="41"/>
      <c r="C33" s="41"/>
      <c r="D33" s="41"/>
      <c r="E33" s="42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64"/>
    </row>
    <row r="34" spans="1:18" ht="13.5" thickBot="1">
      <c r="A34" s="73" t="s">
        <v>35</v>
      </c>
      <c r="B34" s="4"/>
      <c r="C34" s="4"/>
      <c r="D34" s="4"/>
      <c r="E34" s="69"/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64">
        <f aca="true" t="shared" si="3" ref="R34:R41">SUM(F34:Q34)</f>
        <v>0</v>
      </c>
    </row>
    <row r="35" spans="1:18" ht="13.5" thickBot="1">
      <c r="A35" s="73" t="s">
        <v>36</v>
      </c>
      <c r="B35" s="4"/>
      <c r="C35" s="4"/>
      <c r="D35" s="4"/>
      <c r="E35" s="69"/>
      <c r="F35" s="72">
        <v>104872</v>
      </c>
      <c r="G35" s="72">
        <v>103335</v>
      </c>
      <c r="H35" s="72">
        <v>201026</v>
      </c>
      <c r="I35" s="72">
        <v>97520</v>
      </c>
      <c r="J35" s="72">
        <v>-1730</v>
      </c>
      <c r="K35" s="72">
        <v>109456</v>
      </c>
      <c r="L35" s="72">
        <v>97394</v>
      </c>
      <c r="M35" s="72">
        <v>97518</v>
      </c>
      <c r="N35" s="72">
        <v>96358</v>
      </c>
      <c r="O35" s="72">
        <v>96015</v>
      </c>
      <c r="P35" s="72">
        <v>94977</v>
      </c>
      <c r="Q35" s="72">
        <v>93844</v>
      </c>
      <c r="R35" s="64">
        <f t="shared" si="3"/>
        <v>1190585</v>
      </c>
    </row>
    <row r="36" spans="1:18" ht="13.5" thickBot="1">
      <c r="A36" s="73" t="s">
        <v>37</v>
      </c>
      <c r="B36" s="4"/>
      <c r="C36" s="4"/>
      <c r="D36" s="4"/>
      <c r="E36" s="69"/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64">
        <f t="shared" si="3"/>
        <v>0</v>
      </c>
    </row>
    <row r="37" spans="1:18" ht="13.5" thickBot="1">
      <c r="A37" s="73" t="s">
        <v>38</v>
      </c>
      <c r="B37" s="4"/>
      <c r="C37" s="4"/>
      <c r="D37" s="4"/>
      <c r="E37" s="69"/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64">
        <f t="shared" si="3"/>
        <v>0</v>
      </c>
    </row>
    <row r="38" spans="1:18" ht="13.5" thickBot="1">
      <c r="A38" s="74" t="s">
        <v>39</v>
      </c>
      <c r="B38" s="4"/>
      <c r="C38" s="4"/>
      <c r="D38" s="4"/>
      <c r="E38" s="69"/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64">
        <f t="shared" si="3"/>
        <v>0</v>
      </c>
    </row>
    <row r="39" spans="1:18" ht="13.5" thickBot="1">
      <c r="A39" s="74" t="s">
        <v>40</v>
      </c>
      <c r="B39" s="4"/>
      <c r="C39" s="4"/>
      <c r="D39" s="4"/>
      <c r="E39" s="69"/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64">
        <f t="shared" si="3"/>
        <v>0</v>
      </c>
    </row>
    <row r="40" spans="1:18" ht="13.5" thickBot="1">
      <c r="A40" s="79" t="s">
        <v>41</v>
      </c>
      <c r="B40" s="80"/>
      <c r="C40" s="80"/>
      <c r="D40" s="85"/>
      <c r="E40" s="81"/>
      <c r="F40" s="82">
        <f aca="true" t="shared" si="4" ref="F40:Q40">SUM(F34:F39)</f>
        <v>104872</v>
      </c>
      <c r="G40" s="82">
        <f t="shared" si="4"/>
        <v>103335</v>
      </c>
      <c r="H40" s="82">
        <f t="shared" si="4"/>
        <v>201026</v>
      </c>
      <c r="I40" s="82">
        <f t="shared" si="4"/>
        <v>97520</v>
      </c>
      <c r="J40" s="82">
        <f t="shared" si="4"/>
        <v>-1730</v>
      </c>
      <c r="K40" s="82">
        <f t="shared" si="4"/>
        <v>109456</v>
      </c>
      <c r="L40" s="82">
        <f t="shared" si="4"/>
        <v>97394</v>
      </c>
      <c r="M40" s="82">
        <f t="shared" si="4"/>
        <v>97518</v>
      </c>
      <c r="N40" s="82">
        <f t="shared" si="4"/>
        <v>96358</v>
      </c>
      <c r="O40" s="82">
        <f t="shared" si="4"/>
        <v>96015</v>
      </c>
      <c r="P40" s="82">
        <f t="shared" si="4"/>
        <v>94977</v>
      </c>
      <c r="Q40" s="82">
        <f t="shared" si="4"/>
        <v>93844</v>
      </c>
      <c r="R40" s="64">
        <f t="shared" si="3"/>
        <v>1190585</v>
      </c>
    </row>
    <row r="41" spans="1:18" ht="13.5" thickBot="1">
      <c r="A41" s="79" t="s">
        <v>42</v>
      </c>
      <c r="B41" s="80"/>
      <c r="C41" s="80"/>
      <c r="D41" s="85"/>
      <c r="E41" s="81"/>
      <c r="F41" s="82">
        <f>SUM(F32+F40)</f>
        <v>97911107.1</v>
      </c>
      <c r="G41" s="82">
        <f aca="true" t="shared" si="5" ref="G41:Q41">SUM(G32+G40)</f>
        <v>78839794.87</v>
      </c>
      <c r="H41" s="82">
        <f t="shared" si="5"/>
        <v>86249796.3499999</v>
      </c>
      <c r="I41" s="82">
        <f t="shared" si="5"/>
        <v>83061331.98000002</v>
      </c>
      <c r="J41" s="82">
        <f t="shared" si="5"/>
        <v>91801801.76999998</v>
      </c>
      <c r="K41" s="82">
        <f t="shared" si="5"/>
        <v>89047660.1400001</v>
      </c>
      <c r="L41" s="82">
        <f t="shared" si="5"/>
        <v>89250176.87999988</v>
      </c>
      <c r="M41" s="82">
        <f t="shared" si="5"/>
        <v>92686052.52000022</v>
      </c>
      <c r="N41" s="82">
        <f t="shared" si="5"/>
        <v>89107996.13999987</v>
      </c>
      <c r="O41" s="82">
        <f t="shared" si="5"/>
        <v>89118417.30999994</v>
      </c>
      <c r="P41" s="82">
        <f t="shared" si="5"/>
        <v>87217784.75</v>
      </c>
      <c r="Q41" s="82">
        <f t="shared" si="5"/>
        <v>89500809.88999987</v>
      </c>
      <c r="R41" s="86">
        <f t="shared" si="3"/>
        <v>1063792729.6999998</v>
      </c>
    </row>
    <row r="42" spans="1:18" ht="13.5" thickBot="1">
      <c r="A42" s="87"/>
      <c r="B42" s="4"/>
      <c r="C42" s="4"/>
      <c r="D42" s="4"/>
      <c r="E42" s="4"/>
      <c r="F42" s="30"/>
      <c r="G42" s="30"/>
      <c r="H42" s="30"/>
      <c r="I42" s="30"/>
      <c r="J42" s="31"/>
      <c r="K42" s="31"/>
      <c r="L42" s="30"/>
      <c r="M42" s="30"/>
      <c r="N42" s="30"/>
      <c r="O42" s="30"/>
      <c r="P42" s="30"/>
      <c r="Q42" s="30"/>
      <c r="R42" s="32"/>
    </row>
    <row r="43" spans="1:18" ht="13.5" thickBot="1">
      <c r="A43" s="88" t="s">
        <v>43</v>
      </c>
      <c r="B43" s="89"/>
      <c r="C43" s="89"/>
      <c r="D43" s="89"/>
      <c r="E43" s="42"/>
      <c r="F43" s="90">
        <v>210227643</v>
      </c>
      <c r="G43" s="90">
        <v>298413529</v>
      </c>
      <c r="H43" s="90">
        <v>324091286</v>
      </c>
      <c r="I43" s="90">
        <v>14745</v>
      </c>
      <c r="J43" s="90">
        <v>137121283</v>
      </c>
      <c r="K43" s="90">
        <v>248784921</v>
      </c>
      <c r="L43" s="90">
        <v>268676</v>
      </c>
      <c r="M43" s="90">
        <v>138702327</v>
      </c>
      <c r="N43" s="90">
        <v>129246784</v>
      </c>
      <c r="O43" s="90">
        <v>210938286</v>
      </c>
      <c r="P43" s="90">
        <v>199681943</v>
      </c>
      <c r="Q43" s="90">
        <v>191376073</v>
      </c>
      <c r="R43" s="91">
        <f>SUM(F43:Q43)</f>
        <v>2088867496</v>
      </c>
    </row>
    <row r="44" spans="1:18" ht="13.5" thickBot="1">
      <c r="A44" s="92" t="s">
        <v>44</v>
      </c>
      <c r="B44" s="93"/>
      <c r="C44" s="93"/>
      <c r="D44" s="93"/>
      <c r="E44" s="94"/>
      <c r="F44" s="78">
        <v>66948.46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64">
        <f>SUM(F44:Q44)</f>
        <v>66948.46</v>
      </c>
    </row>
    <row r="45" spans="1:18" ht="13.5" thickBot="1">
      <c r="A45" s="95" t="s">
        <v>45</v>
      </c>
      <c r="B45" s="96"/>
      <c r="C45" s="96"/>
      <c r="D45" s="96"/>
      <c r="E45" s="94"/>
      <c r="F45" s="78">
        <f aca="true" t="shared" si="6" ref="F45:Q45">F41+F43+F44</f>
        <v>308205698.56</v>
      </c>
      <c r="G45" s="78">
        <f t="shared" si="6"/>
        <v>377253323.87</v>
      </c>
      <c r="H45" s="78">
        <f t="shared" si="6"/>
        <v>410341082.3499999</v>
      </c>
      <c r="I45" s="78">
        <f t="shared" si="6"/>
        <v>83076076.98000002</v>
      </c>
      <c r="J45" s="78">
        <f t="shared" si="6"/>
        <v>228923084.76999998</v>
      </c>
      <c r="K45" s="78">
        <f t="shared" si="6"/>
        <v>337832581.1400001</v>
      </c>
      <c r="L45" s="78">
        <f t="shared" si="6"/>
        <v>89518852.87999988</v>
      </c>
      <c r="M45" s="78">
        <f t="shared" si="6"/>
        <v>231388379.52000022</v>
      </c>
      <c r="N45" s="78">
        <f t="shared" si="6"/>
        <v>218354780.13999987</v>
      </c>
      <c r="O45" s="78">
        <f t="shared" si="6"/>
        <v>300056703.30999994</v>
      </c>
      <c r="P45" s="78">
        <f t="shared" si="6"/>
        <v>286899727.75</v>
      </c>
      <c r="Q45" s="78">
        <f t="shared" si="6"/>
        <v>280876882.88999987</v>
      </c>
      <c r="R45" s="86">
        <f>SUM(F45:Q45)</f>
        <v>3152727174.16</v>
      </c>
    </row>
    <row r="46" spans="1:18" ht="12.75">
      <c r="A46" s="52"/>
      <c r="B46" s="52"/>
      <c r="C46" s="52"/>
      <c r="D46" s="52"/>
      <c r="E46" s="52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32"/>
    </row>
    <row r="47" spans="1:18" ht="12.75">
      <c r="A47" s="52" t="s">
        <v>46</v>
      </c>
      <c r="B47" s="52"/>
      <c r="C47" s="52"/>
      <c r="D47" s="52"/>
      <c r="E47" s="52"/>
      <c r="F47" s="30"/>
      <c r="G47" s="30"/>
      <c r="H47" s="30"/>
      <c r="I47" s="30"/>
      <c r="J47"/>
      <c r="K47" s="30"/>
      <c r="L47" s="30"/>
      <c r="M47" s="30"/>
      <c r="N47" s="30"/>
      <c r="O47" s="30"/>
      <c r="P47" s="30"/>
      <c r="Q47" s="30"/>
      <c r="R47" s="30"/>
    </row>
    <row r="48" spans="1:18" ht="15.75">
      <c r="A48" s="52" t="s">
        <v>112</v>
      </c>
      <c r="C48" s="52"/>
      <c r="D48" s="52"/>
      <c r="E48" s="52"/>
      <c r="F48" s="30"/>
      <c r="G48" s="30"/>
      <c r="H48" s="30"/>
      <c r="I48" s="30"/>
      <c r="J48" s="31"/>
      <c r="K48" s="31"/>
      <c r="L48" s="30"/>
      <c r="M48" s="30"/>
      <c r="O48" s="98"/>
      <c r="P48" s="30"/>
      <c r="Q48" s="30"/>
      <c r="R48" s="32"/>
    </row>
    <row r="49" spans="1:18" ht="15.75">
      <c r="A49" s="52" t="s">
        <v>113</v>
      </c>
      <c r="C49" s="52"/>
      <c r="D49" s="52"/>
      <c r="E49" s="52"/>
      <c r="F49" s="30"/>
      <c r="G49" s="30"/>
      <c r="H49" s="30"/>
      <c r="I49" s="30"/>
      <c r="J49" s="31"/>
      <c r="K49" s="31"/>
      <c r="L49" s="30"/>
      <c r="M49" s="30"/>
      <c r="O49" s="98"/>
      <c r="P49" s="30"/>
      <c r="Q49" s="30"/>
      <c r="R49" s="32"/>
    </row>
    <row r="50" spans="1:18" ht="12.75">
      <c r="A50" s="52" t="s">
        <v>114</v>
      </c>
      <c r="B50" s="52"/>
      <c r="C50" s="52"/>
      <c r="D50" s="52"/>
      <c r="E50" s="52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2"/>
    </row>
    <row r="51" spans="1:18" ht="15.75">
      <c r="A51" s="52"/>
      <c r="B51" s="52"/>
      <c r="C51" s="52"/>
      <c r="D51" s="52"/>
      <c r="E51" s="52"/>
      <c r="F51" s="30"/>
      <c r="G51" s="30"/>
      <c r="H51" s="30"/>
      <c r="I51" s="30"/>
      <c r="J51" s="30"/>
      <c r="K51" s="30"/>
      <c r="L51" s="30"/>
      <c r="M51" s="30"/>
      <c r="N51" s="30"/>
      <c r="O51" s="17"/>
      <c r="Q51" s="13"/>
      <c r="R51" s="18" t="s">
        <v>120</v>
      </c>
    </row>
    <row r="52" spans="1:18" ht="15.75">
      <c r="A52" s="52"/>
      <c r="B52" s="52"/>
      <c r="C52" s="52"/>
      <c r="D52" s="52"/>
      <c r="E52" s="52"/>
      <c r="F52" s="30"/>
      <c r="G52" s="30"/>
      <c r="H52" s="30"/>
      <c r="I52" s="30"/>
      <c r="J52" s="30"/>
      <c r="K52" s="30"/>
      <c r="L52" s="30"/>
      <c r="M52" s="30"/>
      <c r="N52" s="30"/>
      <c r="O52" s="13"/>
      <c r="P52" s="163"/>
      <c r="Q52" s="163"/>
      <c r="R52" s="163"/>
    </row>
    <row r="53" spans="1:18" ht="15.75">
      <c r="A53" s="52"/>
      <c r="B53" s="52"/>
      <c r="C53" s="52"/>
      <c r="D53" s="52"/>
      <c r="E53" s="52"/>
      <c r="F53" s="30"/>
      <c r="G53" s="30"/>
      <c r="H53" s="30"/>
      <c r="I53" s="30"/>
      <c r="J53" s="30"/>
      <c r="K53" s="30"/>
      <c r="L53" s="30"/>
      <c r="M53" s="30"/>
      <c r="N53" s="30"/>
      <c r="O53" s="13"/>
      <c r="P53" s="164"/>
      <c r="Q53" s="164"/>
      <c r="R53" s="164"/>
    </row>
    <row r="54" spans="1:18" ht="21" thickBot="1">
      <c r="A54" s="168" t="s">
        <v>117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</row>
    <row r="55" spans="1:18" ht="18.75" thickBot="1">
      <c r="A55" s="99" t="s">
        <v>47</v>
      </c>
      <c r="B55" s="100"/>
      <c r="C55" s="100"/>
      <c r="D55" s="100"/>
      <c r="E55" s="100"/>
      <c r="F55" s="100"/>
      <c r="G55" s="100"/>
      <c r="H55" s="100"/>
      <c r="I55" s="100"/>
      <c r="J55" s="101"/>
      <c r="K55" s="101"/>
      <c r="L55" s="100"/>
      <c r="M55" s="100"/>
      <c r="N55" s="100"/>
      <c r="O55" s="100"/>
      <c r="P55" s="100"/>
      <c r="Q55" s="100"/>
      <c r="R55" s="102"/>
    </row>
    <row r="56" ht="13.5" thickBot="1">
      <c r="R56" s="103"/>
    </row>
    <row r="57" spans="1:18" ht="18.75" thickBot="1">
      <c r="A57" s="104" t="s">
        <v>48</v>
      </c>
      <c r="B57" s="105"/>
      <c r="C57" s="105"/>
      <c r="D57" s="105"/>
      <c r="E57" s="106"/>
      <c r="F57" s="40" t="s">
        <v>5</v>
      </c>
      <c r="G57" s="40" t="s">
        <v>6</v>
      </c>
      <c r="H57" s="40" t="s">
        <v>7</v>
      </c>
      <c r="I57" s="40" t="s">
        <v>8</v>
      </c>
      <c r="J57" s="107" t="s">
        <v>9</v>
      </c>
      <c r="K57" s="108" t="s">
        <v>10</v>
      </c>
      <c r="L57" s="44" t="s">
        <v>11</v>
      </c>
      <c r="M57" s="44" t="s">
        <v>12</v>
      </c>
      <c r="N57" s="45" t="s">
        <v>13</v>
      </c>
      <c r="O57" s="44" t="s">
        <v>14</v>
      </c>
      <c r="P57" s="45" t="s">
        <v>15</v>
      </c>
      <c r="Q57" s="45" t="s">
        <v>16</v>
      </c>
      <c r="R57" s="109" t="s">
        <v>17</v>
      </c>
    </row>
    <row r="58" spans="1:18" ht="15" thickBot="1">
      <c r="A58" s="110"/>
      <c r="B58" s="111"/>
      <c r="C58" s="111"/>
      <c r="D58" s="111"/>
      <c r="E58" s="112"/>
      <c r="F58" s="113">
        <f aca="true" t="shared" si="7" ref="F58:R58">SUM(F81,F89,F96,F107,F117)</f>
        <v>306217883</v>
      </c>
      <c r="G58" s="113">
        <f t="shared" si="7"/>
        <v>378529368.9</v>
      </c>
      <c r="H58" s="113">
        <f t="shared" si="7"/>
        <v>410883955.0000001</v>
      </c>
      <c r="I58" s="113">
        <f t="shared" si="7"/>
        <v>46824874</v>
      </c>
      <c r="J58" s="113">
        <f t="shared" si="7"/>
        <v>204173302</v>
      </c>
      <c r="K58" s="113">
        <f t="shared" si="7"/>
        <v>398930433</v>
      </c>
      <c r="L58" s="113">
        <f t="shared" si="7"/>
        <v>33906165</v>
      </c>
      <c r="M58" s="113">
        <f t="shared" si="7"/>
        <v>230881789</v>
      </c>
      <c r="N58" s="113">
        <f t="shared" si="7"/>
        <v>241278804</v>
      </c>
      <c r="O58" s="113">
        <f t="shared" si="7"/>
        <v>333294553</v>
      </c>
      <c r="P58" s="113">
        <f t="shared" si="7"/>
        <v>257299138.4000001</v>
      </c>
      <c r="Q58" s="113">
        <f t="shared" si="7"/>
        <v>310506908.88</v>
      </c>
      <c r="R58" s="114">
        <f t="shared" si="7"/>
        <v>3152727174.1800003</v>
      </c>
    </row>
    <row r="59" spans="1:18" ht="13.5" thickBot="1">
      <c r="A59" s="5"/>
      <c r="B59" s="5"/>
      <c r="C59" s="5"/>
      <c r="D59" s="5"/>
      <c r="E59" s="5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115"/>
    </row>
    <row r="60" spans="1:18" ht="18.75" thickBot="1">
      <c r="A60" s="116" t="s">
        <v>49</v>
      </c>
      <c r="B60" s="117"/>
      <c r="C60" s="117"/>
      <c r="D60" s="117"/>
      <c r="E60" s="118"/>
      <c r="F60" s="119"/>
      <c r="G60" s="120"/>
      <c r="H60" s="120"/>
      <c r="I60" s="120"/>
      <c r="J60" s="121"/>
      <c r="K60" s="121"/>
      <c r="L60" s="120"/>
      <c r="M60" s="120"/>
      <c r="N60" s="120"/>
      <c r="O60" s="120"/>
      <c r="P60" s="120"/>
      <c r="Q60" s="120"/>
      <c r="R60" s="81"/>
    </row>
    <row r="61" spans="1:18" ht="16.5" thickBot="1">
      <c r="A61" s="122" t="s">
        <v>50</v>
      </c>
      <c r="B61" s="123"/>
      <c r="C61" s="123"/>
      <c r="D61" s="123"/>
      <c r="E61" s="124"/>
      <c r="F61" s="40" t="s">
        <v>5</v>
      </c>
      <c r="G61" s="40" t="s">
        <v>6</v>
      </c>
      <c r="H61" s="40" t="s">
        <v>7</v>
      </c>
      <c r="I61" s="40" t="s">
        <v>8</v>
      </c>
      <c r="J61" s="107" t="s">
        <v>9</v>
      </c>
      <c r="K61" s="108" t="s">
        <v>10</v>
      </c>
      <c r="L61" s="43" t="s">
        <v>11</v>
      </c>
      <c r="M61" s="43" t="s">
        <v>12</v>
      </c>
      <c r="N61" s="58" t="s">
        <v>13</v>
      </c>
      <c r="O61" s="44" t="s">
        <v>14</v>
      </c>
      <c r="P61" s="45" t="s">
        <v>15</v>
      </c>
      <c r="Q61" s="45" t="s">
        <v>16</v>
      </c>
      <c r="R61" s="109" t="s">
        <v>17</v>
      </c>
    </row>
    <row r="62" spans="1:18" ht="13.5" thickBot="1">
      <c r="A62" s="73" t="s">
        <v>51</v>
      </c>
      <c r="B62" s="4"/>
      <c r="C62" s="4"/>
      <c r="D62" s="4"/>
      <c r="E62" s="4"/>
      <c r="F62" s="125">
        <v>183795</v>
      </c>
      <c r="G62" s="125">
        <v>190933</v>
      </c>
      <c r="H62" s="125">
        <v>360483</v>
      </c>
      <c r="I62" s="125">
        <v>281</v>
      </c>
      <c r="J62" s="125">
        <v>176124</v>
      </c>
      <c r="K62" s="125">
        <v>322940</v>
      </c>
      <c r="L62" s="125">
        <v>0</v>
      </c>
      <c r="M62" s="125">
        <v>147680</v>
      </c>
      <c r="N62" s="125">
        <v>154554</v>
      </c>
      <c r="O62" s="125">
        <v>154554</v>
      </c>
      <c r="P62" s="125">
        <v>162329</v>
      </c>
      <c r="Q62" s="125">
        <v>159852</v>
      </c>
      <c r="R62" s="64">
        <f aca="true" t="shared" si="8" ref="R62:R81">SUM(F62:Q62)</f>
        <v>2013525</v>
      </c>
    </row>
    <row r="63" spans="1:18" ht="13.5" thickBot="1">
      <c r="A63" s="73" t="s">
        <v>52</v>
      </c>
      <c r="B63" s="4"/>
      <c r="C63" s="4"/>
      <c r="D63" s="4"/>
      <c r="E63" s="4"/>
      <c r="F63" s="70">
        <v>477874</v>
      </c>
      <c r="G63" s="70">
        <v>485401</v>
      </c>
      <c r="H63" s="70">
        <v>979094</v>
      </c>
      <c r="I63" s="70">
        <v>5000</v>
      </c>
      <c r="J63" s="70">
        <v>490528</v>
      </c>
      <c r="K63" s="70">
        <v>948055</v>
      </c>
      <c r="L63" s="70">
        <v>21967</v>
      </c>
      <c r="M63" s="70">
        <v>481209</v>
      </c>
      <c r="N63" s="70">
        <v>463232</v>
      </c>
      <c r="O63" s="70">
        <v>527947</v>
      </c>
      <c r="P63" s="70">
        <v>492076</v>
      </c>
      <c r="Q63" s="70">
        <v>502539</v>
      </c>
      <c r="R63" s="64">
        <f t="shared" si="8"/>
        <v>5874922</v>
      </c>
    </row>
    <row r="64" spans="1:18" ht="13.5" thickBot="1">
      <c r="A64" s="73" t="s">
        <v>53</v>
      </c>
      <c r="B64" s="4"/>
      <c r="C64" s="4"/>
      <c r="D64" s="4"/>
      <c r="E64" s="4"/>
      <c r="F64" s="67">
        <v>111596</v>
      </c>
      <c r="G64" s="67">
        <v>150114</v>
      </c>
      <c r="H64" s="67">
        <v>290141</v>
      </c>
      <c r="I64" s="67">
        <v>33183</v>
      </c>
      <c r="J64" s="67">
        <v>138970</v>
      </c>
      <c r="K64" s="67">
        <v>243423</v>
      </c>
      <c r="L64" s="67">
        <v>4121</v>
      </c>
      <c r="M64" s="67">
        <v>123622</v>
      </c>
      <c r="N64" s="67">
        <v>162505</v>
      </c>
      <c r="O64" s="67">
        <v>123622</v>
      </c>
      <c r="P64" s="67">
        <v>140033</v>
      </c>
      <c r="Q64" s="67">
        <v>124400</v>
      </c>
      <c r="R64" s="64">
        <f t="shared" si="8"/>
        <v>1645730</v>
      </c>
    </row>
    <row r="65" spans="1:18" ht="13.5" thickBot="1">
      <c r="A65" s="73" t="s">
        <v>54</v>
      </c>
      <c r="B65" s="4"/>
      <c r="C65" s="4"/>
      <c r="D65" s="4"/>
      <c r="E65" s="4"/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2">
        <v>0</v>
      </c>
      <c r="P65" s="72">
        <v>0</v>
      </c>
      <c r="Q65" s="72">
        <v>0</v>
      </c>
      <c r="R65" s="64">
        <f t="shared" si="8"/>
        <v>0</v>
      </c>
    </row>
    <row r="66" spans="1:18" ht="13.5" thickBot="1">
      <c r="A66" s="73" t="s">
        <v>55</v>
      </c>
      <c r="B66" s="4"/>
      <c r="C66" s="4"/>
      <c r="D66" s="4"/>
      <c r="E66" s="4"/>
      <c r="F66" s="70">
        <v>308448</v>
      </c>
      <c r="G66" s="70">
        <v>355705</v>
      </c>
      <c r="H66" s="70">
        <v>788805</v>
      </c>
      <c r="I66" s="70">
        <v>57281</v>
      </c>
      <c r="J66" s="70">
        <v>423849.5</v>
      </c>
      <c r="K66" s="70">
        <v>766607.5</v>
      </c>
      <c r="L66" s="70">
        <v>36097</v>
      </c>
      <c r="M66" s="70">
        <v>370825</v>
      </c>
      <c r="N66" s="70">
        <v>368850</v>
      </c>
      <c r="O66" s="70">
        <v>455416</v>
      </c>
      <c r="P66" s="70">
        <v>399370</v>
      </c>
      <c r="Q66" s="70">
        <v>425131</v>
      </c>
      <c r="R66" s="64">
        <f t="shared" si="8"/>
        <v>4756385</v>
      </c>
    </row>
    <row r="67" spans="1:18" ht="13.5" thickBot="1">
      <c r="A67" s="73" t="s">
        <v>56</v>
      </c>
      <c r="B67" s="4"/>
      <c r="C67" s="4"/>
      <c r="D67" s="4"/>
      <c r="E67" s="4"/>
      <c r="F67" s="70">
        <v>2356</v>
      </c>
      <c r="G67" s="70">
        <v>2451</v>
      </c>
      <c r="H67" s="70">
        <v>4902</v>
      </c>
      <c r="I67" s="70">
        <v>95</v>
      </c>
      <c r="J67" s="70">
        <v>4902</v>
      </c>
      <c r="K67" s="70">
        <v>-2451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64">
        <f t="shared" si="8"/>
        <v>12255</v>
      </c>
    </row>
    <row r="68" spans="1:18" ht="13.5" thickBot="1">
      <c r="A68" s="73" t="s">
        <v>57</v>
      </c>
      <c r="B68" s="4"/>
      <c r="C68" s="4"/>
      <c r="D68" s="4"/>
      <c r="E68" s="4"/>
      <c r="F68" s="67">
        <v>177844</v>
      </c>
      <c r="G68" s="67">
        <v>201717</v>
      </c>
      <c r="H68" s="67">
        <v>368735</v>
      </c>
      <c r="I68" s="67">
        <v>88</v>
      </c>
      <c r="J68" s="67">
        <v>211267</v>
      </c>
      <c r="K68" s="67">
        <v>369555</v>
      </c>
      <c r="L68" s="67">
        <v>11989</v>
      </c>
      <c r="M68" s="67">
        <v>186344</v>
      </c>
      <c r="N68" s="67">
        <v>200720</v>
      </c>
      <c r="O68" s="67">
        <v>228551</v>
      </c>
      <c r="P68" s="67">
        <v>207185</v>
      </c>
      <c r="Q68" s="67">
        <v>214160</v>
      </c>
      <c r="R68" s="64">
        <f t="shared" si="8"/>
        <v>2378155</v>
      </c>
    </row>
    <row r="69" spans="1:18" ht="13.5" thickBot="1">
      <c r="A69" s="126" t="s">
        <v>58</v>
      </c>
      <c r="B69" s="127"/>
      <c r="C69" s="127"/>
      <c r="D69" s="127"/>
      <c r="E69" s="127"/>
      <c r="F69" s="128">
        <v>0</v>
      </c>
      <c r="G69" s="128">
        <v>0</v>
      </c>
      <c r="H69" s="128">
        <v>0</v>
      </c>
      <c r="I69" s="128">
        <v>0</v>
      </c>
      <c r="J69" s="128">
        <v>0</v>
      </c>
      <c r="K69" s="128">
        <v>-2282</v>
      </c>
      <c r="L69" s="128">
        <v>0</v>
      </c>
      <c r="M69" s="128">
        <v>0</v>
      </c>
      <c r="N69" s="128">
        <v>0</v>
      </c>
      <c r="O69" s="128">
        <v>0</v>
      </c>
      <c r="P69" s="128">
        <v>0</v>
      </c>
      <c r="Q69" s="128">
        <v>0</v>
      </c>
      <c r="R69" s="64">
        <f t="shared" si="8"/>
        <v>-2282</v>
      </c>
    </row>
    <row r="70" spans="1:18" ht="13.5" thickBot="1">
      <c r="A70" s="73" t="s">
        <v>59</v>
      </c>
      <c r="B70" s="4"/>
      <c r="C70" s="4"/>
      <c r="D70" s="4"/>
      <c r="E70" s="4"/>
      <c r="F70" s="67">
        <v>1809461</v>
      </c>
      <c r="G70" s="67">
        <v>2007018.5</v>
      </c>
      <c r="H70" s="67">
        <v>3867356.5</v>
      </c>
      <c r="I70" s="67">
        <v>142839</v>
      </c>
      <c r="J70" s="67">
        <v>1850422.5</v>
      </c>
      <c r="K70" s="67">
        <v>3787739.5</v>
      </c>
      <c r="L70" s="67">
        <v>72574.5</v>
      </c>
      <c r="M70" s="67">
        <v>1939790.5</v>
      </c>
      <c r="N70" s="67">
        <v>1919854</v>
      </c>
      <c r="O70" s="67">
        <v>1846735</v>
      </c>
      <c r="P70" s="67">
        <v>1944383</v>
      </c>
      <c r="Q70" s="67">
        <v>1820269</v>
      </c>
      <c r="R70" s="71">
        <f t="shared" si="8"/>
        <v>23008443</v>
      </c>
    </row>
    <row r="71" spans="1:18" ht="13.5" thickBot="1">
      <c r="A71" s="73" t="s">
        <v>60</v>
      </c>
      <c r="B71" s="4"/>
      <c r="C71" s="4"/>
      <c r="D71" s="4"/>
      <c r="E71" s="4"/>
      <c r="F71" s="67">
        <v>117739920</v>
      </c>
      <c r="G71" s="67">
        <v>188456485</v>
      </c>
      <c r="H71" s="67">
        <v>46348723</v>
      </c>
      <c r="I71" s="67">
        <v>33168597</v>
      </c>
      <c r="J71" s="67">
        <v>15391732</v>
      </c>
      <c r="K71" s="67">
        <v>5587998</v>
      </c>
      <c r="L71" s="67">
        <v>18605580</v>
      </c>
      <c r="M71" s="67">
        <v>28390920</v>
      </c>
      <c r="N71" s="67">
        <v>33663676</v>
      </c>
      <c r="O71" s="67">
        <v>126567145</v>
      </c>
      <c r="P71" s="67">
        <v>44057890</v>
      </c>
      <c r="Q71" s="67">
        <v>13511131</v>
      </c>
      <c r="R71" s="64">
        <f t="shared" si="8"/>
        <v>671489797</v>
      </c>
    </row>
    <row r="72" spans="1:18" ht="13.5" thickBot="1">
      <c r="A72" s="73" t="s">
        <v>61</v>
      </c>
      <c r="B72" s="4"/>
      <c r="C72" s="4"/>
      <c r="D72" s="4"/>
      <c r="E72" s="4"/>
      <c r="F72" s="70">
        <v>0</v>
      </c>
      <c r="G72" s="70">
        <v>0</v>
      </c>
      <c r="H72" s="70">
        <v>225861</v>
      </c>
      <c r="I72" s="70">
        <v>0</v>
      </c>
      <c r="J72" s="70">
        <v>638065</v>
      </c>
      <c r="K72" s="70">
        <v>0</v>
      </c>
      <c r="L72" s="70">
        <v>633732</v>
      </c>
      <c r="M72" s="70">
        <v>0</v>
      </c>
      <c r="N72" s="70">
        <v>0</v>
      </c>
      <c r="O72" s="70">
        <v>137831</v>
      </c>
      <c r="P72" s="70">
        <v>336349</v>
      </c>
      <c r="Q72" s="70">
        <v>0</v>
      </c>
      <c r="R72" s="64">
        <f t="shared" si="8"/>
        <v>1971838</v>
      </c>
    </row>
    <row r="73" spans="1:18" ht="13.5" thickBot="1">
      <c r="A73" s="73" t="s">
        <v>62</v>
      </c>
      <c r="B73" s="4"/>
      <c r="C73" s="4"/>
      <c r="D73" s="4"/>
      <c r="E73" s="4"/>
      <c r="F73" s="67">
        <v>147022141</v>
      </c>
      <c r="G73" s="67">
        <v>162028220.5</v>
      </c>
      <c r="H73" s="67">
        <v>313991511</v>
      </c>
      <c r="I73" s="67">
        <v>2146664.5</v>
      </c>
      <c r="J73" s="67">
        <v>157095700.5</v>
      </c>
      <c r="K73" s="67">
        <v>325283663</v>
      </c>
      <c r="L73" s="67">
        <v>1884345</v>
      </c>
      <c r="M73" s="67">
        <v>170643421.5</v>
      </c>
      <c r="N73" s="67">
        <v>171440180</v>
      </c>
      <c r="O73" s="67">
        <v>179170114.5</v>
      </c>
      <c r="P73" s="67">
        <v>180090328.5</v>
      </c>
      <c r="Q73" s="67">
        <v>178550160</v>
      </c>
      <c r="R73" s="64">
        <f t="shared" si="8"/>
        <v>1989346450</v>
      </c>
    </row>
    <row r="74" spans="1:18" ht="13.5" thickBot="1">
      <c r="A74" s="65" t="s">
        <v>63</v>
      </c>
      <c r="B74" s="4"/>
      <c r="C74" s="4"/>
      <c r="D74" s="4"/>
      <c r="E74" s="4"/>
      <c r="F74" s="70">
        <v>2442554</v>
      </c>
      <c r="G74" s="70">
        <v>2316119</v>
      </c>
      <c r="H74" s="70">
        <v>4633641</v>
      </c>
      <c r="I74" s="70">
        <v>24490</v>
      </c>
      <c r="J74" s="70">
        <v>2323073</v>
      </c>
      <c r="K74" s="70">
        <v>4679379</v>
      </c>
      <c r="L74" s="70">
        <v>0</v>
      </c>
      <c r="M74" s="70">
        <v>2425842</v>
      </c>
      <c r="N74" s="70">
        <v>2406182</v>
      </c>
      <c r="O74" s="70">
        <v>2403833</v>
      </c>
      <c r="P74" s="70">
        <v>2434861</v>
      </c>
      <c r="Q74" s="70">
        <v>2391705</v>
      </c>
      <c r="R74" s="64">
        <f t="shared" si="8"/>
        <v>28481679</v>
      </c>
    </row>
    <row r="75" spans="1:18" ht="13.5" thickBot="1">
      <c r="A75" s="68" t="s">
        <v>64</v>
      </c>
      <c r="B75" s="4"/>
      <c r="C75" s="4"/>
      <c r="D75" s="4"/>
      <c r="E75" s="4"/>
      <c r="F75" s="70">
        <v>150579</v>
      </c>
      <c r="G75" s="70">
        <v>144424</v>
      </c>
      <c r="H75" s="70">
        <v>295003</v>
      </c>
      <c r="I75" s="70">
        <v>34830</v>
      </c>
      <c r="J75" s="70">
        <v>192579</v>
      </c>
      <c r="K75" s="70">
        <v>368922</v>
      </c>
      <c r="L75" s="70">
        <v>5560</v>
      </c>
      <c r="M75" s="70">
        <v>196364</v>
      </c>
      <c r="N75" s="70">
        <v>196364</v>
      </c>
      <c r="O75" s="70">
        <v>196364</v>
      </c>
      <c r="P75" s="70">
        <v>196364</v>
      </c>
      <c r="Q75" s="70">
        <v>196364</v>
      </c>
      <c r="R75" s="64">
        <f t="shared" si="8"/>
        <v>2173717</v>
      </c>
    </row>
    <row r="76" spans="1:18" ht="13.5" thickBot="1">
      <c r="A76" s="73" t="s">
        <v>65</v>
      </c>
      <c r="B76" s="4"/>
      <c r="C76" s="4"/>
      <c r="D76" s="4"/>
      <c r="E76" s="4"/>
      <c r="F76" s="70">
        <v>8443276</v>
      </c>
      <c r="G76" s="70">
        <v>8593675</v>
      </c>
      <c r="H76" s="70">
        <v>17392869</v>
      </c>
      <c r="I76" s="70">
        <v>149521</v>
      </c>
      <c r="J76" s="70">
        <v>8828785</v>
      </c>
      <c r="K76" s="70">
        <v>18476019</v>
      </c>
      <c r="L76" s="70">
        <v>171887</v>
      </c>
      <c r="M76" s="70">
        <v>9755886</v>
      </c>
      <c r="N76" s="70">
        <v>9764268.5</v>
      </c>
      <c r="O76" s="70">
        <v>9956077.5</v>
      </c>
      <c r="P76" s="70">
        <v>9814530</v>
      </c>
      <c r="Q76" s="70">
        <v>9799833</v>
      </c>
      <c r="R76" s="64">
        <f t="shared" si="8"/>
        <v>111146627</v>
      </c>
    </row>
    <row r="77" spans="1:18" ht="13.5" thickBot="1">
      <c r="A77" s="65" t="s">
        <v>66</v>
      </c>
      <c r="B77" s="4"/>
      <c r="C77" s="4"/>
      <c r="D77" s="4"/>
      <c r="E77" s="4"/>
      <c r="F77" s="70">
        <v>13062</v>
      </c>
      <c r="G77" s="70">
        <v>-88</v>
      </c>
      <c r="H77" s="70">
        <v>26124</v>
      </c>
      <c r="I77" s="70">
        <v>0</v>
      </c>
      <c r="J77" s="70">
        <v>13062</v>
      </c>
      <c r="K77" s="70">
        <v>27051</v>
      </c>
      <c r="L77" s="70">
        <v>0</v>
      </c>
      <c r="M77" s="70">
        <v>13989</v>
      </c>
      <c r="N77" s="70">
        <v>13989</v>
      </c>
      <c r="O77" s="70">
        <v>13989</v>
      </c>
      <c r="P77" s="70">
        <v>13989</v>
      </c>
      <c r="Q77" s="70">
        <v>13989</v>
      </c>
      <c r="R77" s="64">
        <f t="shared" si="8"/>
        <v>149156</v>
      </c>
    </row>
    <row r="78" spans="1:18" ht="13.5" thickBot="1">
      <c r="A78" s="73" t="s">
        <v>67</v>
      </c>
      <c r="B78" s="4"/>
      <c r="C78" s="4"/>
      <c r="D78" s="4"/>
      <c r="E78" s="4"/>
      <c r="F78" s="67">
        <v>606516.5</v>
      </c>
      <c r="G78" s="67">
        <v>624605.5</v>
      </c>
      <c r="H78" s="67">
        <v>1245591</v>
      </c>
      <c r="I78" s="67">
        <v>73726</v>
      </c>
      <c r="J78" s="67">
        <v>767623.5</v>
      </c>
      <c r="K78" s="67">
        <v>1225348.5</v>
      </c>
      <c r="L78" s="67">
        <v>31414</v>
      </c>
      <c r="M78" s="67">
        <v>628761</v>
      </c>
      <c r="N78" s="67">
        <v>733237</v>
      </c>
      <c r="O78" s="67">
        <v>719660.5</v>
      </c>
      <c r="P78" s="67">
        <v>677373.5</v>
      </c>
      <c r="Q78" s="67">
        <v>666799</v>
      </c>
      <c r="R78" s="64">
        <f t="shared" si="8"/>
        <v>8000656</v>
      </c>
    </row>
    <row r="79" spans="1:18" ht="13.5" thickBot="1">
      <c r="A79" s="73" t="s">
        <v>68</v>
      </c>
      <c r="B79" s="4"/>
      <c r="C79" s="4"/>
      <c r="D79" s="4"/>
      <c r="E79" s="4"/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64">
        <f t="shared" si="8"/>
        <v>0</v>
      </c>
    </row>
    <row r="80" spans="1:18" ht="13.5" thickBot="1">
      <c r="A80" s="73" t="s">
        <v>69</v>
      </c>
      <c r="B80" s="4"/>
      <c r="C80" s="4"/>
      <c r="D80" s="4"/>
      <c r="E80" s="4"/>
      <c r="F80" s="129">
        <v>0</v>
      </c>
      <c r="G80" s="129">
        <v>3760</v>
      </c>
      <c r="H80" s="129">
        <v>1400</v>
      </c>
      <c r="I80" s="129">
        <v>0</v>
      </c>
      <c r="J80" s="129">
        <v>400</v>
      </c>
      <c r="K80" s="129">
        <v>800</v>
      </c>
      <c r="L80" s="129">
        <v>0</v>
      </c>
      <c r="M80" s="129">
        <v>0</v>
      </c>
      <c r="N80" s="129">
        <v>0</v>
      </c>
      <c r="O80" s="129">
        <v>0</v>
      </c>
      <c r="P80" s="129">
        <v>0</v>
      </c>
      <c r="Q80" s="129">
        <v>0</v>
      </c>
      <c r="R80" s="64">
        <f t="shared" si="8"/>
        <v>6360</v>
      </c>
    </row>
    <row r="81" spans="1:18" ht="13.5" thickBot="1">
      <c r="A81" s="130" t="s">
        <v>45</v>
      </c>
      <c r="B81" s="120"/>
      <c r="C81" s="120"/>
      <c r="D81" s="120"/>
      <c r="E81" s="120"/>
      <c r="F81" s="131">
        <f aca="true" t="shared" si="9" ref="F81:Q81">SUM(F62:F80)</f>
        <v>279489422.5</v>
      </c>
      <c r="G81" s="131">
        <f t="shared" si="9"/>
        <v>365560540.5</v>
      </c>
      <c r="H81" s="131">
        <f t="shared" si="9"/>
        <v>390820239.5</v>
      </c>
      <c r="I81" s="131">
        <f t="shared" si="9"/>
        <v>35836595.5</v>
      </c>
      <c r="J81" s="131">
        <f t="shared" si="9"/>
        <v>188547083</v>
      </c>
      <c r="K81" s="131">
        <f t="shared" si="9"/>
        <v>362082767.5</v>
      </c>
      <c r="L81" s="131">
        <f t="shared" si="9"/>
        <v>21479266.5</v>
      </c>
      <c r="M81" s="131">
        <f t="shared" si="9"/>
        <v>215304654</v>
      </c>
      <c r="N81" s="131">
        <f t="shared" si="9"/>
        <v>221487611.5</v>
      </c>
      <c r="O81" s="90">
        <f t="shared" si="9"/>
        <v>322501839.5</v>
      </c>
      <c r="P81" s="90">
        <f t="shared" si="9"/>
        <v>240967061</v>
      </c>
      <c r="Q81" s="90">
        <f t="shared" si="9"/>
        <v>208376332</v>
      </c>
      <c r="R81" s="64">
        <f t="shared" si="8"/>
        <v>2852453413</v>
      </c>
    </row>
    <row r="82" spans="1:18" ht="13.5" thickBot="1">
      <c r="A82" s="132"/>
      <c r="B82" s="132"/>
      <c r="C82" s="132"/>
      <c r="D82" s="132"/>
      <c r="E82" s="132"/>
      <c r="F82" s="132"/>
      <c r="G82" s="132"/>
      <c r="H82" s="132"/>
      <c r="I82" s="132"/>
      <c r="J82" s="133"/>
      <c r="K82" s="133"/>
      <c r="L82" s="133"/>
      <c r="M82" s="133"/>
      <c r="N82" s="133"/>
      <c r="O82" s="132"/>
      <c r="P82" s="132"/>
      <c r="Q82" s="132"/>
      <c r="R82" s="6"/>
    </row>
    <row r="83" spans="1:18" ht="16.5" thickBot="1">
      <c r="A83" s="134" t="s">
        <v>70</v>
      </c>
      <c r="B83" s="123"/>
      <c r="C83" s="123"/>
      <c r="D83" s="123"/>
      <c r="E83" s="124"/>
      <c r="F83" s="40" t="s">
        <v>5</v>
      </c>
      <c r="G83" s="41" t="s">
        <v>6</v>
      </c>
      <c r="H83" s="40" t="s">
        <v>7</v>
      </c>
      <c r="I83" s="42" t="s">
        <v>8</v>
      </c>
      <c r="J83" s="43" t="s">
        <v>9</v>
      </c>
      <c r="K83" s="43" t="s">
        <v>10</v>
      </c>
      <c r="L83" s="43" t="s">
        <v>11</v>
      </c>
      <c r="M83" s="43" t="s">
        <v>12</v>
      </c>
      <c r="N83" s="58" t="s">
        <v>13</v>
      </c>
      <c r="O83" s="44" t="s">
        <v>14</v>
      </c>
      <c r="P83" s="45" t="s">
        <v>15</v>
      </c>
      <c r="Q83" s="45" t="s">
        <v>16</v>
      </c>
      <c r="R83" s="135" t="s">
        <v>17</v>
      </c>
    </row>
    <row r="84" spans="1:18" ht="13.5" thickBot="1">
      <c r="A84" s="136" t="s">
        <v>71</v>
      </c>
      <c r="B84" s="137"/>
      <c r="C84" s="137"/>
      <c r="D84" s="137"/>
      <c r="E84" s="137"/>
      <c r="F84" s="138">
        <v>231871</v>
      </c>
      <c r="G84" s="138">
        <v>178855</v>
      </c>
      <c r="H84" s="138">
        <v>307059</v>
      </c>
      <c r="I84" s="138">
        <v>289715</v>
      </c>
      <c r="J84" s="138">
        <v>296567</v>
      </c>
      <c r="K84" s="138">
        <v>320399</v>
      </c>
      <c r="L84" s="138">
        <v>295520</v>
      </c>
      <c r="M84" s="138">
        <v>405161</v>
      </c>
      <c r="N84" s="138">
        <v>439651</v>
      </c>
      <c r="O84" s="138">
        <v>445274</v>
      </c>
      <c r="P84" s="138">
        <v>396380</v>
      </c>
      <c r="Q84" s="138">
        <v>410107</v>
      </c>
      <c r="R84" s="64">
        <f aca="true" t="shared" si="10" ref="R84:R89">SUM(F84:Q84)</f>
        <v>4016559</v>
      </c>
    </row>
    <row r="85" spans="1:18" ht="13.5" thickBot="1">
      <c r="A85" s="73" t="s">
        <v>72</v>
      </c>
      <c r="B85" s="4"/>
      <c r="C85" s="4"/>
      <c r="D85" s="4"/>
      <c r="E85" s="4"/>
      <c r="F85" s="72">
        <v>600</v>
      </c>
      <c r="G85" s="72">
        <v>0</v>
      </c>
      <c r="H85" s="72">
        <v>5434</v>
      </c>
      <c r="I85" s="72">
        <v>1835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2366</v>
      </c>
      <c r="P85" s="72">
        <v>1413</v>
      </c>
      <c r="Q85" s="72">
        <v>0</v>
      </c>
      <c r="R85" s="64">
        <f t="shared" si="10"/>
        <v>11648</v>
      </c>
    </row>
    <row r="86" spans="1:18" ht="13.5" thickBot="1">
      <c r="A86" s="73" t="s">
        <v>73</v>
      </c>
      <c r="B86" s="4"/>
      <c r="C86" s="4"/>
      <c r="D86" s="4"/>
      <c r="E86" s="4"/>
      <c r="F86" s="72">
        <v>0</v>
      </c>
      <c r="G86" s="72">
        <v>0</v>
      </c>
      <c r="H86" s="72">
        <v>0</v>
      </c>
      <c r="I86" s="72">
        <v>6920</v>
      </c>
      <c r="J86" s="72">
        <v>3928</v>
      </c>
      <c r="K86" s="72">
        <v>3360</v>
      </c>
      <c r="L86" s="72">
        <v>17735</v>
      </c>
      <c r="M86" s="72">
        <v>3693</v>
      </c>
      <c r="N86" s="72">
        <v>623</v>
      </c>
      <c r="O86" s="72">
        <v>0</v>
      </c>
      <c r="P86" s="72">
        <v>1207</v>
      </c>
      <c r="Q86" s="72">
        <v>1300</v>
      </c>
      <c r="R86" s="64">
        <f t="shared" si="10"/>
        <v>38766</v>
      </c>
    </row>
    <row r="87" spans="1:18" ht="13.5" thickBot="1">
      <c r="A87" s="73" t="s">
        <v>74</v>
      </c>
      <c r="B87" s="4"/>
      <c r="C87" s="4"/>
      <c r="D87" s="4"/>
      <c r="E87" s="4"/>
      <c r="F87" s="72">
        <v>3625918</v>
      </c>
      <c r="G87" s="72">
        <v>9156701</v>
      </c>
      <c r="H87" s="72">
        <v>7673576</v>
      </c>
      <c r="I87" s="72">
        <v>8668612</v>
      </c>
      <c r="J87" s="72">
        <v>6846340</v>
      </c>
      <c r="K87" s="72">
        <v>7986251</v>
      </c>
      <c r="L87" s="72">
        <v>6162148</v>
      </c>
      <c r="M87" s="72">
        <v>5866883</v>
      </c>
      <c r="N87" s="72">
        <v>6073651</v>
      </c>
      <c r="O87" s="72">
        <v>7199306</v>
      </c>
      <c r="P87" s="72">
        <v>9663444</v>
      </c>
      <c r="Q87" s="72">
        <v>8102967</v>
      </c>
      <c r="R87" s="64">
        <f t="shared" si="10"/>
        <v>87025797</v>
      </c>
    </row>
    <row r="88" spans="1:18" ht="13.5" thickBot="1">
      <c r="A88" s="139" t="s">
        <v>75</v>
      </c>
      <c r="B88" s="127"/>
      <c r="C88" s="127"/>
      <c r="D88" s="127"/>
      <c r="E88" s="127"/>
      <c r="F88" s="140">
        <v>171997</v>
      </c>
      <c r="G88" s="140">
        <v>109147</v>
      </c>
      <c r="H88" s="140">
        <v>100271</v>
      </c>
      <c r="I88" s="140">
        <v>109997</v>
      </c>
      <c r="J88" s="140">
        <v>65895</v>
      </c>
      <c r="K88" s="140">
        <v>66817</v>
      </c>
      <c r="L88" s="140">
        <v>590636</v>
      </c>
      <c r="M88" s="140">
        <v>418551</v>
      </c>
      <c r="N88" s="140">
        <v>12464</v>
      </c>
      <c r="O88" s="140">
        <v>415724</v>
      </c>
      <c r="P88" s="140">
        <v>116597</v>
      </c>
      <c r="Q88" s="140">
        <v>800141</v>
      </c>
      <c r="R88" s="64">
        <f t="shared" si="10"/>
        <v>2978237</v>
      </c>
    </row>
    <row r="89" spans="1:18" ht="13.5" thickBot="1">
      <c r="A89" s="130" t="s">
        <v>76</v>
      </c>
      <c r="B89" s="120"/>
      <c r="C89" s="120"/>
      <c r="D89" s="120"/>
      <c r="E89" s="120"/>
      <c r="F89" s="90">
        <f aca="true" t="shared" si="11" ref="F89:Q89">SUM(F84:F88)</f>
        <v>4030386</v>
      </c>
      <c r="G89" s="90">
        <f t="shared" si="11"/>
        <v>9444703</v>
      </c>
      <c r="H89" s="90">
        <f t="shared" si="11"/>
        <v>8086340</v>
      </c>
      <c r="I89" s="90">
        <f t="shared" si="11"/>
        <v>9077079</v>
      </c>
      <c r="J89" s="131">
        <f t="shared" si="11"/>
        <v>7212730</v>
      </c>
      <c r="K89" s="131">
        <f t="shared" si="11"/>
        <v>8376827</v>
      </c>
      <c r="L89" s="131">
        <f t="shared" si="11"/>
        <v>7066039</v>
      </c>
      <c r="M89" s="131">
        <f t="shared" si="11"/>
        <v>6694288</v>
      </c>
      <c r="N89" s="131">
        <f t="shared" si="11"/>
        <v>6526389</v>
      </c>
      <c r="O89" s="90">
        <f t="shared" si="11"/>
        <v>8062670</v>
      </c>
      <c r="P89" s="90">
        <f t="shared" si="11"/>
        <v>10179041</v>
      </c>
      <c r="Q89" s="90">
        <f t="shared" si="11"/>
        <v>9314515</v>
      </c>
      <c r="R89" s="64">
        <f t="shared" si="10"/>
        <v>94071007</v>
      </c>
    </row>
    <row r="90" spans="1:18" ht="13.5" thickBot="1">
      <c r="A90" s="87"/>
      <c r="B90" s="4"/>
      <c r="C90" s="4"/>
      <c r="D90" s="4"/>
      <c r="E90" s="4"/>
      <c r="F90" s="30"/>
      <c r="G90" s="30"/>
      <c r="H90" s="30"/>
      <c r="I90" s="30"/>
      <c r="J90" s="31"/>
      <c r="K90" s="31"/>
      <c r="L90" s="31"/>
      <c r="M90" s="31"/>
      <c r="N90" s="31"/>
      <c r="O90" s="30"/>
      <c r="P90" s="30"/>
      <c r="Q90" s="30"/>
      <c r="R90" s="32"/>
    </row>
    <row r="91" spans="1:18" ht="16.5" thickBot="1">
      <c r="A91" s="134" t="s">
        <v>77</v>
      </c>
      <c r="B91" s="123"/>
      <c r="C91" s="123"/>
      <c r="D91" s="123"/>
      <c r="E91" s="124"/>
      <c r="F91" s="141" t="s">
        <v>5</v>
      </c>
      <c r="G91" s="141" t="s">
        <v>6</v>
      </c>
      <c r="H91" s="141" t="s">
        <v>7</v>
      </c>
      <c r="I91" s="142" t="s">
        <v>8</v>
      </c>
      <c r="J91" s="43" t="s">
        <v>9</v>
      </c>
      <c r="K91" s="43" t="s">
        <v>10</v>
      </c>
      <c r="L91" s="43" t="s">
        <v>11</v>
      </c>
      <c r="M91" s="43" t="s">
        <v>12</v>
      </c>
      <c r="N91" s="58" t="s">
        <v>13</v>
      </c>
      <c r="O91" s="44" t="s">
        <v>14</v>
      </c>
      <c r="P91" s="45" t="s">
        <v>15</v>
      </c>
      <c r="Q91" s="45" t="s">
        <v>16</v>
      </c>
      <c r="R91" s="46" t="s">
        <v>17</v>
      </c>
    </row>
    <row r="92" spans="1:18" ht="13.5" thickBot="1">
      <c r="A92" s="143" t="s">
        <v>78</v>
      </c>
      <c r="B92" s="144"/>
      <c r="C92" s="144"/>
      <c r="D92" s="144"/>
      <c r="E92" s="144"/>
      <c r="F92" s="125">
        <v>33701</v>
      </c>
      <c r="G92" s="125">
        <v>26249.5</v>
      </c>
      <c r="H92" s="125">
        <v>27537</v>
      </c>
      <c r="I92" s="125">
        <v>60091</v>
      </c>
      <c r="J92" s="125">
        <v>45969</v>
      </c>
      <c r="K92" s="145">
        <v>48405</v>
      </c>
      <c r="L92" s="145">
        <v>31649</v>
      </c>
      <c r="M92" s="145">
        <v>27568</v>
      </c>
      <c r="N92" s="145">
        <v>35034</v>
      </c>
      <c r="O92" s="145">
        <v>28886</v>
      </c>
      <c r="P92" s="145">
        <v>31814</v>
      </c>
      <c r="Q92" s="145">
        <v>31614</v>
      </c>
      <c r="R92" s="64">
        <f>SUM(F92:Q92)</f>
        <v>428517.5</v>
      </c>
    </row>
    <row r="93" spans="1:18" ht="13.5" thickBot="1">
      <c r="A93" s="73" t="s">
        <v>79</v>
      </c>
      <c r="B93" s="4"/>
      <c r="C93" s="4"/>
      <c r="D93" s="4"/>
      <c r="E93" s="4"/>
      <c r="F93" s="70">
        <v>107115</v>
      </c>
      <c r="G93" s="70">
        <v>110633</v>
      </c>
      <c r="H93" s="70">
        <v>84960</v>
      </c>
      <c r="I93" s="70">
        <v>64920</v>
      </c>
      <c r="J93" s="70">
        <v>86955</v>
      </c>
      <c r="K93" s="70">
        <v>82503</v>
      </c>
      <c r="L93" s="70">
        <v>166028</v>
      </c>
      <c r="M93" s="70">
        <v>102455</v>
      </c>
      <c r="N93" s="70">
        <v>148235</v>
      </c>
      <c r="O93" s="70">
        <v>313000</v>
      </c>
      <c r="P93" s="70">
        <v>229270</v>
      </c>
      <c r="Q93" s="70">
        <v>332670</v>
      </c>
      <c r="R93" s="64">
        <f>SUM(F93:Q93)</f>
        <v>1828744</v>
      </c>
    </row>
    <row r="94" spans="1:18" ht="13.5" thickBot="1">
      <c r="A94" s="73" t="s">
        <v>80</v>
      </c>
      <c r="B94" s="4"/>
      <c r="C94" s="4"/>
      <c r="D94" s="4"/>
      <c r="E94" s="4"/>
      <c r="F94" s="70">
        <v>300</v>
      </c>
      <c r="G94" s="70">
        <v>0</v>
      </c>
      <c r="H94" s="70">
        <v>0</v>
      </c>
      <c r="I94" s="70">
        <v>2000</v>
      </c>
      <c r="J94" s="70">
        <v>0</v>
      </c>
      <c r="K94" s="70">
        <v>4114</v>
      </c>
      <c r="L94" s="70">
        <v>3552</v>
      </c>
      <c r="M94" s="70">
        <v>0</v>
      </c>
      <c r="N94" s="70">
        <v>1050</v>
      </c>
      <c r="O94" s="70">
        <v>0</v>
      </c>
      <c r="P94" s="70">
        <v>0</v>
      </c>
      <c r="Q94" s="70">
        <v>100</v>
      </c>
      <c r="R94" s="64">
        <f>SUM(F94:Q94)</f>
        <v>11116</v>
      </c>
    </row>
    <row r="95" spans="1:18" ht="13.5" thickBot="1">
      <c r="A95" s="73" t="s">
        <v>81</v>
      </c>
      <c r="B95" s="4"/>
      <c r="C95" s="4"/>
      <c r="D95" s="4"/>
      <c r="E95" s="4"/>
      <c r="F95" s="129">
        <v>10619165</v>
      </c>
      <c r="G95" s="128">
        <v>23009</v>
      </c>
      <c r="H95" s="128">
        <v>0</v>
      </c>
      <c r="I95" s="128">
        <v>189818</v>
      </c>
      <c r="J95" s="128">
        <v>0</v>
      </c>
      <c r="K95" s="128">
        <v>1068997</v>
      </c>
      <c r="L95" s="128">
        <v>2920084</v>
      </c>
      <c r="M95" s="128">
        <v>36480</v>
      </c>
      <c r="N95" s="128">
        <v>36480</v>
      </c>
      <c r="O95" s="128">
        <v>39574</v>
      </c>
      <c r="P95" s="128">
        <v>0</v>
      </c>
      <c r="Q95" s="128">
        <v>0</v>
      </c>
      <c r="R95" s="64">
        <f>SUM(F95:Q95)</f>
        <v>14933607</v>
      </c>
    </row>
    <row r="96" spans="1:18" ht="13.5" thickBot="1">
      <c r="A96" s="130" t="s">
        <v>82</v>
      </c>
      <c r="B96" s="120"/>
      <c r="C96" s="120"/>
      <c r="D96" s="120"/>
      <c r="E96" s="120"/>
      <c r="F96" s="131">
        <f>SUM(F92:F95)</f>
        <v>10760281</v>
      </c>
      <c r="G96" s="131">
        <f aca="true" t="shared" si="12" ref="G96:Q96">SUM(G92:G95)</f>
        <v>159891.5</v>
      </c>
      <c r="H96" s="131">
        <f t="shared" si="12"/>
        <v>112497</v>
      </c>
      <c r="I96" s="131">
        <f t="shared" si="12"/>
        <v>316829</v>
      </c>
      <c r="J96" s="131">
        <f t="shared" si="12"/>
        <v>132924</v>
      </c>
      <c r="K96" s="131">
        <f t="shared" si="12"/>
        <v>1204019</v>
      </c>
      <c r="L96" s="131">
        <f t="shared" si="12"/>
        <v>3121313</v>
      </c>
      <c r="M96" s="131">
        <f t="shared" si="12"/>
        <v>166503</v>
      </c>
      <c r="N96" s="131">
        <f t="shared" si="12"/>
        <v>220799</v>
      </c>
      <c r="O96" s="131">
        <f t="shared" si="12"/>
        <v>381460</v>
      </c>
      <c r="P96" s="131">
        <f t="shared" si="12"/>
        <v>261084</v>
      </c>
      <c r="Q96" s="131">
        <f t="shared" si="12"/>
        <v>364384</v>
      </c>
      <c r="R96" s="64">
        <f>SUM(F96:Q96)</f>
        <v>17201984.5</v>
      </c>
    </row>
    <row r="97" spans="1:18" ht="13.5" thickBot="1">
      <c r="A97" s="87"/>
      <c r="B97" s="4"/>
      <c r="C97" s="4"/>
      <c r="D97" s="4"/>
      <c r="E97" s="4"/>
      <c r="F97" s="4"/>
      <c r="G97" s="4"/>
      <c r="H97" s="4"/>
      <c r="I97" s="4"/>
      <c r="J97" s="146"/>
      <c r="K97" s="146"/>
      <c r="L97" s="146"/>
      <c r="M97" s="146"/>
      <c r="N97" s="146"/>
      <c r="O97" s="6"/>
      <c r="P97" s="6"/>
      <c r="Q97" s="6"/>
      <c r="R97" s="6"/>
    </row>
    <row r="98" spans="1:18" ht="16.5" thickBot="1">
      <c r="A98" s="134" t="s">
        <v>83</v>
      </c>
      <c r="B98" s="123"/>
      <c r="C98" s="123"/>
      <c r="D98" s="123"/>
      <c r="E98" s="124"/>
      <c r="F98" s="141" t="s">
        <v>5</v>
      </c>
      <c r="G98" s="141" t="s">
        <v>6</v>
      </c>
      <c r="H98" s="141" t="s">
        <v>7</v>
      </c>
      <c r="I98" s="142" t="s">
        <v>8</v>
      </c>
      <c r="J98" s="43" t="s">
        <v>9</v>
      </c>
      <c r="K98" s="43" t="s">
        <v>10</v>
      </c>
      <c r="L98" s="43" t="s">
        <v>11</v>
      </c>
      <c r="M98" s="43" t="s">
        <v>12</v>
      </c>
      <c r="N98" s="58" t="s">
        <v>13</v>
      </c>
      <c r="O98" s="44" t="s">
        <v>14</v>
      </c>
      <c r="P98" s="45" t="s">
        <v>15</v>
      </c>
      <c r="Q98" s="45" t="s">
        <v>16</v>
      </c>
      <c r="R98" s="46" t="s">
        <v>17</v>
      </c>
    </row>
    <row r="99" spans="1:18" ht="13.5" thickBot="1">
      <c r="A99" s="73" t="s">
        <v>84</v>
      </c>
      <c r="B99" s="4"/>
      <c r="C99" s="4"/>
      <c r="D99" s="4"/>
      <c r="E99" s="4"/>
      <c r="F99" s="125">
        <v>10254435</v>
      </c>
      <c r="G99" s="125">
        <v>0</v>
      </c>
      <c r="H99" s="125">
        <v>9979600</v>
      </c>
      <c r="I99" s="125">
        <v>0</v>
      </c>
      <c r="J99" s="125">
        <v>0</v>
      </c>
      <c r="K99" s="125">
        <v>25127725</v>
      </c>
      <c r="L99" s="125">
        <v>183</v>
      </c>
      <c r="M99" s="125">
        <v>350</v>
      </c>
      <c r="N99" s="125">
        <v>5289485</v>
      </c>
      <c r="O99" s="125">
        <v>101828</v>
      </c>
      <c r="P99" s="125">
        <v>3307780.4</v>
      </c>
      <c r="Q99" s="125">
        <v>26032</v>
      </c>
      <c r="R99" s="64">
        <f aca="true" t="shared" si="13" ref="R99:R107">SUM(F99:Q99)</f>
        <v>54087418.4</v>
      </c>
    </row>
    <row r="100" spans="1:18" ht="13.5" thickBot="1">
      <c r="A100" s="73" t="s">
        <v>85</v>
      </c>
      <c r="B100" s="4"/>
      <c r="C100" s="4"/>
      <c r="D100" s="4"/>
      <c r="E100" s="4"/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64">
        <f t="shared" si="13"/>
        <v>0</v>
      </c>
    </row>
    <row r="101" spans="1:18" ht="13.5" thickBot="1">
      <c r="A101" s="73" t="s">
        <v>86</v>
      </c>
      <c r="B101" s="4"/>
      <c r="C101" s="4"/>
      <c r="D101" s="4"/>
      <c r="E101" s="4"/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64">
        <f t="shared" si="13"/>
        <v>0</v>
      </c>
    </row>
    <row r="102" spans="1:18" ht="13.5" thickBot="1">
      <c r="A102" s="130" t="s">
        <v>87</v>
      </c>
      <c r="B102" s="120"/>
      <c r="C102" s="120"/>
      <c r="D102" s="120"/>
      <c r="E102" s="120"/>
      <c r="F102" s="131">
        <f>SUM(F99:F101)</f>
        <v>10254435</v>
      </c>
      <c r="G102" s="131">
        <f aca="true" t="shared" si="14" ref="G102:Q102">SUM(G99:G101)</f>
        <v>0</v>
      </c>
      <c r="H102" s="131">
        <f t="shared" si="14"/>
        <v>9979600</v>
      </c>
      <c r="I102" s="131">
        <f t="shared" si="14"/>
        <v>0</v>
      </c>
      <c r="J102" s="131">
        <f t="shared" si="14"/>
        <v>0</v>
      </c>
      <c r="K102" s="131">
        <f t="shared" si="14"/>
        <v>25127725</v>
      </c>
      <c r="L102" s="131">
        <f t="shared" si="14"/>
        <v>183</v>
      </c>
      <c r="M102" s="131">
        <f t="shared" si="14"/>
        <v>350</v>
      </c>
      <c r="N102" s="131">
        <f t="shared" si="14"/>
        <v>5289485</v>
      </c>
      <c r="O102" s="131">
        <f t="shared" si="14"/>
        <v>101828</v>
      </c>
      <c r="P102" s="131">
        <f t="shared" si="14"/>
        <v>3307780.4</v>
      </c>
      <c r="Q102" s="131">
        <f t="shared" si="14"/>
        <v>26032</v>
      </c>
      <c r="R102" s="64">
        <f t="shared" si="13"/>
        <v>54087418.4</v>
      </c>
    </row>
    <row r="103" spans="1:18" ht="13.5" thickBot="1">
      <c r="A103" s="73" t="s">
        <v>88</v>
      </c>
      <c r="B103" s="4"/>
      <c r="C103" s="4"/>
      <c r="D103" s="4"/>
      <c r="E103" s="4"/>
      <c r="F103" s="70">
        <v>464520</v>
      </c>
      <c r="G103" s="70">
        <v>255130</v>
      </c>
      <c r="H103" s="70">
        <v>836445</v>
      </c>
      <c r="I103" s="70">
        <v>536172</v>
      </c>
      <c r="J103" s="70">
        <v>653747</v>
      </c>
      <c r="K103" s="70">
        <v>1161258</v>
      </c>
      <c r="L103" s="70">
        <v>1137276</v>
      </c>
      <c r="M103" s="70">
        <v>1600284</v>
      </c>
      <c r="N103" s="70">
        <v>1828404</v>
      </c>
      <c r="O103" s="70">
        <v>908160</v>
      </c>
      <c r="P103" s="70">
        <v>1557842</v>
      </c>
      <c r="Q103" s="70">
        <v>986552</v>
      </c>
      <c r="R103" s="64">
        <f t="shared" si="13"/>
        <v>11925790</v>
      </c>
    </row>
    <row r="104" spans="1:18" ht="13.5" thickBot="1">
      <c r="A104" s="73" t="s">
        <v>89</v>
      </c>
      <c r="B104" s="4"/>
      <c r="C104" s="4"/>
      <c r="D104" s="4"/>
      <c r="E104" s="4"/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  <c r="R104" s="64">
        <f t="shared" si="13"/>
        <v>0</v>
      </c>
    </row>
    <row r="105" spans="1:18" ht="13.5" thickBot="1">
      <c r="A105" s="130" t="s">
        <v>90</v>
      </c>
      <c r="B105" s="120"/>
      <c r="C105" s="120"/>
      <c r="D105" s="120"/>
      <c r="E105" s="120"/>
      <c r="F105" s="131">
        <f>SUM(F103:F104)</f>
        <v>464520</v>
      </c>
      <c r="G105" s="131">
        <f aca="true" t="shared" si="15" ref="G105:Q105">SUM(G103:G104)</f>
        <v>255130</v>
      </c>
      <c r="H105" s="131">
        <f t="shared" si="15"/>
        <v>836445</v>
      </c>
      <c r="I105" s="131">
        <f t="shared" si="15"/>
        <v>536172</v>
      </c>
      <c r="J105" s="131">
        <f t="shared" si="15"/>
        <v>653747</v>
      </c>
      <c r="K105" s="131">
        <f t="shared" si="15"/>
        <v>1161258</v>
      </c>
      <c r="L105" s="131">
        <f t="shared" si="15"/>
        <v>1137276</v>
      </c>
      <c r="M105" s="131">
        <f t="shared" si="15"/>
        <v>1600284</v>
      </c>
      <c r="N105" s="131">
        <f t="shared" si="15"/>
        <v>1828404</v>
      </c>
      <c r="O105" s="131">
        <f t="shared" si="15"/>
        <v>908160</v>
      </c>
      <c r="P105" s="131">
        <f t="shared" si="15"/>
        <v>1557842</v>
      </c>
      <c r="Q105" s="131">
        <f t="shared" si="15"/>
        <v>986552</v>
      </c>
      <c r="R105" s="64">
        <f t="shared" si="13"/>
        <v>11925790</v>
      </c>
    </row>
    <row r="106" spans="1:18" ht="13.5" thickBot="1">
      <c r="A106" s="73" t="s">
        <v>91</v>
      </c>
      <c r="B106" s="4"/>
      <c r="C106" s="4"/>
      <c r="D106" s="4"/>
      <c r="E106" s="4"/>
      <c r="F106" s="129">
        <v>133000</v>
      </c>
      <c r="G106" s="129">
        <v>197333</v>
      </c>
      <c r="H106" s="129">
        <v>86681</v>
      </c>
      <c r="I106" s="129">
        <v>233009</v>
      </c>
      <c r="J106" s="129">
        <v>151767</v>
      </c>
      <c r="K106" s="129">
        <v>212759</v>
      </c>
      <c r="L106" s="129">
        <v>366679</v>
      </c>
      <c r="M106" s="129">
        <v>175714</v>
      </c>
      <c r="N106" s="129">
        <v>161040</v>
      </c>
      <c r="O106" s="129">
        <v>270826</v>
      </c>
      <c r="P106" s="129">
        <v>123768</v>
      </c>
      <c r="Q106" s="129">
        <v>49000</v>
      </c>
      <c r="R106" s="64">
        <f t="shared" si="13"/>
        <v>2161576</v>
      </c>
    </row>
    <row r="107" spans="1:18" ht="13.5" thickBot="1">
      <c r="A107" s="130" t="s">
        <v>92</v>
      </c>
      <c r="B107" s="120"/>
      <c r="C107" s="120"/>
      <c r="D107" s="120"/>
      <c r="E107" s="120"/>
      <c r="F107" s="147">
        <f>SUM(F102+F105+F106)</f>
        <v>10851955</v>
      </c>
      <c r="G107" s="147">
        <f aca="true" t="shared" si="16" ref="G107:Q107">SUM(G102+G105+G106)</f>
        <v>452463</v>
      </c>
      <c r="H107" s="147">
        <f t="shared" si="16"/>
        <v>10902726</v>
      </c>
      <c r="I107" s="147">
        <f t="shared" si="16"/>
        <v>769181</v>
      </c>
      <c r="J107" s="147">
        <f t="shared" si="16"/>
        <v>805514</v>
      </c>
      <c r="K107" s="147">
        <f t="shared" si="16"/>
        <v>26501742</v>
      </c>
      <c r="L107" s="147">
        <f t="shared" si="16"/>
        <v>1504138</v>
      </c>
      <c r="M107" s="147">
        <f t="shared" si="16"/>
        <v>1776348</v>
      </c>
      <c r="N107" s="147">
        <f t="shared" si="16"/>
        <v>7278929</v>
      </c>
      <c r="O107" s="147">
        <f t="shared" si="16"/>
        <v>1280814</v>
      </c>
      <c r="P107" s="147">
        <f t="shared" si="16"/>
        <v>4989390.4</v>
      </c>
      <c r="Q107" s="147">
        <f t="shared" si="16"/>
        <v>1061584</v>
      </c>
      <c r="R107" s="64">
        <f t="shared" si="13"/>
        <v>68174784.4</v>
      </c>
    </row>
    <row r="108" spans="1:18" ht="13.5" thickBot="1">
      <c r="A108" s="87"/>
      <c r="B108" s="4"/>
      <c r="C108" s="4"/>
      <c r="D108" s="4"/>
      <c r="E108" s="4"/>
      <c r="F108" s="5"/>
      <c r="G108" s="5"/>
      <c r="H108" s="5"/>
      <c r="I108" s="5"/>
      <c r="J108" s="146"/>
      <c r="K108" s="146"/>
      <c r="L108" s="146"/>
      <c r="M108" s="146"/>
      <c r="N108" s="146"/>
      <c r="O108" s="6"/>
      <c r="P108" s="6"/>
      <c r="Q108" s="6"/>
      <c r="R108" s="6"/>
    </row>
    <row r="109" spans="1:18" ht="16.5" thickBot="1">
      <c r="A109" s="134" t="s">
        <v>93</v>
      </c>
      <c r="B109" s="123"/>
      <c r="C109" s="123"/>
      <c r="D109" s="123"/>
      <c r="E109" s="124"/>
      <c r="F109" s="141" t="s">
        <v>5</v>
      </c>
      <c r="G109" s="148" t="s">
        <v>6</v>
      </c>
      <c r="H109" s="141" t="s">
        <v>7</v>
      </c>
      <c r="I109" s="142" t="s">
        <v>8</v>
      </c>
      <c r="J109" s="43" t="s">
        <v>9</v>
      </c>
      <c r="K109" s="43" t="s">
        <v>10</v>
      </c>
      <c r="L109" s="43" t="s">
        <v>11</v>
      </c>
      <c r="M109" s="43" t="s">
        <v>12</v>
      </c>
      <c r="N109" s="58" t="s">
        <v>13</v>
      </c>
      <c r="O109" s="44" t="s">
        <v>14</v>
      </c>
      <c r="P109" s="45" t="s">
        <v>15</v>
      </c>
      <c r="Q109" s="45" t="s">
        <v>16</v>
      </c>
      <c r="R109" s="46" t="s">
        <v>17</v>
      </c>
    </row>
    <row r="110" spans="1:18" ht="13.5" thickBot="1">
      <c r="A110" s="65" t="s">
        <v>94</v>
      </c>
      <c r="B110" s="4"/>
      <c r="C110" s="4"/>
      <c r="D110" s="4"/>
      <c r="E110" s="4"/>
      <c r="F110" s="125">
        <v>0</v>
      </c>
      <c r="G110" s="125">
        <v>0</v>
      </c>
      <c r="H110" s="125">
        <v>0</v>
      </c>
      <c r="I110" s="125">
        <v>0</v>
      </c>
      <c r="J110" s="125">
        <v>6607011</v>
      </c>
      <c r="K110" s="125">
        <v>0</v>
      </c>
      <c r="L110" s="125">
        <v>0</v>
      </c>
      <c r="M110" s="125">
        <v>0</v>
      </c>
      <c r="N110" s="149">
        <v>5188190</v>
      </c>
      <c r="O110" s="138">
        <v>0</v>
      </c>
      <c r="P110" s="138">
        <v>0</v>
      </c>
      <c r="Q110" s="138">
        <v>8284223</v>
      </c>
      <c r="R110" s="64">
        <f aca="true" t="shared" si="17" ref="R110:R117">SUM(F110:Q110)</f>
        <v>20079424</v>
      </c>
    </row>
    <row r="111" spans="1:18" ht="13.5" thickBot="1">
      <c r="A111" s="68" t="s">
        <v>95</v>
      </c>
      <c r="B111" s="4"/>
      <c r="C111" s="4"/>
      <c r="D111" s="4"/>
      <c r="E111" s="4"/>
      <c r="F111" s="70">
        <v>116512</v>
      </c>
      <c r="G111" s="70">
        <v>324783</v>
      </c>
      <c r="H111" s="70">
        <v>417736</v>
      </c>
      <c r="I111" s="70">
        <v>464921</v>
      </c>
      <c r="J111" s="70">
        <v>306184</v>
      </c>
      <c r="K111" s="70">
        <v>266741</v>
      </c>
      <c r="L111" s="70">
        <v>330299</v>
      </c>
      <c r="M111" s="70">
        <v>254776</v>
      </c>
      <c r="N111" s="75">
        <v>245814</v>
      </c>
      <c r="O111" s="70">
        <v>253481</v>
      </c>
      <c r="P111" s="70">
        <v>474889</v>
      </c>
      <c r="Q111" s="70">
        <v>354264</v>
      </c>
      <c r="R111" s="64">
        <f t="shared" si="17"/>
        <v>3810400</v>
      </c>
    </row>
    <row r="112" spans="1:18" ht="13.5" thickBot="1">
      <c r="A112" s="65" t="s">
        <v>96</v>
      </c>
      <c r="B112" s="4"/>
      <c r="C112" s="4"/>
      <c r="D112" s="4"/>
      <c r="E112" s="4"/>
      <c r="F112" s="67">
        <v>3802</v>
      </c>
      <c r="G112" s="67">
        <v>1613</v>
      </c>
      <c r="H112" s="67">
        <v>21039</v>
      </c>
      <c r="I112" s="67">
        <v>8531</v>
      </c>
      <c r="J112" s="67">
        <v>9566</v>
      </c>
      <c r="K112" s="67">
        <v>8769</v>
      </c>
      <c r="L112" s="67">
        <v>13131</v>
      </c>
      <c r="M112" s="67">
        <v>18744</v>
      </c>
      <c r="N112" s="150">
        <v>10053</v>
      </c>
      <c r="O112" s="67">
        <v>19991</v>
      </c>
      <c r="P112" s="67">
        <v>12569</v>
      </c>
      <c r="Q112" s="67">
        <v>8939</v>
      </c>
      <c r="R112" s="64">
        <f t="shared" si="17"/>
        <v>136747</v>
      </c>
    </row>
    <row r="113" spans="1:18" ht="13.5" thickBot="1">
      <c r="A113" s="68" t="s">
        <v>97</v>
      </c>
      <c r="B113" s="4"/>
      <c r="C113" s="4"/>
      <c r="D113" s="4"/>
      <c r="E113" s="4"/>
      <c r="F113" s="70">
        <v>0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5">
        <v>0</v>
      </c>
      <c r="O113" s="72">
        <v>0</v>
      </c>
      <c r="P113" s="72">
        <v>0</v>
      </c>
      <c r="Q113" s="72">
        <v>82000000</v>
      </c>
      <c r="R113" s="64">
        <f t="shared" si="17"/>
        <v>82000000</v>
      </c>
    </row>
    <row r="114" spans="1:18" ht="13.5" thickBot="1">
      <c r="A114" s="68" t="s">
        <v>98</v>
      </c>
      <c r="B114" s="4"/>
      <c r="C114" s="4"/>
      <c r="D114" s="4"/>
      <c r="E114" s="4"/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4240000</v>
      </c>
      <c r="N114" s="75">
        <v>0</v>
      </c>
      <c r="O114" s="72">
        <v>0</v>
      </c>
      <c r="P114" s="72">
        <v>0</v>
      </c>
      <c r="Q114" s="72">
        <v>0</v>
      </c>
      <c r="R114" s="64">
        <f t="shared" si="17"/>
        <v>4240000</v>
      </c>
    </row>
    <row r="115" spans="1:18" ht="13.5" thickBot="1">
      <c r="A115" s="68" t="s">
        <v>99</v>
      </c>
      <c r="B115" s="4"/>
      <c r="C115" s="4"/>
      <c r="D115" s="4"/>
      <c r="E115" s="4"/>
      <c r="F115" s="70"/>
      <c r="G115" s="70"/>
      <c r="H115" s="70"/>
      <c r="I115" s="70"/>
      <c r="J115" s="70"/>
      <c r="K115" s="70"/>
      <c r="L115" s="70"/>
      <c r="M115" s="70"/>
      <c r="N115" s="75"/>
      <c r="O115" s="72"/>
      <c r="P115" s="72"/>
      <c r="Q115" s="72">
        <v>71873.88</v>
      </c>
      <c r="R115" s="64">
        <f t="shared" si="17"/>
        <v>71873.88</v>
      </c>
    </row>
    <row r="116" spans="1:18" ht="13.5" thickBot="1">
      <c r="A116" s="68" t="s">
        <v>0</v>
      </c>
      <c r="B116" s="4"/>
      <c r="C116" s="4"/>
      <c r="D116" s="4"/>
      <c r="E116" s="4"/>
      <c r="F116" s="128">
        <v>965524.5</v>
      </c>
      <c r="G116" s="128">
        <v>2585374.899999976</v>
      </c>
      <c r="H116" s="128">
        <v>523377.5000001192</v>
      </c>
      <c r="I116" s="128">
        <v>351737.5</v>
      </c>
      <c r="J116" s="128">
        <v>552290</v>
      </c>
      <c r="K116" s="128">
        <v>489567.5</v>
      </c>
      <c r="L116" s="128">
        <v>391978.5</v>
      </c>
      <c r="M116" s="151">
        <v>2426476</v>
      </c>
      <c r="N116" s="152">
        <v>321018.5</v>
      </c>
      <c r="O116" s="128">
        <v>794297.5</v>
      </c>
      <c r="P116" s="128">
        <v>415104.0000000894</v>
      </c>
      <c r="Q116" s="128">
        <v>670794</v>
      </c>
      <c r="R116" s="64">
        <f t="shared" si="17"/>
        <v>10487540.400000185</v>
      </c>
    </row>
    <row r="117" spans="1:18" ht="13.5" thickBot="1">
      <c r="A117" s="130" t="s">
        <v>45</v>
      </c>
      <c r="B117" s="120"/>
      <c r="C117" s="120"/>
      <c r="D117" s="120"/>
      <c r="E117" s="120"/>
      <c r="F117" s="90">
        <f aca="true" t="shared" si="18" ref="F117:Q117">SUM(F110:F116)</f>
        <v>1085838.5</v>
      </c>
      <c r="G117" s="90">
        <f t="shared" si="18"/>
        <v>2911770.899999976</v>
      </c>
      <c r="H117" s="90">
        <f t="shared" si="18"/>
        <v>962152.5000001192</v>
      </c>
      <c r="I117" s="90">
        <f t="shared" si="18"/>
        <v>825189.5</v>
      </c>
      <c r="J117" s="131">
        <f t="shared" si="18"/>
        <v>7475051</v>
      </c>
      <c r="K117" s="131">
        <f t="shared" si="18"/>
        <v>765077.5</v>
      </c>
      <c r="L117" s="131">
        <f t="shared" si="18"/>
        <v>735408.5</v>
      </c>
      <c r="M117" s="128">
        <f t="shared" si="18"/>
        <v>6939996</v>
      </c>
      <c r="N117" s="131">
        <f t="shared" si="18"/>
        <v>5765075.5</v>
      </c>
      <c r="O117" s="90">
        <f t="shared" si="18"/>
        <v>1067769.5</v>
      </c>
      <c r="P117" s="90">
        <f t="shared" si="18"/>
        <v>902562.0000000894</v>
      </c>
      <c r="Q117" s="90">
        <f t="shared" si="18"/>
        <v>91390093.88</v>
      </c>
      <c r="R117" s="64">
        <f t="shared" si="17"/>
        <v>120825985.28000018</v>
      </c>
    </row>
    <row r="118" spans="1:18" ht="12.75">
      <c r="A118" s="87"/>
      <c r="B118" s="4"/>
      <c r="C118" s="4"/>
      <c r="D118" s="4"/>
      <c r="E118" s="4"/>
      <c r="F118" s="30"/>
      <c r="G118" s="30"/>
      <c r="H118" s="30"/>
      <c r="I118" s="30"/>
      <c r="J118" s="31"/>
      <c r="K118" s="31"/>
      <c r="L118" s="31"/>
      <c r="M118" s="31"/>
      <c r="N118" s="31"/>
      <c r="O118" s="30"/>
      <c r="P118" s="30"/>
      <c r="Q118" s="30"/>
      <c r="R118" s="32"/>
    </row>
    <row r="119" spans="1:18" ht="15.75">
      <c r="A119" s="87"/>
      <c r="B119" s="4"/>
      <c r="C119" s="4"/>
      <c r="D119" s="4"/>
      <c r="E119" s="4"/>
      <c r="F119" s="30"/>
      <c r="G119" s="30"/>
      <c r="H119" s="30"/>
      <c r="I119" s="30"/>
      <c r="J119" s="31"/>
      <c r="K119" s="31"/>
      <c r="L119" s="31"/>
      <c r="M119" s="31"/>
      <c r="N119" s="31"/>
      <c r="O119" s="98"/>
      <c r="P119" s="30"/>
      <c r="Q119" s="30"/>
      <c r="R119" s="32"/>
    </row>
    <row r="120" spans="1:15" ht="15.75">
      <c r="A120" s="52"/>
      <c r="O120" s="98"/>
    </row>
    <row r="121" spans="1:17" ht="20.25">
      <c r="A121" s="7" t="s">
        <v>100</v>
      </c>
      <c r="B121" s="8"/>
      <c r="C121" s="9"/>
      <c r="D121" s="9"/>
      <c r="E121" s="9"/>
      <c r="F121" s="9"/>
      <c r="G121" s="9"/>
      <c r="H121" s="9"/>
      <c r="I121" s="9"/>
      <c r="J121" s="10"/>
      <c r="K121" s="11"/>
      <c r="L121" s="9"/>
      <c r="M121" s="9"/>
      <c r="N121" s="8"/>
      <c r="O121" s="9"/>
      <c r="P121" s="9"/>
      <c r="Q121" s="9"/>
    </row>
    <row r="122" spans="1:17" ht="20.25">
      <c r="A122" s="12"/>
      <c r="B122" s="13"/>
      <c r="C122" s="13"/>
      <c r="D122" s="13"/>
      <c r="E122" s="13"/>
      <c r="F122" s="13"/>
      <c r="G122" s="13"/>
      <c r="H122" s="13"/>
      <c r="I122" s="13"/>
      <c r="J122" s="14"/>
      <c r="K122" s="14"/>
      <c r="L122" s="13"/>
      <c r="M122" s="13"/>
      <c r="N122" s="13"/>
      <c r="O122" s="13"/>
      <c r="P122" s="13"/>
      <c r="Q122" s="13"/>
    </row>
    <row r="123" spans="1:18" ht="18">
      <c r="A123" s="15"/>
      <c r="B123" s="16"/>
      <c r="C123" s="13"/>
      <c r="D123" s="13"/>
      <c r="E123" s="13"/>
      <c r="F123" s="13"/>
      <c r="G123" s="13"/>
      <c r="H123" s="13"/>
      <c r="I123" s="13"/>
      <c r="J123" s="14"/>
      <c r="K123" s="14"/>
      <c r="L123" s="13"/>
      <c r="M123" s="13"/>
      <c r="N123" s="13"/>
      <c r="O123" s="17"/>
      <c r="Q123" s="13"/>
      <c r="R123" s="18" t="s">
        <v>121</v>
      </c>
    </row>
    <row r="124" spans="1:18" ht="18">
      <c r="A124" s="16"/>
      <c r="B124" s="16"/>
      <c r="C124" s="13"/>
      <c r="D124" s="13"/>
      <c r="E124" s="13"/>
      <c r="F124" s="13"/>
      <c r="G124" s="13"/>
      <c r="H124" s="13"/>
      <c r="I124" s="13"/>
      <c r="J124" s="14"/>
      <c r="K124" s="14"/>
      <c r="L124" s="13"/>
      <c r="M124" s="13"/>
      <c r="N124" s="13"/>
      <c r="O124" s="13"/>
      <c r="P124" s="163"/>
      <c r="Q124" s="163"/>
      <c r="R124" s="163"/>
    </row>
    <row r="125" spans="1:18" ht="18">
      <c r="A125" s="21"/>
      <c r="B125" s="22"/>
      <c r="P125" s="164"/>
      <c r="Q125" s="164"/>
      <c r="R125" s="164"/>
    </row>
    <row r="126" spans="1:18" ht="20.25">
      <c r="A126" s="168" t="s">
        <v>118</v>
      </c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</row>
    <row r="127" ht="12.75">
      <c r="A127" s="1" t="s">
        <v>101</v>
      </c>
    </row>
    <row r="128" ht="12.75">
      <c r="A128" s="153" t="s">
        <v>102</v>
      </c>
    </row>
    <row r="129" ht="12.75">
      <c r="A129" s="154" t="s">
        <v>110</v>
      </c>
    </row>
    <row r="130" ht="12.75">
      <c r="A130" s="153" t="s">
        <v>111</v>
      </c>
    </row>
    <row r="131" ht="12.75">
      <c r="A131" s="153" t="s">
        <v>103</v>
      </c>
    </row>
    <row r="132" spans="1:18" ht="20.25">
      <c r="A132" s="168" t="s">
        <v>117</v>
      </c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</row>
    <row r="133" ht="12.75">
      <c r="A133" s="2" t="s">
        <v>104</v>
      </c>
    </row>
    <row r="134" ht="12.75">
      <c r="A134" s="153" t="s">
        <v>115</v>
      </c>
    </row>
    <row r="135" ht="12.75">
      <c r="A135" s="154" t="s">
        <v>116</v>
      </c>
    </row>
    <row r="136" spans="1:18" ht="12.75" customHeight="1">
      <c r="A136" s="165" t="s">
        <v>105</v>
      </c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</row>
    <row r="137" spans="1:16" ht="12.75" customHeight="1">
      <c r="A137" s="165" t="s">
        <v>106</v>
      </c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</row>
    <row r="138" ht="12.75">
      <c r="A138" s="153" t="s">
        <v>107</v>
      </c>
    </row>
    <row r="139" spans="1:18" ht="38.25" customHeight="1">
      <c r="A139" s="165" t="s">
        <v>108</v>
      </c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</row>
    <row r="140" ht="12.75">
      <c r="A140" s="153" t="s">
        <v>109</v>
      </c>
    </row>
    <row r="143" ht="15.75">
      <c r="N143" s="98"/>
    </row>
    <row r="144" ht="15.75">
      <c r="N144" s="98"/>
    </row>
  </sheetData>
  <mergeCells count="14">
    <mergeCell ref="A136:R136"/>
    <mergeCell ref="A137:P137"/>
    <mergeCell ref="A139:R139"/>
    <mergeCell ref="A3:R3"/>
    <mergeCell ref="A126:R126"/>
    <mergeCell ref="A132:R132"/>
    <mergeCell ref="P125:R125"/>
    <mergeCell ref="A8:R8"/>
    <mergeCell ref="P53:R53"/>
    <mergeCell ref="A54:R54"/>
    <mergeCell ref="P6:R6"/>
    <mergeCell ref="P7:R7"/>
    <mergeCell ref="P52:R52"/>
    <mergeCell ref="P124:R124"/>
  </mergeCells>
  <printOptions/>
  <pageMargins left="0.7874015748031497" right="0.7874015748031497" top="0.3937007874015748" bottom="0.1968503937007874" header="0.5118110236220472" footer="0.5118110236220472"/>
  <pageSetup orientation="landscape" paperSize="9" scale="55" r:id="rId1"/>
  <rowBreaks count="2" manualBreakCount="2">
    <brk id="50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Analyza OU MO SR</dc:title>
  <dc:subject/>
  <dc:creator>f10 R VÚSZ BA</dc:creator>
  <cp:keywords/>
  <dc:description/>
  <cp:lastModifiedBy>wiedemannm</cp:lastModifiedBy>
  <cp:lastPrinted>2005-03-23T09:50:19Z</cp:lastPrinted>
  <dcterms:created xsi:type="dcterms:W3CDTF">2004-05-26T08:05:16Z</dcterms:created>
  <dcterms:modified xsi:type="dcterms:W3CDTF">2005-04-20T08:49:42Z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