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pr2" sheetId="1" r:id="rId1"/>
    <sheet name="pr3-nové ceny" sheetId="2" r:id="rId2"/>
    <sheet name="pr3-platné ceny" sheetId="3" r:id="rId3"/>
    <sheet name="pr4" sheetId="4" r:id="rId4"/>
    <sheet name="pr5" sheetId="5" r:id="rId5"/>
    <sheet name="pr6" sheetId="6" r:id="rId6"/>
  </sheets>
  <definedNames>
    <definedName name="_xlnm.Print_Titles" localSheetId="5">'pr6'!$1:$2</definedName>
  </definedNames>
  <calcPr fullCalcOnLoad="1"/>
</workbook>
</file>

<file path=xl/sharedStrings.xml><?xml version="1.0" encoding="utf-8"?>
<sst xmlns="http://schemas.openxmlformats.org/spreadsheetml/2006/main" count="733" uniqueCount="278">
  <si>
    <t xml:space="preserve">Rozsah dopravných výkonov na rok 2003 </t>
  </si>
  <si>
    <t>Osobná doprava</t>
  </si>
  <si>
    <t>Nákladná doprava</t>
  </si>
  <si>
    <t>VLKM</t>
  </si>
  <si>
    <t>1000 HRTKM</t>
  </si>
  <si>
    <t>Vlaky</t>
  </si>
  <si>
    <t>1 KAT</t>
  </si>
  <si>
    <t>2 KAT</t>
  </si>
  <si>
    <t>3 KAT</t>
  </si>
  <si>
    <t>Celkom</t>
  </si>
  <si>
    <t>LV vlaky</t>
  </si>
  <si>
    <t>Železničná spoločnosť, a.s. spolu</t>
  </si>
  <si>
    <t>Spolu</t>
  </si>
  <si>
    <t>Iní dopravcovia (doprava spolu)</t>
  </si>
  <si>
    <t>Výkony celkom</t>
  </si>
  <si>
    <t xml:space="preserve">OD a ND </t>
  </si>
  <si>
    <t>celkom</t>
  </si>
  <si>
    <t>OSOBNÁ DOPRAVA</t>
  </si>
  <si>
    <t>KATEGÓRIA</t>
  </si>
  <si>
    <t>JAZDA VLAKU</t>
  </si>
  <si>
    <t>VÝKONY</t>
  </si>
  <si>
    <t>TRATE</t>
  </si>
  <si>
    <t>SK/VLKM</t>
  </si>
  <si>
    <t>SK/ TIS.HRTKM</t>
  </si>
  <si>
    <t>TIS.HRTKM</t>
  </si>
  <si>
    <t>CELKOM</t>
  </si>
  <si>
    <t>SK/TIS.HRTKM</t>
  </si>
  <si>
    <t>-</t>
  </si>
  <si>
    <t>NÁKLADNÁ DOPRAVA</t>
  </si>
  <si>
    <t>Vlak.</t>
  </si>
  <si>
    <t>Kat.</t>
  </si>
  <si>
    <t>Km</t>
  </si>
  <si>
    <t>OD</t>
  </si>
  <si>
    <t>DO</t>
  </si>
  <si>
    <t>úsek</t>
  </si>
  <si>
    <t>trate</t>
  </si>
  <si>
    <t>1</t>
  </si>
  <si>
    <t>Čierna nad Tisou štátna hranica</t>
  </si>
  <si>
    <t>Čierna nad Tisou</t>
  </si>
  <si>
    <t>Dobrá pri Čiernej nad Tisou</t>
  </si>
  <si>
    <t>Michaľany</t>
  </si>
  <si>
    <t>Košice</t>
  </si>
  <si>
    <t>Kysak</t>
  </si>
  <si>
    <t>Margecany</t>
  </si>
  <si>
    <t>Spišská Nová Ves</t>
  </si>
  <si>
    <t>Poprad – Tatry</t>
  </si>
  <si>
    <t>Štrba</t>
  </si>
  <si>
    <t>Liptovský Mikuláš</t>
  </si>
  <si>
    <t>Kraľovany</t>
  </si>
  <si>
    <t>Vrútky</t>
  </si>
  <si>
    <t>Žilina</t>
  </si>
  <si>
    <t>Púchov</t>
  </si>
  <si>
    <t>Čadca</t>
  </si>
  <si>
    <t>Prešov</t>
  </si>
  <si>
    <t>Plaveč</t>
  </si>
  <si>
    <t>Plaveč štátna hranica</t>
  </si>
  <si>
    <t>Barca</t>
  </si>
  <si>
    <t>Čaňa</t>
  </si>
  <si>
    <t>Čaňa štátna hranica</t>
  </si>
  <si>
    <t>Skalité</t>
  </si>
  <si>
    <t>Skalité štátna hranica</t>
  </si>
  <si>
    <t>Štúrovo</t>
  </si>
  <si>
    <t>Štúrovo štátna hranica</t>
  </si>
  <si>
    <t>Nové Zámky</t>
  </si>
  <si>
    <t>Palárikovo</t>
  </si>
  <si>
    <t>Galanta</t>
  </si>
  <si>
    <t>Bratislava – Vajnory</t>
  </si>
  <si>
    <t>Bratislava hlavná stanica</t>
  </si>
  <si>
    <t>Komárno štátna hranica</t>
  </si>
  <si>
    <t>Komárno</t>
  </si>
  <si>
    <t>Trenčianska Teplá</t>
  </si>
  <si>
    <t>Trenčín</t>
  </si>
  <si>
    <t>Nové Mesto nad Váhom</t>
  </si>
  <si>
    <t>Leopoldov</t>
  </si>
  <si>
    <t>Trnava</t>
  </si>
  <si>
    <t>Bratislava – Rača</t>
  </si>
  <si>
    <t>Devínska Nová Ves</t>
  </si>
  <si>
    <t>Kúty</t>
  </si>
  <si>
    <t>Kúty štátna hranica</t>
  </si>
  <si>
    <t>Rusovce</t>
  </si>
  <si>
    <t>Rusovce štátna hranica</t>
  </si>
  <si>
    <t>Bratislava ústredná nákladná st.</t>
  </si>
  <si>
    <t>Bratislava - Nové Mesto</t>
  </si>
  <si>
    <t>Bratislava Petržalka štátna hranica</t>
  </si>
  <si>
    <t>Bratislava – Petržalka</t>
  </si>
  <si>
    <t>Bratislava – Pálenisko</t>
  </si>
  <si>
    <t>Bratislava – Nové Mesto</t>
  </si>
  <si>
    <t>Sereď</t>
  </si>
  <si>
    <t>Čadca štátna hranica</t>
  </si>
  <si>
    <t>Lúky pod Makytou</t>
  </si>
  <si>
    <t>Lúky pod Makytou štátna hranica</t>
  </si>
  <si>
    <t>2</t>
  </si>
  <si>
    <t>Maťovce štátna hranica ŠRT</t>
  </si>
  <si>
    <t>Maťovce ŠRT</t>
  </si>
  <si>
    <t>Vojany ŠRT</t>
  </si>
  <si>
    <t>Haniska pri Košiciach ŠRT</t>
  </si>
  <si>
    <t>Humenné</t>
  </si>
  <si>
    <t>Strážske</t>
  </si>
  <si>
    <t>Bánovce nad Ondavou</t>
  </si>
  <si>
    <t>Trebišov</t>
  </si>
  <si>
    <t>Výh. Červený Dvor NR</t>
  </si>
  <si>
    <t>Maťovce</t>
  </si>
  <si>
    <t>Veľké Kapušany</t>
  </si>
  <si>
    <t>Kapušany pri Prešove</t>
  </si>
  <si>
    <t>Haniska pri Košiciach</t>
  </si>
  <si>
    <t>Rožňava</t>
  </si>
  <si>
    <t>Plešivec</t>
  </si>
  <si>
    <t>Červená Skala</t>
  </si>
  <si>
    <t>Brezno</t>
  </si>
  <si>
    <t>Banská Bystrica</t>
  </si>
  <si>
    <t>Studený Potok</t>
  </si>
  <si>
    <t>Poprad Tatry</t>
  </si>
  <si>
    <t>Lenartovce</t>
  </si>
  <si>
    <t>Jesenské</t>
  </si>
  <si>
    <t>Fiľakovo</t>
  </si>
  <si>
    <t>Lučenec</t>
  </si>
  <si>
    <t>Zvolen nákladná st.</t>
  </si>
  <si>
    <t>Zvolen osobná st.</t>
  </si>
  <si>
    <t>Fiľakovo štátna hranica</t>
  </si>
  <si>
    <t>Hronská Dúbrava</t>
  </si>
  <si>
    <t>Diviaky</t>
  </si>
  <si>
    <t>Martin</t>
  </si>
  <si>
    <t xml:space="preserve">Komárno </t>
  </si>
  <si>
    <t>Komárno Dunaj</t>
  </si>
  <si>
    <t>Žiar nad Hronom</t>
  </si>
  <si>
    <t>Kozárovce</t>
  </si>
  <si>
    <t>Levice</t>
  </si>
  <si>
    <t>Uľany nad Žitavou</t>
  </si>
  <si>
    <t>Šurany</t>
  </si>
  <si>
    <t>Prievidza</t>
  </si>
  <si>
    <t>Chynorany</t>
  </si>
  <si>
    <t>Topoľčany</t>
  </si>
  <si>
    <t>Jelšovce</t>
  </si>
  <si>
    <t>Lužianky</t>
  </si>
  <si>
    <t>Zbehy</t>
  </si>
  <si>
    <t>Nitra</t>
  </si>
  <si>
    <t>Zlaté Moravce</t>
  </si>
  <si>
    <t>Devínska nová Ves</t>
  </si>
  <si>
    <t>Devínska nová Ves štátna hranica</t>
  </si>
  <si>
    <t>Bratislava – Nové mesto</t>
  </si>
  <si>
    <t>Bratislava predmestie</t>
  </si>
  <si>
    <t>Bratislava východ</t>
  </si>
  <si>
    <t>Bratislava - Rača</t>
  </si>
  <si>
    <t>Bratislava - Vajnory</t>
  </si>
  <si>
    <t>Vajnory - odb. Močiar</t>
  </si>
  <si>
    <t>3</t>
  </si>
  <si>
    <t>Medzilaborce štátna hranica</t>
  </si>
  <si>
    <t>Medzilaborce</t>
  </si>
  <si>
    <t>Stakčín</t>
  </si>
  <si>
    <t>Vranov nad Topľou</t>
  </si>
  <si>
    <t>Bardejov</t>
  </si>
  <si>
    <t>Moldava nad Bodvou</t>
  </si>
  <si>
    <t>Medzev</t>
  </si>
  <si>
    <t>Dobšiná</t>
  </si>
  <si>
    <t>Slavošovce</t>
  </si>
  <si>
    <t>Muráň</t>
  </si>
  <si>
    <t>Tatranská Lomnica</t>
  </si>
  <si>
    <t>Poprad - Tatry</t>
  </si>
  <si>
    <t>Starý Smokovec</t>
  </si>
  <si>
    <t>Štrbské Pleso</t>
  </si>
  <si>
    <t>Spišské Podhradie</t>
  </si>
  <si>
    <t>Spišské Vlachy</t>
  </si>
  <si>
    <t>Levoča</t>
  </si>
  <si>
    <t>Trstená</t>
  </si>
  <si>
    <t>Makov</t>
  </si>
  <si>
    <t>Rajec</t>
  </si>
  <si>
    <t>Lenartovce štátna hranica</t>
  </si>
  <si>
    <t>Rimavská Sobota</t>
  </si>
  <si>
    <t>Tisovec</t>
  </si>
  <si>
    <t>Pohronská Polhora</t>
  </si>
  <si>
    <t>Poltár</t>
  </si>
  <si>
    <t>Veľký Krtíš</t>
  </si>
  <si>
    <t>Malé Straciny</t>
  </si>
  <si>
    <t>Bušince štátna hranica</t>
  </si>
  <si>
    <t>Kalonda štátna hranica</t>
  </si>
  <si>
    <t>Utekáč</t>
  </si>
  <si>
    <t>Breznička</t>
  </si>
  <si>
    <t>Katarínska Huta</t>
  </si>
  <si>
    <t>Šahy</t>
  </si>
  <si>
    <t>Čata</t>
  </si>
  <si>
    <t>Banská Štiavnica</t>
  </si>
  <si>
    <t>Horná Štubňa</t>
  </si>
  <si>
    <t>Sklené pri Handlovej</t>
  </si>
  <si>
    <t>Handlová</t>
  </si>
  <si>
    <t>Nitrianske Pravno</t>
  </si>
  <si>
    <t>Topoľčianky</t>
  </si>
  <si>
    <t>Úľany nad Žitavou</t>
  </si>
  <si>
    <t>Radošina</t>
  </si>
  <si>
    <t>Neded</t>
  </si>
  <si>
    <t>Šaľa</t>
  </si>
  <si>
    <t>Dunajská Streda</t>
  </si>
  <si>
    <t>Kolárovo</t>
  </si>
  <si>
    <t>Devínske Jazero</t>
  </si>
  <si>
    <t>Stupava</t>
  </si>
  <si>
    <t>Plavecký Mikuláš</t>
  </si>
  <si>
    <t>Zohor</t>
  </si>
  <si>
    <t>Záhorská Ves</t>
  </si>
  <si>
    <t>Brezová pod Bradlom</t>
  </si>
  <si>
    <t>Jablonica</t>
  </si>
  <si>
    <t>Vrbovce</t>
  </si>
  <si>
    <t>Vrbovce štátna hranica</t>
  </si>
  <si>
    <t>Holíč nad Moravou</t>
  </si>
  <si>
    <t>Skalica na Slovensku</t>
  </si>
  <si>
    <t>Skalica na Slovensku štátna hranica</t>
  </si>
  <si>
    <t>Holíč nad Moravou štátna hranica</t>
  </si>
  <si>
    <t>Trenčianska Teplice</t>
  </si>
  <si>
    <t>Piešťany</t>
  </si>
  <si>
    <t>Vrbové</t>
  </si>
  <si>
    <t>Nemšová</t>
  </si>
  <si>
    <t>Lednické Rovne</t>
  </si>
  <si>
    <t>Nemšová štátna hranica</t>
  </si>
  <si>
    <t>PCR</t>
  </si>
  <si>
    <t>NTR</t>
  </si>
  <si>
    <t>km/hod</t>
  </si>
  <si>
    <t>Priemerná cestovná rýchlosť</t>
  </si>
  <si>
    <t>Najväčšia traťová rýchlosť</t>
  </si>
  <si>
    <t>Poznámky:</t>
  </si>
  <si>
    <t>Železničná spoločnosť, a.s.</t>
  </si>
  <si>
    <t>Výkony Železničnej spoločnosti, a.s.</t>
  </si>
  <si>
    <t xml:space="preserve">                VÝNOSY</t>
  </si>
  <si>
    <t>VÝNOSY</t>
  </si>
  <si>
    <t>Výkony iných dopravcov</t>
  </si>
  <si>
    <t xml:space="preserve">SPOLU </t>
  </si>
  <si>
    <t>Dopravca Železničná spoločnosť, a.s.</t>
  </si>
  <si>
    <t>NÁKLADNÁ DOPRAVA + Lv vlaky OD a ND</t>
  </si>
  <si>
    <t>SPOLU</t>
  </si>
  <si>
    <t>Iní dopravcovia</t>
  </si>
  <si>
    <t>Spolu dopravcovia</t>
  </si>
  <si>
    <t>sadzby podľa navrhovaného cenníka, bez DPH</t>
  </si>
  <si>
    <t>1732 *</t>
  </si>
  <si>
    <t>1702 *</t>
  </si>
  <si>
    <t>1654 *</t>
  </si>
  <si>
    <t>1622 *</t>
  </si>
  <si>
    <t>1632 *</t>
  </si>
  <si>
    <t>1652 *</t>
  </si>
  <si>
    <t>1412 *</t>
  </si>
  <si>
    <t>1422 *</t>
  </si>
  <si>
    <t>1292 *</t>
  </si>
  <si>
    <t>1242 *</t>
  </si>
  <si>
    <t>1252 *</t>
  </si>
  <si>
    <t>1272 *</t>
  </si>
  <si>
    <t>1182 *</t>
  </si>
  <si>
    <t>1212 *</t>
  </si>
  <si>
    <t>1214 *</t>
  </si>
  <si>
    <t>1112 *</t>
  </si>
  <si>
    <t>1114 *</t>
  </si>
  <si>
    <t>1116 *</t>
  </si>
  <si>
    <t>1052 *</t>
  </si>
  <si>
    <t>924 *</t>
  </si>
  <si>
    <t>922 *</t>
  </si>
  <si>
    <t>912 *</t>
  </si>
  <si>
    <t>902 *</t>
  </si>
  <si>
    <t>732 *</t>
  </si>
  <si>
    <t>734 *</t>
  </si>
  <si>
    <t>742 *</t>
  </si>
  <si>
    <t>744 *</t>
  </si>
  <si>
    <t>772 *</t>
  </si>
  <si>
    <t>804 *</t>
  </si>
  <si>
    <t>812 *</t>
  </si>
  <si>
    <t>822 *</t>
  </si>
  <si>
    <t>852 *</t>
  </si>
  <si>
    <t>442 *</t>
  </si>
  <si>
    <t>472 *</t>
  </si>
  <si>
    <t>482 *</t>
  </si>
  <si>
    <t>492 *</t>
  </si>
  <si>
    <t>532 *</t>
  </si>
  <si>
    <t>582 *</t>
  </si>
  <si>
    <t>592 *</t>
  </si>
  <si>
    <t>622 *</t>
  </si>
  <si>
    <t>642 *</t>
  </si>
  <si>
    <t>652 *</t>
  </si>
  <si>
    <t>172 *</t>
  </si>
  <si>
    <t>204 *</t>
  </si>
  <si>
    <t xml:space="preserve">Lv vlaky OD </t>
  </si>
  <si>
    <t>Lv vlaky ND</t>
  </si>
  <si>
    <t xml:space="preserve">Doprava na vyznačených tratiach bude v roku 2003 v OD zastavená </t>
  </si>
  <si>
    <t>Priep.</t>
  </si>
  <si>
    <t>vl/24 hod</t>
  </si>
</sst>
</file>

<file path=xl/styles.xml><?xml version="1.0" encoding="utf-8"?>
<styleSheet xmlns="http://schemas.openxmlformats.org/spreadsheetml/2006/main">
  <numFmts count="2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00"/>
    <numFmt numFmtId="173" formatCode="#,##0.0"/>
    <numFmt numFmtId="174" formatCode="0.0"/>
    <numFmt numFmtId="175" formatCode="#,##0.00000"/>
    <numFmt numFmtId="176" formatCode="#,##0.000"/>
  </numFmts>
  <fonts count="11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Arial"/>
      <family val="0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7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/>
    </xf>
    <xf numFmtId="0" fontId="3" fillId="0" borderId="2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2" borderId="26" xfId="0" applyFont="1" applyFill="1" applyBorder="1" applyAlignment="1">
      <alignment/>
    </xf>
    <xf numFmtId="3" fontId="3" fillId="2" borderId="27" xfId="0" applyNumberFormat="1" applyFont="1" applyFill="1" applyBorder="1" applyAlignment="1">
      <alignment/>
    </xf>
    <xf numFmtId="3" fontId="3" fillId="2" borderId="20" xfId="0" applyNumberFormat="1" applyFont="1" applyFill="1" applyBorder="1" applyAlignment="1">
      <alignment/>
    </xf>
    <xf numFmtId="3" fontId="3" fillId="2" borderId="18" xfId="0" applyNumberFormat="1" applyFont="1" applyFill="1" applyBorder="1" applyAlignment="1">
      <alignment/>
    </xf>
    <xf numFmtId="3" fontId="3" fillId="0" borderId="7" xfId="0" applyNumberFormat="1" applyFont="1" applyBorder="1" applyAlignment="1">
      <alignment/>
    </xf>
    <xf numFmtId="3" fontId="3" fillId="2" borderId="1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Continuous"/>
    </xf>
    <xf numFmtId="0" fontId="0" fillId="0" borderId="0" xfId="0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0" fontId="5" fillId="0" borderId="9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2" borderId="17" xfId="0" applyFont="1" applyFill="1" applyBorder="1" applyAlignment="1">
      <alignment/>
    </xf>
    <xf numFmtId="3" fontId="5" fillId="2" borderId="18" xfId="0" applyNumberFormat="1" applyFont="1" applyFill="1" applyBorder="1" applyAlignment="1">
      <alignment/>
    </xf>
    <xf numFmtId="3" fontId="5" fillId="2" borderId="2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 vertical="center"/>
    </xf>
    <xf numFmtId="3" fontId="7" fillId="0" borderId="15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Continuous" vertical="center"/>
    </xf>
    <xf numFmtId="3" fontId="7" fillId="0" borderId="3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3" fontId="3" fillId="0" borderId="31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1" fontId="8" fillId="3" borderId="11" xfId="0" applyNumberFormat="1" applyFont="1" applyFill="1" applyBorder="1" applyAlignment="1">
      <alignment horizontal="center"/>
    </xf>
    <xf numFmtId="0" fontId="8" fillId="3" borderId="11" xfId="0" applyFont="1" applyFill="1" applyBorder="1" applyAlignment="1">
      <alignment/>
    </xf>
    <xf numFmtId="3" fontId="8" fillId="3" borderId="11" xfId="0" applyNumberFormat="1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5" fillId="0" borderId="6" xfId="0" applyFont="1" applyBorder="1" applyAlignment="1">
      <alignment horizontal="center"/>
    </xf>
    <xf numFmtId="0" fontId="2" fillId="2" borderId="32" xfId="0" applyFont="1" applyFill="1" applyBorder="1" applyAlignment="1">
      <alignment/>
    </xf>
    <xf numFmtId="0" fontId="0" fillId="2" borderId="21" xfId="0" applyFill="1" applyBorder="1" applyAlignment="1">
      <alignment horizontal="center"/>
    </xf>
    <xf numFmtId="3" fontId="2" fillId="2" borderId="7" xfId="0" applyNumberFormat="1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0" fillId="2" borderId="34" xfId="0" applyFill="1" applyBorder="1" applyAlignment="1">
      <alignment horizontal="center"/>
    </xf>
    <xf numFmtId="3" fontId="2" fillId="2" borderId="3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3" fillId="0" borderId="15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Continuous"/>
    </xf>
    <xf numFmtId="3" fontId="3" fillId="0" borderId="3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0" fontId="0" fillId="0" borderId="37" xfId="0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36" xfId="0" applyNumberForma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3" fontId="6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/>
    </xf>
    <xf numFmtId="3" fontId="6" fillId="0" borderId="21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0" fontId="0" fillId="0" borderId="38" xfId="0" applyBorder="1" applyAlignment="1">
      <alignment/>
    </xf>
    <xf numFmtId="3" fontId="6" fillId="0" borderId="24" xfId="0" applyNumberFormat="1" applyFont="1" applyBorder="1" applyAlignment="1">
      <alignment/>
    </xf>
    <xf numFmtId="3" fontId="3" fillId="0" borderId="39" xfId="0" applyNumberFormat="1" applyFont="1" applyBorder="1" applyAlignment="1">
      <alignment horizontal="centerContinuous"/>
    </xf>
    <xf numFmtId="3" fontId="3" fillId="0" borderId="39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left"/>
    </xf>
    <xf numFmtId="3" fontId="3" fillId="0" borderId="31" xfId="0" applyNumberFormat="1" applyFont="1" applyBorder="1" applyAlignment="1">
      <alignment horizontal="center"/>
    </xf>
    <xf numFmtId="3" fontId="3" fillId="2" borderId="17" xfId="0" applyNumberFormat="1" applyFon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6" fillId="0" borderId="26" xfId="0" applyNumberFormat="1" applyFont="1" applyBorder="1" applyAlignment="1">
      <alignment/>
    </xf>
    <xf numFmtId="172" fontId="0" fillId="0" borderId="31" xfId="0" applyNumberFormat="1" applyBorder="1" applyAlignment="1">
      <alignment horizontal="center"/>
    </xf>
    <xf numFmtId="3" fontId="0" fillId="0" borderId="31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38" xfId="0" applyNumberFormat="1" applyFont="1" applyBorder="1" applyAlignment="1">
      <alignment horizontal="centerContinuous"/>
    </xf>
    <xf numFmtId="3" fontId="3" fillId="0" borderId="38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3" fontId="2" fillId="0" borderId="0" xfId="20" applyNumberFormat="1" applyFont="1">
      <alignment/>
      <protection/>
    </xf>
    <xf numFmtId="3" fontId="10" fillId="0" borderId="11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7" fillId="4" borderId="0" xfId="0" applyFont="1" applyFill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ální_2a" xfId="19"/>
    <cellStyle name="normální_pr_c_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3">
      <selection activeCell="D10" sqref="D10"/>
    </sheetView>
  </sheetViews>
  <sheetFormatPr defaultColWidth="9.00390625" defaultRowHeight="12.75"/>
  <cols>
    <col min="1" max="1" width="11.875" style="0" customWidth="1"/>
    <col min="2" max="2" width="12.00390625" style="0" customWidth="1"/>
    <col min="3" max="3" width="14.25390625" style="0" customWidth="1"/>
    <col min="4" max="4" width="11.25390625" style="0" customWidth="1"/>
    <col min="5" max="5" width="14.25390625" style="0" customWidth="1"/>
  </cols>
  <sheetData>
    <row r="1" spans="1:5" ht="18">
      <c r="A1" s="1" t="s">
        <v>0</v>
      </c>
      <c r="B1" s="1"/>
      <c r="C1" s="1"/>
      <c r="D1" s="1"/>
      <c r="E1" s="1"/>
    </row>
    <row r="2" spans="1:5" ht="18">
      <c r="A2" s="2"/>
      <c r="B2" s="2"/>
      <c r="C2" s="2"/>
      <c r="D2" s="2"/>
      <c r="E2" s="2"/>
    </row>
    <row r="4" ht="16.5" thickBot="1">
      <c r="A4" s="3" t="s">
        <v>217</v>
      </c>
    </row>
    <row r="5" spans="2:5" ht="12.75">
      <c r="B5" s="4" t="s">
        <v>1</v>
      </c>
      <c r="C5" s="5"/>
      <c r="D5" s="6" t="s">
        <v>2</v>
      </c>
      <c r="E5" s="5"/>
    </row>
    <row r="6" spans="2:5" ht="13.5" thickBot="1">
      <c r="B6" s="7" t="s">
        <v>3</v>
      </c>
      <c r="C6" s="8" t="s">
        <v>4</v>
      </c>
      <c r="D6" s="9" t="s">
        <v>3</v>
      </c>
      <c r="E6" s="8" t="s">
        <v>4</v>
      </c>
    </row>
    <row r="7" ht="13.5" thickBot="1">
      <c r="A7" s="10" t="s">
        <v>5</v>
      </c>
    </row>
    <row r="8" spans="1:5" ht="12.75">
      <c r="A8" s="11" t="s">
        <v>6</v>
      </c>
      <c r="B8" s="12">
        <v>16529332.316</v>
      </c>
      <c r="C8" s="13">
        <v>7127359.4072128</v>
      </c>
      <c r="D8" s="13">
        <v>12252809.35540975</v>
      </c>
      <c r="E8" s="14">
        <v>19716868.21492187</v>
      </c>
    </row>
    <row r="9" spans="1:5" ht="12.75">
      <c r="A9" s="15" t="s">
        <v>7</v>
      </c>
      <c r="B9" s="16">
        <v>9580948.9208</v>
      </c>
      <c r="C9" s="17">
        <v>2235238.6837552</v>
      </c>
      <c r="D9" s="17">
        <v>4997178.480040277</v>
      </c>
      <c r="E9" s="18">
        <v>8147822.535488621</v>
      </c>
    </row>
    <row r="10" spans="1:5" ht="13.5" thickBot="1">
      <c r="A10" s="19" t="s">
        <v>8</v>
      </c>
      <c r="B10" s="20">
        <v>3601819</v>
      </c>
      <c r="C10" s="21">
        <v>676771.7281287999</v>
      </c>
      <c r="D10" s="21">
        <v>1231012.1645499724</v>
      </c>
      <c r="E10" s="22">
        <v>668309.2495895115</v>
      </c>
    </row>
    <row r="11" spans="1:5" ht="13.5" thickBot="1">
      <c r="A11" s="23" t="s">
        <v>9</v>
      </c>
      <c r="B11" s="24">
        <f>SUM(B8:B10)</f>
        <v>29712100.2368</v>
      </c>
      <c r="C11" s="25">
        <f>SUM(C8:C10)</f>
        <v>10039369.8190968</v>
      </c>
      <c r="D11" s="25">
        <f>SUM(D8:D10)</f>
        <v>18481000</v>
      </c>
      <c r="E11" s="26">
        <f>SUM(E8:E10)</f>
        <v>28533000</v>
      </c>
    </row>
    <row r="12" spans="1:5" ht="13.5" thickBot="1">
      <c r="A12" s="10" t="s">
        <v>10</v>
      </c>
      <c r="B12" s="27"/>
      <c r="C12" s="27"/>
      <c r="D12" s="27"/>
      <c r="E12" s="27"/>
    </row>
    <row r="13" spans="1:5" ht="12.75">
      <c r="A13" s="28" t="s">
        <v>6</v>
      </c>
      <c r="B13" s="29">
        <v>231109.684</v>
      </c>
      <c r="C13" s="14">
        <v>19012.9207872</v>
      </c>
      <c r="D13" s="12">
        <v>1845363</v>
      </c>
      <c r="E13" s="14">
        <v>181497</v>
      </c>
    </row>
    <row r="14" spans="1:5" ht="12.75">
      <c r="A14" s="30" t="s">
        <v>7</v>
      </c>
      <c r="B14" s="31">
        <v>111934.07920000001</v>
      </c>
      <c r="C14" s="18">
        <v>5187.9182448</v>
      </c>
      <c r="D14" s="16">
        <v>911241</v>
      </c>
      <c r="E14" s="18">
        <v>75069</v>
      </c>
    </row>
    <row r="15" spans="1:5" ht="13.5" thickBot="1">
      <c r="A15" s="32" t="s">
        <v>8</v>
      </c>
      <c r="B15" s="33">
        <v>11523</v>
      </c>
      <c r="C15" s="22">
        <v>160.13487120000008</v>
      </c>
      <c r="D15" s="20">
        <v>107265</v>
      </c>
      <c r="E15" s="22">
        <v>8424</v>
      </c>
    </row>
    <row r="16" spans="1:5" ht="13.5" thickBot="1">
      <c r="A16" s="34" t="s">
        <v>9</v>
      </c>
      <c r="B16" s="35">
        <f>SUM(B13:B15)</f>
        <v>354566.76320000004</v>
      </c>
      <c r="C16" s="26">
        <f>SUM(C13:C15)</f>
        <v>24360.9739032</v>
      </c>
      <c r="D16" s="24">
        <f>SUM(D13:D15)</f>
        <v>2863869</v>
      </c>
      <c r="E16" s="26">
        <f>SUM(E13:E15)</f>
        <v>264990</v>
      </c>
    </row>
    <row r="17" spans="1:5" ht="13.5" thickBot="1">
      <c r="A17" s="10" t="s">
        <v>11</v>
      </c>
      <c r="B17" s="27"/>
      <c r="C17" s="27"/>
      <c r="D17" s="27"/>
      <c r="E17" s="27"/>
    </row>
    <row r="18" spans="1:5" ht="12.75">
      <c r="A18" s="36" t="s">
        <v>6</v>
      </c>
      <c r="B18" s="37">
        <f>B8+B13</f>
        <v>16760442</v>
      </c>
      <c r="C18" s="38">
        <f>C8+C13</f>
        <v>7146372.328000001</v>
      </c>
      <c r="D18" s="39">
        <f>D8+D13</f>
        <v>14098172.35540975</v>
      </c>
      <c r="E18" s="38">
        <f>E8+E13</f>
        <v>19898365.21492187</v>
      </c>
    </row>
    <row r="19" spans="1:5" ht="12.75">
      <c r="A19" s="40" t="s">
        <v>7</v>
      </c>
      <c r="B19" s="41">
        <f aca="true" t="shared" si="0" ref="B19:E20">B9+B14</f>
        <v>9692883</v>
      </c>
      <c r="C19" s="42">
        <f t="shared" si="0"/>
        <v>2240426.602</v>
      </c>
      <c r="D19" s="43">
        <f t="shared" si="0"/>
        <v>5908419.480040277</v>
      </c>
      <c r="E19" s="42">
        <f t="shared" si="0"/>
        <v>8222891.535488621</v>
      </c>
    </row>
    <row r="20" spans="1:5" ht="13.5" thickBot="1">
      <c r="A20" s="44" t="s">
        <v>8</v>
      </c>
      <c r="B20" s="45">
        <f t="shared" si="0"/>
        <v>3613342</v>
      </c>
      <c r="C20" s="46">
        <f t="shared" si="0"/>
        <v>676931.8629999999</v>
      </c>
      <c r="D20" s="47">
        <f t="shared" si="0"/>
        <v>1338277.1645499724</v>
      </c>
      <c r="E20" s="46">
        <f t="shared" si="0"/>
        <v>676733.2495895115</v>
      </c>
    </row>
    <row r="21" spans="1:5" ht="13.5" thickBot="1">
      <c r="A21" s="48" t="s">
        <v>12</v>
      </c>
      <c r="B21" s="49">
        <f>SUM(B18:B20)</f>
        <v>30066667</v>
      </c>
      <c r="C21" s="50">
        <f>SUM(C18:C20)</f>
        <v>10063730.793</v>
      </c>
      <c r="D21" s="51">
        <f>SUM(D18:D20)</f>
        <v>21344869</v>
      </c>
      <c r="E21" s="50">
        <f>SUM(E18:E20)</f>
        <v>28797990</v>
      </c>
    </row>
    <row r="25" ht="16.5" thickBot="1">
      <c r="A25" s="3" t="s">
        <v>13</v>
      </c>
    </row>
    <row r="26" spans="1:5" ht="12.75">
      <c r="A26" s="36" t="s">
        <v>6</v>
      </c>
      <c r="B26" s="37"/>
      <c r="C26" s="38"/>
      <c r="D26" s="39"/>
      <c r="E26" s="38"/>
    </row>
    <row r="27" spans="1:5" ht="12.75">
      <c r="A27" s="40" t="s">
        <v>7</v>
      </c>
      <c r="B27" s="41"/>
      <c r="C27" s="42"/>
      <c r="D27" s="43">
        <v>63400</v>
      </c>
      <c r="E27" s="42">
        <v>5617.24</v>
      </c>
    </row>
    <row r="28" spans="1:5" ht="13.5" thickBot="1">
      <c r="A28" s="44" t="s">
        <v>8</v>
      </c>
      <c r="B28" s="45"/>
      <c r="C28" s="46"/>
      <c r="D28" s="47"/>
      <c r="E28" s="46"/>
    </row>
    <row r="29" spans="1:5" ht="13.5" thickBot="1">
      <c r="A29" s="48" t="s">
        <v>12</v>
      </c>
      <c r="B29" s="49">
        <f>SUM(B26:B28)</f>
        <v>0</v>
      </c>
      <c r="C29" s="50">
        <f>SUM(C26:C28)</f>
        <v>0</v>
      </c>
      <c r="D29" s="51">
        <f>SUM(D26:D28)</f>
        <v>63400</v>
      </c>
      <c r="E29" s="50">
        <f>SUM(E26:E28)</f>
        <v>5617.24</v>
      </c>
    </row>
    <row r="34" ht="15.75">
      <c r="A34" s="54" t="s">
        <v>14</v>
      </c>
    </row>
    <row r="35" ht="16.5" thickBot="1">
      <c r="A35" s="54"/>
    </row>
    <row r="36" spans="1:5" ht="15.75">
      <c r="A36" s="55"/>
      <c r="B36" s="56" t="s">
        <v>1</v>
      </c>
      <c r="C36" s="111"/>
      <c r="D36" s="112" t="s">
        <v>2</v>
      </c>
      <c r="E36" s="111"/>
    </row>
    <row r="37" spans="1:5" ht="15.75" thickBot="1">
      <c r="A37" s="55"/>
      <c r="B37" s="58" t="s">
        <v>3</v>
      </c>
      <c r="C37" s="59" t="s">
        <v>4</v>
      </c>
      <c r="D37" s="113" t="s">
        <v>3</v>
      </c>
      <c r="E37" s="59" t="s">
        <v>4</v>
      </c>
    </row>
    <row r="38" spans="1:5" ht="15">
      <c r="A38" s="60" t="s">
        <v>6</v>
      </c>
      <c r="B38" s="61">
        <f aca="true" t="shared" si="1" ref="B38:E41">B26+B18</f>
        <v>16760442</v>
      </c>
      <c r="C38" s="62">
        <f>C26+C18</f>
        <v>7146372.328000001</v>
      </c>
      <c r="D38" s="61">
        <f t="shared" si="1"/>
        <v>14098172.35540975</v>
      </c>
      <c r="E38" s="62">
        <f t="shared" si="1"/>
        <v>19898365.21492187</v>
      </c>
    </row>
    <row r="39" spans="1:5" ht="15">
      <c r="A39" s="63" t="s">
        <v>7</v>
      </c>
      <c r="B39" s="64">
        <f t="shared" si="1"/>
        <v>9692883</v>
      </c>
      <c r="C39" s="65">
        <f t="shared" si="1"/>
        <v>2240426.602</v>
      </c>
      <c r="D39" s="64">
        <f t="shared" si="1"/>
        <v>5971819.480040277</v>
      </c>
      <c r="E39" s="65">
        <f>E27+E19</f>
        <v>8228508.775488622</v>
      </c>
    </row>
    <row r="40" spans="1:5" ht="15.75" thickBot="1">
      <c r="A40" s="66" t="s">
        <v>8</v>
      </c>
      <c r="B40" s="67">
        <f t="shared" si="1"/>
        <v>3613342</v>
      </c>
      <c r="C40" s="68">
        <f t="shared" si="1"/>
        <v>676931.8629999999</v>
      </c>
      <c r="D40" s="67">
        <f t="shared" si="1"/>
        <v>1338277.1645499724</v>
      </c>
      <c r="E40" s="68">
        <f t="shared" si="1"/>
        <v>676733.2495895115</v>
      </c>
    </row>
    <row r="41" spans="1:5" ht="15.75" thickBot="1">
      <c r="A41" s="69" t="s">
        <v>9</v>
      </c>
      <c r="B41" s="70">
        <f t="shared" si="1"/>
        <v>30066667</v>
      </c>
      <c r="C41" s="71">
        <f t="shared" si="1"/>
        <v>10063730.793</v>
      </c>
      <c r="D41" s="70">
        <f t="shared" si="1"/>
        <v>21408269</v>
      </c>
      <c r="E41" s="71">
        <f>E29+E21</f>
        <v>28803607.24</v>
      </c>
    </row>
    <row r="42" ht="13.5" thickBot="1"/>
    <row r="43" spans="1:3" ht="15.75">
      <c r="A43" s="114" t="s">
        <v>15</v>
      </c>
      <c r="B43" s="115" t="s">
        <v>3</v>
      </c>
      <c r="C43" s="116">
        <f>B41+D41</f>
        <v>51474936</v>
      </c>
    </row>
    <row r="44" spans="1:3" ht="16.5" thickBot="1">
      <c r="A44" s="117" t="s">
        <v>16</v>
      </c>
      <c r="B44" s="118" t="s">
        <v>4</v>
      </c>
      <c r="C44" s="119">
        <f>C41+E41</f>
        <v>38867338.033</v>
      </c>
    </row>
  </sheetData>
  <printOptions/>
  <pageMargins left="1.38" right="0.75" top="1.39" bottom="1" header="0.86" footer="0.4921259845"/>
  <pageSetup horizontalDpi="600" verticalDpi="600" orientation="portrait" paperSize="9" r:id="rId1"/>
  <headerFooter alignWithMargins="0">
    <oddHeader>&amp;RPríloha č.2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41">
      <selection activeCell="A81" sqref="A81"/>
    </sheetView>
  </sheetViews>
  <sheetFormatPr defaultColWidth="9.00390625" defaultRowHeight="12.75"/>
  <cols>
    <col min="1" max="1" width="19.00390625" style="0" customWidth="1"/>
    <col min="2" max="2" width="14.375" style="0" customWidth="1"/>
    <col min="3" max="3" width="15.00390625" style="0" customWidth="1"/>
    <col min="4" max="5" width="11.125" style="0" customWidth="1"/>
    <col min="6" max="6" width="14.875" style="0" customWidth="1"/>
    <col min="7" max="7" width="11.125" style="0" customWidth="1"/>
    <col min="8" max="8" width="12.75390625" style="0" customWidth="1"/>
  </cols>
  <sheetData>
    <row r="1" spans="1:6" ht="15.75">
      <c r="A1" s="120" t="s">
        <v>218</v>
      </c>
      <c r="B1" s="27"/>
      <c r="C1" s="27"/>
      <c r="D1" s="27"/>
      <c r="E1" s="27"/>
      <c r="F1" s="27"/>
    </row>
    <row r="2" spans="1:6" ht="15.75">
      <c r="A2" s="120"/>
      <c r="B2" s="27"/>
      <c r="C2" s="27"/>
      <c r="D2" s="27"/>
      <c r="E2" s="27"/>
      <c r="F2" s="27"/>
    </row>
    <row r="3" spans="1:6" ht="12.75">
      <c r="A3" s="121" t="s">
        <v>17</v>
      </c>
      <c r="B3" s="27"/>
      <c r="C3" s="27"/>
      <c r="D3" s="27"/>
      <c r="E3" s="27"/>
      <c r="F3" s="27"/>
    </row>
    <row r="4" spans="1:8" ht="12.75">
      <c r="A4" s="122" t="s">
        <v>18</v>
      </c>
      <c r="B4" s="123" t="s">
        <v>19</v>
      </c>
      <c r="C4" s="123"/>
      <c r="D4" s="123" t="s">
        <v>20</v>
      </c>
      <c r="E4" s="123"/>
      <c r="F4" s="124" t="s">
        <v>219</v>
      </c>
      <c r="G4" s="125"/>
      <c r="H4" s="126" t="s">
        <v>220</v>
      </c>
    </row>
    <row r="5" spans="1:8" ht="12.75">
      <c r="A5" s="127" t="s">
        <v>21</v>
      </c>
      <c r="B5" s="128" t="s">
        <v>22</v>
      </c>
      <c r="C5" s="128" t="s">
        <v>23</v>
      </c>
      <c r="D5" s="128" t="s">
        <v>3</v>
      </c>
      <c r="E5" s="128" t="s">
        <v>24</v>
      </c>
      <c r="F5" s="128" t="s">
        <v>3</v>
      </c>
      <c r="G5" s="72" t="s">
        <v>24</v>
      </c>
      <c r="H5" s="129" t="s">
        <v>25</v>
      </c>
    </row>
    <row r="6" spans="1:8" ht="12.75">
      <c r="A6" s="130">
        <v>1</v>
      </c>
      <c r="B6" s="131">
        <v>47.92322</v>
      </c>
      <c r="C6" s="131">
        <v>19.10434</v>
      </c>
      <c r="D6" s="17">
        <f>(17297920-776665*0.9896)</f>
        <v>16529332.316</v>
      </c>
      <c r="E6" s="17">
        <f>7341045-214199.672*0.9976</f>
        <v>7127359.4072128</v>
      </c>
      <c r="F6" s="17">
        <f aca="true" t="shared" si="0" ref="F6:G8">B6*D6</f>
        <v>792138829.0327775</v>
      </c>
      <c r="G6" s="17">
        <f t="shared" si="0"/>
        <v>136163497.41759178</v>
      </c>
      <c r="H6" s="132"/>
    </row>
    <row r="7" spans="1:8" ht="12.75">
      <c r="A7" s="130">
        <v>2</v>
      </c>
      <c r="B7" s="131">
        <v>51.32347</v>
      </c>
      <c r="C7" s="131">
        <v>39.17064</v>
      </c>
      <c r="D7" s="17">
        <f>10588240-1017877*0.9896</f>
        <v>9580948.9208</v>
      </c>
      <c r="E7" s="17">
        <f>2347087-112117.398*0.9976</f>
        <v>2235238.6837552</v>
      </c>
      <c r="F7" s="17">
        <f t="shared" si="0"/>
        <v>491727544.5082112</v>
      </c>
      <c r="G7" s="17">
        <f t="shared" si="0"/>
        <v>87555729.79544878</v>
      </c>
      <c r="H7" s="132"/>
    </row>
    <row r="8" spans="1:8" ht="12.75">
      <c r="A8" s="130">
        <v>3</v>
      </c>
      <c r="B8" s="131">
        <v>53.76574</v>
      </c>
      <c r="C8" s="131">
        <v>80.91939</v>
      </c>
      <c r="D8" s="17">
        <f>7613840-4012021</f>
        <v>3601819</v>
      </c>
      <c r="E8" s="17">
        <f>855868-179527.137*0.9976</f>
        <v>676771.7281287999</v>
      </c>
      <c r="F8" s="17">
        <f t="shared" si="0"/>
        <v>193654463.88106</v>
      </c>
      <c r="G8" s="17">
        <f t="shared" si="0"/>
        <v>54763955.409428336</v>
      </c>
      <c r="H8" s="132"/>
    </row>
    <row r="9" spans="1:8" ht="12.75">
      <c r="A9" s="130" t="s">
        <v>25</v>
      </c>
      <c r="B9" s="17"/>
      <c r="C9" s="17"/>
      <c r="D9" s="17">
        <f>SUM(D6:D8)</f>
        <v>29712100.2368</v>
      </c>
      <c r="E9" s="17">
        <f>SUM(E6:E8)</f>
        <v>10039369.8190968</v>
      </c>
      <c r="F9" s="133">
        <f>SUM(F6:F8)</f>
        <v>1477520837.4220486</v>
      </c>
      <c r="G9" s="133">
        <f>SUM(G6:G8)</f>
        <v>278483182.6224689</v>
      </c>
      <c r="H9" s="134">
        <f>SUM(F9:G9)</f>
        <v>1756004020.0445175</v>
      </c>
    </row>
    <row r="10" spans="1:8" ht="12.75">
      <c r="A10" s="146"/>
      <c r="B10" s="108"/>
      <c r="C10" s="108"/>
      <c r="D10" s="108"/>
      <c r="E10" s="108"/>
      <c r="F10" s="109"/>
      <c r="G10" s="109"/>
      <c r="H10" s="109"/>
    </row>
    <row r="11" spans="1:6" ht="12.75">
      <c r="A11" s="135" t="s">
        <v>28</v>
      </c>
      <c r="B11" s="27"/>
      <c r="C11" s="27"/>
      <c r="D11" s="27"/>
      <c r="E11" s="27"/>
      <c r="F11" s="108"/>
    </row>
    <row r="12" spans="1:8" ht="12.75">
      <c r="A12" s="122" t="s">
        <v>18</v>
      </c>
      <c r="B12" s="123" t="s">
        <v>19</v>
      </c>
      <c r="C12" s="123"/>
      <c r="D12" s="123" t="s">
        <v>20</v>
      </c>
      <c r="E12" s="123"/>
      <c r="F12" s="124" t="s">
        <v>219</v>
      </c>
      <c r="G12" s="125"/>
      <c r="H12" s="126" t="s">
        <v>220</v>
      </c>
    </row>
    <row r="13" spans="1:8" ht="12.75">
      <c r="A13" s="127" t="s">
        <v>21</v>
      </c>
      <c r="B13" s="122" t="s">
        <v>26</v>
      </c>
      <c r="C13" s="128" t="s">
        <v>22</v>
      </c>
      <c r="D13" s="128" t="s">
        <v>24</v>
      </c>
      <c r="E13" s="128" t="s">
        <v>3</v>
      </c>
      <c r="F13" s="128" t="s">
        <v>3</v>
      </c>
      <c r="G13" s="72" t="s">
        <v>24</v>
      </c>
      <c r="H13" s="129" t="s">
        <v>25</v>
      </c>
    </row>
    <row r="14" spans="1:8" ht="12.75">
      <c r="A14" s="136">
        <v>1</v>
      </c>
      <c r="B14" s="137">
        <v>15.24789</v>
      </c>
      <c r="C14" s="138">
        <v>271.08364</v>
      </c>
      <c r="D14" s="17">
        <v>19716868</v>
      </c>
      <c r="E14" s="17">
        <v>12252809</v>
      </c>
      <c r="F14" s="17">
        <f>C14*E14</f>
        <v>3321536063.94476</v>
      </c>
      <c r="G14" s="17">
        <f>B14*D14</f>
        <v>300640634.40852</v>
      </c>
      <c r="H14" s="132"/>
    </row>
    <row r="15" spans="1:8" ht="12.75">
      <c r="A15" s="136">
        <v>2</v>
      </c>
      <c r="B15" s="137">
        <v>19.68353</v>
      </c>
      <c r="C15" s="138">
        <v>354.57738</v>
      </c>
      <c r="D15" s="17">
        <v>8147823</v>
      </c>
      <c r="E15" s="17">
        <v>4997178</v>
      </c>
      <c r="F15" s="17">
        <f>C15*E15</f>
        <v>1771886282.63364</v>
      </c>
      <c r="G15" s="17">
        <f>B15*D15</f>
        <v>160377918.45519</v>
      </c>
      <c r="H15" s="132"/>
    </row>
    <row r="16" spans="1:8" ht="12.75">
      <c r="A16" s="136">
        <v>3</v>
      </c>
      <c r="B16" s="137">
        <v>65.2713</v>
      </c>
      <c r="C16" s="138">
        <v>391.4971</v>
      </c>
      <c r="D16" s="17">
        <v>668309</v>
      </c>
      <c r="E16" s="17">
        <v>1231012</v>
      </c>
      <c r="F16" s="17">
        <f>C16*E16</f>
        <v>481937628.0652</v>
      </c>
      <c r="G16" s="17">
        <f>B16*D16</f>
        <v>43621397.231699996</v>
      </c>
      <c r="H16" s="132"/>
    </row>
    <row r="17" spans="1:8" ht="12.75">
      <c r="A17" s="130" t="s">
        <v>25</v>
      </c>
      <c r="B17" s="17"/>
      <c r="C17" s="17"/>
      <c r="D17" s="17">
        <f>SUM(D14:D16)</f>
        <v>28533000</v>
      </c>
      <c r="E17" s="17">
        <f>SUM(E14:E16)</f>
        <v>18480999</v>
      </c>
      <c r="F17" s="133">
        <f>SUM(F14:F16)</f>
        <v>5575359974.6435995</v>
      </c>
      <c r="G17" s="133">
        <f>SUM(G14:G16)</f>
        <v>504639950.09541</v>
      </c>
      <c r="H17" s="134">
        <f>SUM(F17:G17)</f>
        <v>6079999924.73901</v>
      </c>
    </row>
    <row r="18" spans="1:8" ht="12.75">
      <c r="A18" s="146"/>
      <c r="B18" s="108"/>
      <c r="C18" s="108"/>
      <c r="D18" s="108"/>
      <c r="E18" s="108"/>
      <c r="F18" s="109"/>
      <c r="G18" s="109"/>
      <c r="H18" s="109"/>
    </row>
    <row r="19" spans="1:7" ht="12.75">
      <c r="A19" s="139" t="s">
        <v>273</v>
      </c>
      <c r="B19" s="108"/>
      <c r="C19" s="108"/>
      <c r="D19" s="108"/>
      <c r="E19" s="108"/>
      <c r="F19" s="108"/>
      <c r="G19" s="57"/>
    </row>
    <row r="20" spans="1:8" ht="12.75">
      <c r="A20" s="122" t="s">
        <v>18</v>
      </c>
      <c r="B20" s="123" t="s">
        <v>19</v>
      </c>
      <c r="C20" s="123"/>
      <c r="D20" s="123" t="s">
        <v>20</v>
      </c>
      <c r="E20" s="123"/>
      <c r="F20" s="124" t="s">
        <v>219</v>
      </c>
      <c r="G20" s="125"/>
      <c r="H20" s="126" t="s">
        <v>220</v>
      </c>
    </row>
    <row r="21" spans="1:8" ht="12.75">
      <c r="A21" s="127" t="s">
        <v>21</v>
      </c>
      <c r="B21" s="122" t="s">
        <v>26</v>
      </c>
      <c r="C21" s="128" t="s">
        <v>22</v>
      </c>
      <c r="D21" s="128" t="s">
        <v>3</v>
      </c>
      <c r="E21" s="128" t="s">
        <v>24</v>
      </c>
      <c r="F21" s="128" t="s">
        <v>3</v>
      </c>
      <c r="G21" s="72" t="s">
        <v>24</v>
      </c>
      <c r="H21" s="129" t="s">
        <v>25</v>
      </c>
    </row>
    <row r="22" spans="1:8" ht="12.75">
      <c r="A22" s="136">
        <v>1</v>
      </c>
      <c r="B22" s="140" t="s">
        <v>27</v>
      </c>
      <c r="C22" s="141">
        <v>104.04377</v>
      </c>
      <c r="D22" s="17">
        <f>239187-0.0104*776665</f>
        <v>231109.684</v>
      </c>
      <c r="E22" s="17">
        <f>19527-0.0024*214199.672</f>
        <v>19012.9207872</v>
      </c>
      <c r="F22" s="17">
        <f>C22*D22</f>
        <v>24045522.80686868</v>
      </c>
      <c r="G22" s="17">
        <v>0</v>
      </c>
      <c r="H22" s="132"/>
    </row>
    <row r="23" spans="1:8" ht="12.75">
      <c r="A23" s="136">
        <v>2</v>
      </c>
      <c r="B23" s="140" t="s">
        <v>27</v>
      </c>
      <c r="C23" s="141">
        <v>104.04377</v>
      </c>
      <c r="D23" s="17">
        <f>122520-0.0104*1017877</f>
        <v>111934.07920000001</v>
      </c>
      <c r="E23" s="17">
        <f>5457-0.0024*112117.398</f>
        <v>5187.9182448</v>
      </c>
      <c r="F23" s="17">
        <f>C23*D23</f>
        <v>11646043.591446584</v>
      </c>
      <c r="G23" s="17">
        <v>0</v>
      </c>
      <c r="H23" s="132"/>
    </row>
    <row r="24" spans="1:8" ht="12.75">
      <c r="A24" s="136">
        <v>3</v>
      </c>
      <c r="B24" s="140" t="s">
        <v>27</v>
      </c>
      <c r="C24" s="141">
        <v>104.04377</v>
      </c>
      <c r="D24" s="17">
        <v>11523</v>
      </c>
      <c r="E24" s="17">
        <f>591-0.0024*179527.137</f>
        <v>160.13487120000008</v>
      </c>
      <c r="F24" s="17">
        <f>C24*D24</f>
        <v>1198896.3617099999</v>
      </c>
      <c r="G24" s="17">
        <v>0</v>
      </c>
      <c r="H24" s="132"/>
    </row>
    <row r="25" spans="1:8" ht="12.75">
      <c r="A25" s="130" t="s">
        <v>25</v>
      </c>
      <c r="B25" s="17"/>
      <c r="C25" s="17"/>
      <c r="D25" s="17">
        <f>SUM(D22:D24)</f>
        <v>354566.76320000004</v>
      </c>
      <c r="E25" s="17">
        <f>SUM(E22:E24)</f>
        <v>24360.9739032</v>
      </c>
      <c r="F25" s="133">
        <f>SUM(F22:F24)</f>
        <v>36890462.76002526</v>
      </c>
      <c r="G25" s="133">
        <f>SUM(G22:G24)</f>
        <v>0</v>
      </c>
      <c r="H25" s="134">
        <f>SUM(F25:G25)</f>
        <v>36890462.76002526</v>
      </c>
    </row>
    <row r="26" spans="1:8" ht="12.75">
      <c r="A26" s="146"/>
      <c r="B26" s="108"/>
      <c r="C26" s="108"/>
      <c r="D26" s="108"/>
      <c r="E26" s="108"/>
      <c r="F26" s="109"/>
      <c r="G26" s="109"/>
      <c r="H26" s="109"/>
    </row>
    <row r="27" spans="1:7" ht="12.75">
      <c r="A27" s="139" t="s">
        <v>274</v>
      </c>
      <c r="B27" s="108"/>
      <c r="C27" s="108"/>
      <c r="D27" s="108"/>
      <c r="E27" s="108"/>
      <c r="F27" s="108"/>
      <c r="G27" s="57"/>
    </row>
    <row r="28" spans="1:8" ht="12.75">
      <c r="A28" s="122" t="s">
        <v>18</v>
      </c>
      <c r="B28" s="123" t="s">
        <v>19</v>
      </c>
      <c r="C28" s="123"/>
      <c r="D28" s="123" t="s">
        <v>20</v>
      </c>
      <c r="E28" s="123"/>
      <c r="F28" s="124" t="s">
        <v>219</v>
      </c>
      <c r="G28" s="125"/>
      <c r="H28" s="126" t="s">
        <v>220</v>
      </c>
    </row>
    <row r="29" spans="1:8" ht="12.75">
      <c r="A29" s="127" t="s">
        <v>21</v>
      </c>
      <c r="B29" s="122" t="s">
        <v>26</v>
      </c>
      <c r="C29" s="128" t="s">
        <v>22</v>
      </c>
      <c r="D29" s="128" t="s">
        <v>3</v>
      </c>
      <c r="E29" s="128" t="s">
        <v>24</v>
      </c>
      <c r="F29" s="128" t="s">
        <v>3</v>
      </c>
      <c r="G29" s="72" t="s">
        <v>24</v>
      </c>
      <c r="H29" s="129" t="s">
        <v>25</v>
      </c>
    </row>
    <row r="30" spans="1:8" ht="12.75">
      <c r="A30" s="136">
        <v>1</v>
      </c>
      <c r="B30" s="140" t="s">
        <v>27</v>
      </c>
      <c r="C30" s="141">
        <v>104.04377</v>
      </c>
      <c r="D30" s="17">
        <v>1845363</v>
      </c>
      <c r="E30" s="17">
        <v>181497</v>
      </c>
      <c r="F30" s="17">
        <f>C30*D30</f>
        <v>191998523.53851</v>
      </c>
      <c r="G30" s="17">
        <v>0</v>
      </c>
      <c r="H30" s="132"/>
    </row>
    <row r="31" spans="1:8" ht="12.75">
      <c r="A31" s="136">
        <v>2</v>
      </c>
      <c r="B31" s="140" t="s">
        <v>27</v>
      </c>
      <c r="C31" s="141">
        <v>104.04377</v>
      </c>
      <c r="D31" s="17">
        <v>911241</v>
      </c>
      <c r="E31" s="17">
        <v>75069</v>
      </c>
      <c r="F31" s="17">
        <f>C31*D31</f>
        <v>94808949.01856999</v>
      </c>
      <c r="G31" s="17">
        <v>0</v>
      </c>
      <c r="H31" s="132"/>
    </row>
    <row r="32" spans="1:8" ht="12.75">
      <c r="A32" s="136">
        <v>3</v>
      </c>
      <c r="B32" s="140" t="s">
        <v>27</v>
      </c>
      <c r="C32" s="141">
        <v>104.04377</v>
      </c>
      <c r="D32" s="17">
        <v>107265</v>
      </c>
      <c r="E32" s="17">
        <v>8424</v>
      </c>
      <c r="F32" s="17">
        <f>C32*D32</f>
        <v>11160254.989049999</v>
      </c>
      <c r="G32" s="17">
        <v>0</v>
      </c>
      <c r="H32" s="132"/>
    </row>
    <row r="33" spans="1:8" ht="12.75">
      <c r="A33" s="130" t="s">
        <v>25</v>
      </c>
      <c r="B33" s="17"/>
      <c r="C33" s="17"/>
      <c r="D33" s="17">
        <f>SUM(D30:D32)</f>
        <v>2863869</v>
      </c>
      <c r="E33" s="17">
        <f>SUM(E30:E32)</f>
        <v>264990</v>
      </c>
      <c r="F33" s="133">
        <f>SUM(F30:F32)</f>
        <v>297967727.54612994</v>
      </c>
      <c r="G33" s="133">
        <f>SUM(G30:G32)</f>
        <v>0</v>
      </c>
      <c r="H33" s="134">
        <f>SUM(F33:G33)</f>
        <v>297967727.54612994</v>
      </c>
    </row>
    <row r="34" spans="1:6" ht="12.75">
      <c r="A34" s="142"/>
      <c r="B34" s="27"/>
      <c r="C34" s="27"/>
      <c r="D34" s="27"/>
      <c r="E34" s="27"/>
      <c r="F34" s="108"/>
    </row>
    <row r="35" spans="1:6" ht="15.75">
      <c r="A35" s="120" t="s">
        <v>221</v>
      </c>
      <c r="B35" s="27"/>
      <c r="C35" s="27"/>
      <c r="D35" s="27"/>
      <c r="E35" s="27"/>
      <c r="F35" s="108"/>
    </row>
    <row r="36" spans="1:6" ht="12.75">
      <c r="A36" s="27"/>
      <c r="B36" s="27"/>
      <c r="C36" s="27"/>
      <c r="D36" s="27"/>
      <c r="E36" s="27"/>
      <c r="F36" s="108"/>
    </row>
    <row r="37" spans="1:6" ht="12.75">
      <c r="A37" s="135" t="s">
        <v>28</v>
      </c>
      <c r="B37" s="27"/>
      <c r="C37" s="27"/>
      <c r="D37" s="27"/>
      <c r="E37" s="27"/>
      <c r="F37" s="108"/>
    </row>
    <row r="38" spans="1:8" ht="12.75">
      <c r="A38" s="122" t="s">
        <v>18</v>
      </c>
      <c r="B38" s="123" t="s">
        <v>19</v>
      </c>
      <c r="C38" s="123"/>
      <c r="D38" s="123" t="s">
        <v>20</v>
      </c>
      <c r="E38" s="123"/>
      <c r="F38" s="124" t="s">
        <v>219</v>
      </c>
      <c r="G38" s="125"/>
      <c r="H38" s="126" t="s">
        <v>220</v>
      </c>
    </row>
    <row r="39" spans="1:8" ht="12.75">
      <c r="A39" s="127" t="s">
        <v>21</v>
      </c>
      <c r="B39" s="128" t="s">
        <v>26</v>
      </c>
      <c r="C39" s="128" t="s">
        <v>22</v>
      </c>
      <c r="D39" s="128" t="s">
        <v>24</v>
      </c>
      <c r="E39" s="128" t="s">
        <v>3</v>
      </c>
      <c r="F39" s="128" t="s">
        <v>3</v>
      </c>
      <c r="G39" s="72" t="s">
        <v>24</v>
      </c>
      <c r="H39" s="129" t="s">
        <v>25</v>
      </c>
    </row>
    <row r="40" spans="1:8" ht="12.75">
      <c r="A40" s="130">
        <v>1</v>
      </c>
      <c r="B40" s="143"/>
      <c r="C40" s="143"/>
      <c r="D40" s="17"/>
      <c r="E40" s="17"/>
      <c r="F40" s="17"/>
      <c r="G40" s="144"/>
      <c r="H40" s="132"/>
    </row>
    <row r="41" spans="1:8" ht="12.75">
      <c r="A41" s="130">
        <v>2</v>
      </c>
      <c r="B41" s="137">
        <v>19.68353</v>
      </c>
      <c r="C41" s="138">
        <v>354.57738</v>
      </c>
      <c r="D41" s="145">
        <f>E41*88.6/1000</f>
        <v>5617.24</v>
      </c>
      <c r="E41" s="17">
        <v>63400</v>
      </c>
      <c r="F41" s="17">
        <f>C41*E41</f>
        <v>22480205.892</v>
      </c>
      <c r="G41" s="17">
        <f>D41*B41</f>
        <v>110567.1120572</v>
      </c>
      <c r="H41" s="132"/>
    </row>
    <row r="42" spans="1:8" ht="12.75">
      <c r="A42" s="130">
        <v>3</v>
      </c>
      <c r="B42" s="143"/>
      <c r="C42" s="143"/>
      <c r="D42" s="145"/>
      <c r="E42" s="17"/>
      <c r="F42" s="17"/>
      <c r="G42" s="144"/>
      <c r="H42" s="132"/>
    </row>
    <row r="43" spans="1:8" ht="12.75">
      <c r="A43" s="130" t="s">
        <v>25</v>
      </c>
      <c r="B43" s="17"/>
      <c r="C43" s="17"/>
      <c r="D43" s="145">
        <f>SUM(D40:D42)</f>
        <v>5617.24</v>
      </c>
      <c r="E43" s="17">
        <f>SUM(E40:E42)</f>
        <v>63400</v>
      </c>
      <c r="F43" s="133">
        <f>F41</f>
        <v>22480205.892</v>
      </c>
      <c r="G43" s="133">
        <f>G41</f>
        <v>110567.1120572</v>
      </c>
      <c r="H43" s="134">
        <f>SUM(F43:G43)</f>
        <v>22590773.004057202</v>
      </c>
    </row>
    <row r="44" spans="1:8" ht="12.75">
      <c r="A44" s="146"/>
      <c r="B44" s="108"/>
      <c r="C44" s="108"/>
      <c r="D44" s="147"/>
      <c r="E44" s="108"/>
      <c r="F44" s="109"/>
      <c r="G44" s="109"/>
      <c r="H44" s="109"/>
    </row>
    <row r="45" spans="1:8" ht="12.75">
      <c r="A45" s="146"/>
      <c r="B45" s="108"/>
      <c r="C45" s="108"/>
      <c r="D45" s="147"/>
      <c r="E45" s="108"/>
      <c r="F45" s="109"/>
      <c r="G45" s="109"/>
      <c r="H45" s="109"/>
    </row>
    <row r="46" spans="1:6" ht="12.75">
      <c r="A46" s="27"/>
      <c r="B46" s="27"/>
      <c r="C46" s="27"/>
      <c r="D46" s="27"/>
      <c r="E46" s="27"/>
      <c r="F46" s="108"/>
    </row>
    <row r="47" spans="1:6" ht="15.75">
      <c r="A47" s="54" t="s">
        <v>222</v>
      </c>
      <c r="B47" s="27"/>
      <c r="C47" s="27"/>
      <c r="D47" s="27"/>
      <c r="E47" s="27"/>
      <c r="F47" s="108"/>
    </row>
    <row r="48" spans="1:6" ht="16.5" thickBot="1">
      <c r="A48" s="120" t="s">
        <v>223</v>
      </c>
      <c r="B48" s="27"/>
      <c r="C48" s="27"/>
      <c r="D48" s="27"/>
      <c r="E48" s="27"/>
      <c r="F48" s="108"/>
    </row>
    <row r="49" spans="1:8" ht="12.75">
      <c r="A49" s="148" t="s">
        <v>17</v>
      </c>
      <c r="B49" s="149"/>
      <c r="C49" s="149"/>
      <c r="D49" s="149"/>
      <c r="E49" s="149"/>
      <c r="F49" s="149"/>
      <c r="G49" s="150"/>
      <c r="H49" s="52">
        <f>H9</f>
        <v>1756004020.0445175</v>
      </c>
    </row>
    <row r="50" spans="1:8" ht="13.5" thickBot="1">
      <c r="A50" s="151" t="s">
        <v>224</v>
      </c>
      <c r="B50" s="152"/>
      <c r="C50" s="152"/>
      <c r="D50" s="152"/>
      <c r="E50" s="152"/>
      <c r="F50" s="153"/>
      <c r="G50" s="154"/>
      <c r="H50" s="155">
        <f>H17+H25+H33</f>
        <v>6414858115.045165</v>
      </c>
    </row>
    <row r="51" spans="1:8" ht="13.5" thickBot="1">
      <c r="A51" s="156" t="s">
        <v>225</v>
      </c>
      <c r="B51" s="157"/>
      <c r="C51" s="157"/>
      <c r="D51" s="157"/>
      <c r="E51" s="157"/>
      <c r="F51" s="157"/>
      <c r="G51" s="99"/>
      <c r="H51" s="158">
        <f>SUM(H49:H50)-106000</f>
        <v>8170756135.089683</v>
      </c>
    </row>
    <row r="52" spans="1:8" ht="12.75">
      <c r="A52" s="146"/>
      <c r="B52" s="159"/>
      <c r="C52" s="159"/>
      <c r="D52" s="108"/>
      <c r="E52" s="108"/>
      <c r="F52" s="108"/>
      <c r="G52" s="108"/>
      <c r="H52" s="57"/>
    </row>
    <row r="53" spans="1:8" ht="16.5" thickBot="1">
      <c r="A53" s="160" t="s">
        <v>226</v>
      </c>
      <c r="B53" s="159"/>
      <c r="C53" s="159"/>
      <c r="D53" s="108"/>
      <c r="E53" s="108"/>
      <c r="F53" s="108"/>
      <c r="G53" s="108"/>
      <c r="H53" s="57"/>
    </row>
    <row r="54" spans="1:8" ht="13.5" thickBot="1">
      <c r="A54" s="161" t="s">
        <v>28</v>
      </c>
      <c r="B54" s="162"/>
      <c r="C54" s="162"/>
      <c r="D54" s="163"/>
      <c r="E54" s="163"/>
      <c r="F54" s="163"/>
      <c r="G54" s="163"/>
      <c r="H54" s="53">
        <f>H43</f>
        <v>22590773.004057202</v>
      </c>
    </row>
    <row r="55" spans="1:8" ht="12.75">
      <c r="A55" s="146"/>
      <c r="B55" s="108"/>
      <c r="C55" s="108"/>
      <c r="D55" s="109"/>
      <c r="E55" s="109"/>
      <c r="F55" s="109"/>
      <c r="G55" s="109"/>
      <c r="H55" s="109"/>
    </row>
    <row r="56" spans="1:8" ht="12.75">
      <c r="A56" s="108"/>
      <c r="B56" s="108"/>
      <c r="C56" s="108"/>
      <c r="D56" s="108"/>
      <c r="E56" s="108"/>
      <c r="F56" s="108"/>
      <c r="G56" s="57"/>
      <c r="H56" s="57"/>
    </row>
    <row r="57" spans="1:8" ht="16.5" thickBot="1">
      <c r="A57" s="164" t="s">
        <v>227</v>
      </c>
      <c r="B57" s="108"/>
      <c r="C57" s="108"/>
      <c r="D57" s="108"/>
      <c r="E57" s="108"/>
      <c r="F57" s="108"/>
      <c r="G57" s="57"/>
      <c r="H57" s="57"/>
    </row>
    <row r="58" spans="1:8" ht="12.75">
      <c r="A58" s="148" t="s">
        <v>17</v>
      </c>
      <c r="B58" s="165"/>
      <c r="C58" s="165"/>
      <c r="D58" s="165"/>
      <c r="E58" s="165"/>
      <c r="F58" s="166"/>
      <c r="G58" s="167"/>
      <c r="H58" s="168">
        <f>H49</f>
        <v>1756004020.0445175</v>
      </c>
    </row>
    <row r="59" spans="1:8" ht="13.5" thickBot="1">
      <c r="A59" s="151" t="s">
        <v>28</v>
      </c>
      <c r="B59" s="153"/>
      <c r="C59" s="153"/>
      <c r="D59" s="153"/>
      <c r="E59" s="153"/>
      <c r="F59" s="153"/>
      <c r="G59" s="169"/>
      <c r="H59" s="170">
        <f>H50+H54</f>
        <v>6437448888.049222</v>
      </c>
    </row>
    <row r="60" spans="1:8" ht="13.5" thickBot="1">
      <c r="A60" s="156" t="s">
        <v>225</v>
      </c>
      <c r="B60" s="162"/>
      <c r="C60" s="162"/>
      <c r="D60" s="163"/>
      <c r="E60" s="163"/>
      <c r="F60" s="163"/>
      <c r="G60" s="163"/>
      <c r="H60" s="53">
        <f>SUM(H58:H59)</f>
        <v>8193452908.0937395</v>
      </c>
    </row>
    <row r="61" spans="1:8" ht="12.75">
      <c r="A61" s="146"/>
      <c r="B61" s="159"/>
      <c r="C61" s="159"/>
      <c r="D61" s="108"/>
      <c r="E61" s="108"/>
      <c r="F61" s="108"/>
      <c r="G61" s="108"/>
      <c r="H61" s="57"/>
    </row>
    <row r="62" spans="1:6" ht="12.75">
      <c r="A62" s="171" t="s">
        <v>228</v>
      </c>
      <c r="B62" s="172"/>
      <c r="C62" s="172"/>
      <c r="D62" s="27"/>
      <c r="E62" s="27"/>
      <c r="F62" s="27"/>
    </row>
    <row r="64" ht="12.75" hidden="1">
      <c r="H64" s="27">
        <v>8124559101</v>
      </c>
    </row>
    <row r="65" ht="12.75" hidden="1">
      <c r="H65" s="27">
        <f>H60-H64</f>
        <v>68893807.09373951</v>
      </c>
    </row>
  </sheetData>
  <printOptions/>
  <pageMargins left="0.94" right="0.62" top="1.15" bottom="1.08" header="0.63" footer="0.61"/>
  <pageSetup horizontalDpi="600" verticalDpi="600" orientation="landscape" paperSize="9" r:id="rId1"/>
  <headerFooter alignWithMargins="0">
    <oddHeader>&amp;C&amp;"Arial CE,Tučné"&amp;12Kvantifikácia plánovaných tržieb podľa dopravcov v roku 2003&amp;RPríloha č.3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55">
      <selection activeCell="C67" sqref="C67"/>
    </sheetView>
  </sheetViews>
  <sheetFormatPr defaultColWidth="9.00390625" defaultRowHeight="12.75"/>
  <cols>
    <col min="1" max="1" width="14.375" style="0" customWidth="1"/>
    <col min="2" max="2" width="11.375" style="0" customWidth="1"/>
    <col min="3" max="3" width="15.00390625" style="0" customWidth="1"/>
    <col min="4" max="4" width="10.125" style="0" customWidth="1"/>
    <col min="5" max="5" width="11.125" style="0" customWidth="1"/>
    <col min="6" max="6" width="18.00390625" style="0" customWidth="1"/>
    <col min="7" max="7" width="11.125" style="0" customWidth="1"/>
    <col min="8" max="8" width="12.75390625" style="0" customWidth="1"/>
  </cols>
  <sheetData>
    <row r="1" spans="1:6" ht="15.75">
      <c r="A1" s="173"/>
      <c r="B1" s="27"/>
      <c r="C1" s="27"/>
      <c r="D1" s="27"/>
      <c r="E1" s="27"/>
      <c r="F1" s="27"/>
    </row>
    <row r="2" spans="1:6" ht="15.75">
      <c r="A2" s="54"/>
      <c r="B2" s="27"/>
      <c r="C2" s="27"/>
      <c r="D2" s="27"/>
      <c r="E2" s="27"/>
      <c r="F2" s="27"/>
    </row>
    <row r="3" spans="1:6" ht="15.75">
      <c r="A3" s="120"/>
      <c r="B3" s="27"/>
      <c r="C3" s="27"/>
      <c r="D3" s="27"/>
      <c r="E3" s="27"/>
      <c r="F3" s="27"/>
    </row>
    <row r="4" spans="1:6" ht="15.75">
      <c r="A4" s="120"/>
      <c r="B4" s="27"/>
      <c r="C4" s="27"/>
      <c r="D4" s="27"/>
      <c r="E4" s="27"/>
      <c r="F4" s="27"/>
    </row>
    <row r="5" spans="1:6" ht="12.75">
      <c r="A5" s="121"/>
      <c r="B5" s="27"/>
      <c r="C5" s="27"/>
      <c r="D5" s="27"/>
      <c r="E5" s="27"/>
      <c r="F5" s="27"/>
    </row>
    <row r="6" spans="1:8" ht="12.75">
      <c r="A6" s="122"/>
      <c r="B6" s="123"/>
      <c r="C6" s="123"/>
      <c r="D6" s="123"/>
      <c r="E6" s="123"/>
      <c r="F6" s="124"/>
      <c r="G6" s="125"/>
      <c r="H6" s="126"/>
    </row>
    <row r="7" spans="1:8" ht="12.75">
      <c r="A7" s="127"/>
      <c r="B7" s="128"/>
      <c r="C7" s="128"/>
      <c r="D7" s="128"/>
      <c r="E7" s="128"/>
      <c r="F7" s="128"/>
      <c r="G7" s="72"/>
      <c r="H7" s="129"/>
    </row>
    <row r="8" spans="1:8" ht="12.75">
      <c r="A8" s="130"/>
      <c r="B8" s="143"/>
      <c r="C8" s="143"/>
      <c r="D8" s="17"/>
      <c r="E8" s="17"/>
      <c r="F8" s="17"/>
      <c r="G8" s="17"/>
      <c r="H8" s="132"/>
    </row>
    <row r="9" spans="1:8" ht="12.75">
      <c r="A9" s="130"/>
      <c r="B9" s="143"/>
      <c r="C9" s="143"/>
      <c r="D9" s="17"/>
      <c r="E9" s="17"/>
      <c r="F9" s="17"/>
      <c r="G9" s="17"/>
      <c r="H9" s="132"/>
    </row>
    <row r="10" spans="1:8" ht="12.75">
      <c r="A10" s="130"/>
      <c r="B10" s="143"/>
      <c r="C10" s="143"/>
      <c r="D10" s="17"/>
      <c r="E10" s="17"/>
      <c r="F10" s="17"/>
      <c r="G10" s="17"/>
      <c r="H10" s="132"/>
    </row>
    <row r="11" spans="1:8" ht="12.75">
      <c r="A11" s="130"/>
      <c r="B11" s="17"/>
      <c r="C11" s="17"/>
      <c r="D11" s="17"/>
      <c r="E11" s="17"/>
      <c r="F11" s="133"/>
      <c r="G11" s="133"/>
      <c r="H11" s="134"/>
    </row>
    <row r="12" spans="1:6" ht="12.75">
      <c r="A12" s="27"/>
      <c r="B12" s="27"/>
      <c r="C12" s="27"/>
      <c r="D12" s="27"/>
      <c r="E12" s="27"/>
      <c r="F12" s="108"/>
    </row>
    <row r="13" spans="1:6" ht="12.75">
      <c r="A13" s="135"/>
      <c r="B13" s="27"/>
      <c r="C13" s="27"/>
      <c r="D13" s="27"/>
      <c r="E13" s="27"/>
      <c r="F13" s="108"/>
    </row>
    <row r="14" spans="1:8" ht="12.75">
      <c r="A14" s="122"/>
      <c r="B14" s="123"/>
      <c r="C14" s="123"/>
      <c r="D14" s="123"/>
      <c r="E14" s="123"/>
      <c r="F14" s="124"/>
      <c r="G14" s="125"/>
      <c r="H14" s="126"/>
    </row>
    <row r="15" spans="1:8" ht="12.75">
      <c r="A15" s="127"/>
      <c r="B15" s="122"/>
      <c r="C15" s="128"/>
      <c r="D15" s="128"/>
      <c r="E15" s="128"/>
      <c r="F15" s="128"/>
      <c r="G15" s="72"/>
      <c r="H15" s="129"/>
    </row>
    <row r="16" spans="1:8" ht="12.75">
      <c r="A16" s="136"/>
      <c r="B16" s="143"/>
      <c r="C16" s="143"/>
      <c r="D16" s="174"/>
      <c r="E16" s="17"/>
      <c r="F16" s="17"/>
      <c r="G16" s="17"/>
      <c r="H16" s="132"/>
    </row>
    <row r="17" spans="1:8" ht="12.75">
      <c r="A17" s="136"/>
      <c r="B17" s="143"/>
      <c r="C17" s="143"/>
      <c r="D17" s="174"/>
      <c r="E17" s="17"/>
      <c r="F17" s="17"/>
      <c r="G17" s="17"/>
      <c r="H17" s="132"/>
    </row>
    <row r="18" spans="1:8" ht="12.75">
      <c r="A18" s="136"/>
      <c r="B18" s="143"/>
      <c r="C18" s="143"/>
      <c r="D18" s="174"/>
      <c r="E18" s="17"/>
      <c r="F18" s="17"/>
      <c r="G18" s="17"/>
      <c r="H18" s="132"/>
    </row>
    <row r="19" spans="1:8" ht="12.75">
      <c r="A19" s="130"/>
      <c r="B19" s="17"/>
      <c r="C19" s="17"/>
      <c r="D19" s="174"/>
      <c r="E19" s="17"/>
      <c r="F19" s="133"/>
      <c r="G19" s="133"/>
      <c r="H19" s="134"/>
    </row>
    <row r="20" spans="1:6" ht="12.75">
      <c r="A20" s="27"/>
      <c r="B20" s="27"/>
      <c r="C20" s="27"/>
      <c r="D20" s="27"/>
      <c r="E20" s="27"/>
      <c r="F20" s="108"/>
    </row>
    <row r="21" spans="1:7" ht="12.75">
      <c r="A21" s="139"/>
      <c r="B21" s="108"/>
      <c r="C21" s="108"/>
      <c r="D21" s="108"/>
      <c r="E21" s="108"/>
      <c r="F21" s="108"/>
      <c r="G21" s="57"/>
    </row>
    <row r="22" spans="1:8" ht="12.75">
      <c r="A22" s="122"/>
      <c r="B22" s="123"/>
      <c r="C22" s="123"/>
      <c r="D22" s="123"/>
      <c r="E22" s="123"/>
      <c r="F22" s="124"/>
      <c r="G22" s="125"/>
      <c r="H22" s="126"/>
    </row>
    <row r="23" spans="1:8" ht="12.75">
      <c r="A23" s="127"/>
      <c r="B23" s="122"/>
      <c r="C23" s="128"/>
      <c r="D23" s="128"/>
      <c r="E23" s="128"/>
      <c r="F23" s="128"/>
      <c r="G23" s="72"/>
      <c r="H23" s="129"/>
    </row>
    <row r="24" spans="1:8" ht="12.75">
      <c r="A24" s="136"/>
      <c r="B24" s="143"/>
      <c r="C24" s="143"/>
      <c r="D24" s="17"/>
      <c r="E24" s="174"/>
      <c r="F24" s="17"/>
      <c r="G24" s="17"/>
      <c r="H24" s="132"/>
    </row>
    <row r="25" spans="1:8" ht="12.75">
      <c r="A25" s="136"/>
      <c r="B25" s="143"/>
      <c r="C25" s="143"/>
      <c r="D25" s="17"/>
      <c r="E25" s="174"/>
      <c r="F25" s="17"/>
      <c r="G25" s="17"/>
      <c r="H25" s="132"/>
    </row>
    <row r="26" spans="1:8" ht="12.75">
      <c r="A26" s="136"/>
      <c r="B26" s="143"/>
      <c r="C26" s="143"/>
      <c r="D26" s="17"/>
      <c r="E26" s="174"/>
      <c r="F26" s="17"/>
      <c r="G26" s="17"/>
      <c r="H26" s="132"/>
    </row>
    <row r="27" spans="1:8" ht="12.75">
      <c r="A27" s="130"/>
      <c r="B27" s="17"/>
      <c r="C27" s="17"/>
      <c r="D27" s="17"/>
      <c r="E27" s="174"/>
      <c r="F27" s="133"/>
      <c r="G27" s="133"/>
      <c r="H27" s="134"/>
    </row>
    <row r="28" spans="1:8" ht="12.75">
      <c r="A28" s="146"/>
      <c r="B28" s="108"/>
      <c r="C28" s="108"/>
      <c r="D28" s="108"/>
      <c r="E28" s="175"/>
      <c r="F28" s="109"/>
      <c r="G28" s="109"/>
      <c r="H28" s="109"/>
    </row>
    <row r="29" spans="1:8" ht="12.75">
      <c r="A29" s="146"/>
      <c r="B29" s="108"/>
      <c r="C29" s="108"/>
      <c r="D29" s="108"/>
      <c r="E29" s="175"/>
      <c r="F29" s="109"/>
      <c r="G29" s="109"/>
      <c r="H29" s="109"/>
    </row>
    <row r="30" spans="1:7" ht="12.75">
      <c r="A30" s="139"/>
      <c r="B30" s="108"/>
      <c r="C30" s="108"/>
      <c r="D30" s="108"/>
      <c r="E30" s="108"/>
      <c r="F30" s="108"/>
      <c r="G30" s="57"/>
    </row>
    <row r="31" spans="1:8" ht="12.75">
      <c r="A31" s="122"/>
      <c r="B31" s="123"/>
      <c r="C31" s="123"/>
      <c r="D31" s="123"/>
      <c r="E31" s="123"/>
      <c r="F31" s="124"/>
      <c r="G31" s="125"/>
      <c r="H31" s="126"/>
    </row>
    <row r="32" spans="1:8" ht="12.75">
      <c r="A32" s="127"/>
      <c r="B32" s="122"/>
      <c r="C32" s="128"/>
      <c r="D32" s="128"/>
      <c r="E32" s="128"/>
      <c r="F32" s="128"/>
      <c r="G32" s="72"/>
      <c r="H32" s="129"/>
    </row>
    <row r="33" spans="1:8" ht="12.75">
      <c r="A33" s="136"/>
      <c r="B33" s="143"/>
      <c r="C33" s="143"/>
      <c r="D33" s="17"/>
      <c r="E33" s="174"/>
      <c r="F33" s="17"/>
      <c r="G33" s="17"/>
      <c r="H33" s="132"/>
    </row>
    <row r="34" spans="1:8" ht="12.75">
      <c r="A34" s="136"/>
      <c r="B34" s="143"/>
      <c r="C34" s="143"/>
      <c r="D34" s="17"/>
      <c r="E34" s="174"/>
      <c r="F34" s="17"/>
      <c r="G34" s="17"/>
      <c r="H34" s="132"/>
    </row>
    <row r="35" spans="1:8" ht="12.75">
      <c r="A35" s="136"/>
      <c r="B35" s="143"/>
      <c r="C35" s="143"/>
      <c r="D35" s="17"/>
      <c r="E35" s="174"/>
      <c r="F35" s="17"/>
      <c r="G35" s="17"/>
      <c r="H35" s="132"/>
    </row>
    <row r="36" spans="1:8" ht="12.75">
      <c r="A36" s="130"/>
      <c r="B36" s="17"/>
      <c r="C36" s="17"/>
      <c r="D36" s="17"/>
      <c r="E36" s="174"/>
      <c r="F36" s="133"/>
      <c r="G36" s="133"/>
      <c r="H36" s="134"/>
    </row>
    <row r="37" spans="1:6" ht="12.75">
      <c r="A37" s="142"/>
      <c r="B37" s="27"/>
      <c r="C37" s="27"/>
      <c r="D37" s="27"/>
      <c r="E37" s="27"/>
      <c r="F37" s="108"/>
    </row>
    <row r="38" spans="1:6" ht="15.75">
      <c r="A38" s="120"/>
      <c r="B38" s="27"/>
      <c r="C38" s="27"/>
      <c r="D38" s="27"/>
      <c r="E38" s="27"/>
      <c r="F38" s="108"/>
    </row>
    <row r="39" spans="1:6" ht="12.75">
      <c r="A39" s="27"/>
      <c r="B39" s="27"/>
      <c r="C39" s="27"/>
      <c r="D39" s="27"/>
      <c r="E39" s="27"/>
      <c r="F39" s="108"/>
    </row>
    <row r="40" spans="1:6" ht="12.75">
      <c r="A40" s="135"/>
      <c r="B40" s="27"/>
      <c r="C40" s="27"/>
      <c r="D40" s="27"/>
      <c r="E40" s="27"/>
      <c r="F40" s="108"/>
    </row>
    <row r="41" spans="1:8" ht="12.75">
      <c r="A41" s="122"/>
      <c r="B41" s="123"/>
      <c r="C41" s="123"/>
      <c r="D41" s="123"/>
      <c r="E41" s="123"/>
      <c r="F41" s="124"/>
      <c r="G41" s="125"/>
      <c r="H41" s="126"/>
    </row>
    <row r="42" spans="1:8" ht="12.75">
      <c r="A42" s="127"/>
      <c r="B42" s="128"/>
      <c r="C42" s="128"/>
      <c r="D42" s="128"/>
      <c r="E42" s="128"/>
      <c r="F42" s="128"/>
      <c r="G42" s="72"/>
      <c r="H42" s="129"/>
    </row>
    <row r="43" spans="1:8" ht="12.75">
      <c r="A43" s="130"/>
      <c r="B43" s="143"/>
      <c r="C43" s="143"/>
      <c r="D43" s="17"/>
      <c r="E43" s="17"/>
      <c r="F43" s="17"/>
      <c r="G43" s="144"/>
      <c r="H43" s="132"/>
    </row>
    <row r="44" spans="1:8" ht="12.75">
      <c r="A44" s="130"/>
      <c r="B44" s="143"/>
      <c r="C44" s="143"/>
      <c r="D44" s="145"/>
      <c r="E44" s="17"/>
      <c r="F44" s="17"/>
      <c r="G44" s="17"/>
      <c r="H44" s="132"/>
    </row>
    <row r="45" spans="1:8" ht="12.75">
      <c r="A45" s="130"/>
      <c r="B45" s="143"/>
      <c r="C45" s="143"/>
      <c r="D45" s="145"/>
      <c r="E45" s="17"/>
      <c r="F45" s="17"/>
      <c r="G45" s="144"/>
      <c r="H45" s="132"/>
    </row>
    <row r="46" spans="1:8" ht="12.75">
      <c r="A46" s="130"/>
      <c r="B46" s="17"/>
      <c r="C46" s="17"/>
      <c r="D46" s="145"/>
      <c r="E46" s="17"/>
      <c r="F46" s="133"/>
      <c r="G46" s="133"/>
      <c r="H46" s="134"/>
    </row>
    <row r="47" spans="1:8" ht="12.75">
      <c r="A47" s="146"/>
      <c r="B47" s="108"/>
      <c r="C47" s="108"/>
      <c r="D47" s="147"/>
      <c r="E47" s="108"/>
      <c r="F47" s="109"/>
      <c r="G47" s="109"/>
      <c r="H47" s="109"/>
    </row>
    <row r="48" spans="1:6" ht="15.75">
      <c r="A48" s="54"/>
      <c r="B48" s="27"/>
      <c r="C48" s="27"/>
      <c r="D48" s="27"/>
      <c r="E48" s="27"/>
      <c r="F48" s="108"/>
    </row>
    <row r="49" spans="1:6" ht="16.5" thickBot="1">
      <c r="A49" s="120"/>
      <c r="B49" s="27"/>
      <c r="C49" s="27"/>
      <c r="D49" s="27"/>
      <c r="E49" s="27"/>
      <c r="F49" s="108"/>
    </row>
    <row r="50" spans="1:8" ht="12.75">
      <c r="A50" s="148"/>
      <c r="B50" s="149"/>
      <c r="C50" s="149"/>
      <c r="D50" s="149"/>
      <c r="E50" s="149"/>
      <c r="F50" s="149"/>
      <c r="G50" s="150"/>
      <c r="H50" s="52"/>
    </row>
    <row r="51" spans="1:8" ht="13.5" thickBot="1">
      <c r="A51" s="151"/>
      <c r="B51" s="152"/>
      <c r="C51" s="152"/>
      <c r="D51" s="152"/>
      <c r="E51" s="152"/>
      <c r="F51" s="153"/>
      <c r="G51" s="154"/>
      <c r="H51" s="155"/>
    </row>
    <row r="52" spans="1:8" ht="13.5" thickBot="1">
      <c r="A52" s="156"/>
      <c r="B52" s="157"/>
      <c r="C52" s="157"/>
      <c r="D52" s="157"/>
      <c r="E52" s="157"/>
      <c r="F52" s="157"/>
      <c r="G52" s="99"/>
      <c r="H52" s="158"/>
    </row>
    <row r="53" spans="1:8" ht="12.75">
      <c r="A53" s="146"/>
      <c r="B53" s="159"/>
      <c r="C53" s="159"/>
      <c r="D53" s="108"/>
      <c r="E53" s="108"/>
      <c r="F53" s="108"/>
      <c r="G53" s="108"/>
      <c r="H53" s="57"/>
    </row>
    <row r="54" spans="1:8" ht="16.5" thickBot="1">
      <c r="A54" s="160"/>
      <c r="B54" s="159"/>
      <c r="C54" s="159"/>
      <c r="D54" s="108"/>
      <c r="E54" s="108"/>
      <c r="F54" s="108"/>
      <c r="G54" s="108"/>
      <c r="H54" s="57"/>
    </row>
    <row r="55" spans="1:8" ht="13.5" thickBot="1">
      <c r="A55" s="161"/>
      <c r="B55" s="162"/>
      <c r="C55" s="162"/>
      <c r="D55" s="163"/>
      <c r="E55" s="163"/>
      <c r="F55" s="163"/>
      <c r="G55" s="163"/>
      <c r="H55" s="53"/>
    </row>
    <row r="56" spans="1:8" ht="12.75">
      <c r="A56" s="146"/>
      <c r="B56" s="108"/>
      <c r="C56" s="108"/>
      <c r="D56" s="109"/>
      <c r="E56" s="109"/>
      <c r="F56" s="109"/>
      <c r="G56" s="109"/>
      <c r="H56" s="109"/>
    </row>
    <row r="57" spans="1:8" ht="16.5" thickBot="1">
      <c r="A57" s="164"/>
      <c r="B57" s="108"/>
      <c r="C57" s="108"/>
      <c r="D57" s="108"/>
      <c r="E57" s="108"/>
      <c r="F57" s="108"/>
      <c r="G57" s="57"/>
      <c r="H57" s="57"/>
    </row>
    <row r="58" spans="1:8" ht="12.75">
      <c r="A58" s="148"/>
      <c r="B58" s="165"/>
      <c r="C58" s="165"/>
      <c r="D58" s="165"/>
      <c r="E58" s="165"/>
      <c r="F58" s="166"/>
      <c r="G58" s="167"/>
      <c r="H58" s="168"/>
    </row>
    <row r="59" spans="1:8" ht="13.5" thickBot="1">
      <c r="A59" s="151"/>
      <c r="B59" s="153"/>
      <c r="C59" s="153"/>
      <c r="D59" s="153"/>
      <c r="E59" s="153"/>
      <c r="F59" s="153"/>
      <c r="G59" s="169"/>
      <c r="H59" s="170"/>
    </row>
    <row r="60" spans="1:8" ht="13.5" thickBot="1">
      <c r="A60" s="156"/>
      <c r="B60" s="162"/>
      <c r="C60" s="162"/>
      <c r="D60" s="163"/>
      <c r="E60" s="163"/>
      <c r="F60" s="163"/>
      <c r="G60" s="163"/>
      <c r="H60" s="53"/>
    </row>
  </sheetData>
  <printOptions/>
  <pageMargins left="0.75" right="0.75" top="0.85" bottom="1" header="0.4921259845" footer="0.4921259845"/>
  <pageSetup horizontalDpi="600" verticalDpi="600" orientation="landscape" paperSize="9" r:id="rId1"/>
  <headerFooter alignWithMargins="0">
    <oddHeader>&amp;R
Príloha č.3
(mimo návrhu ZVVZ, podľa požiadavky p.Vavra-MDPT))
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">
      <selection activeCell="F26" sqref="F26"/>
    </sheetView>
  </sheetViews>
  <sheetFormatPr defaultColWidth="9.00390625" defaultRowHeight="12.75"/>
  <sheetData/>
  <printOptions/>
  <pageMargins left="0.94" right="0.7874015748031497" top="1.95" bottom="0.5" header="1.07" footer="0.33"/>
  <pageSetup horizontalDpi="600" verticalDpi="600" orientation="portrait" paperSize="9" r:id="rId1"/>
  <headerFooter alignWithMargins="0">
    <oddHeader>&amp;CKvantifikácia plánovaných nákladov na VVZ v roku 2003&amp;RPríloha č.4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6" sqref="I16"/>
    </sheetView>
  </sheetViews>
  <sheetFormatPr defaultColWidth="9.00390625" defaultRowHeight="12.75"/>
  <cols>
    <col min="1" max="16384" width="9.125" style="110" customWidth="1"/>
  </cols>
  <sheetData/>
  <printOptions/>
  <pageMargins left="1.83" right="0.75" top="1.46" bottom="0.67" header="0.84" footer="0.4921259845"/>
  <pageSetup horizontalDpi="600" verticalDpi="600" orientation="landscape" paperSize="9" r:id="rId1"/>
  <headerFooter alignWithMargins="0">
    <oddHeader>&amp;CKvantifikácia straty  z VVZ na rok 2003&amp;RPríloha č.5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88"/>
  <sheetViews>
    <sheetView workbookViewId="0" topLeftCell="A1">
      <selection activeCell="F3" sqref="F3"/>
    </sheetView>
  </sheetViews>
  <sheetFormatPr defaultColWidth="9.00390625" defaultRowHeight="12.75"/>
  <cols>
    <col min="1" max="1" width="9.125" style="78" customWidth="1"/>
    <col min="2" max="2" width="4.75390625" style="78" customWidth="1"/>
    <col min="3" max="3" width="7.00390625" style="78" customWidth="1"/>
    <col min="4" max="4" width="23.625" style="78" customWidth="1"/>
    <col min="5" max="5" width="25.375" style="78" customWidth="1"/>
    <col min="6" max="6" width="7.875" style="78" bestFit="1" customWidth="1"/>
    <col min="7" max="8" width="7.00390625" style="78" customWidth="1"/>
    <col min="9" max="16384" width="9.125" style="78" customWidth="1"/>
  </cols>
  <sheetData>
    <row r="1" spans="1:10" ht="11.25">
      <c r="A1" s="73" t="s">
        <v>29</v>
      </c>
      <c r="B1" s="73" t="s">
        <v>30</v>
      </c>
      <c r="C1" s="74" t="s">
        <v>31</v>
      </c>
      <c r="D1" s="75" t="s">
        <v>32</v>
      </c>
      <c r="E1" s="75" t="s">
        <v>33</v>
      </c>
      <c r="F1" s="76" t="s">
        <v>276</v>
      </c>
      <c r="G1" s="76" t="s">
        <v>211</v>
      </c>
      <c r="H1" s="76" t="s">
        <v>212</v>
      </c>
      <c r="I1" s="77"/>
      <c r="J1" s="77"/>
    </row>
    <row r="2" spans="1:10" ht="11.25">
      <c r="A2" s="79" t="s">
        <v>34</v>
      </c>
      <c r="B2" s="79" t="s">
        <v>35</v>
      </c>
      <c r="C2" s="80"/>
      <c r="D2" s="81"/>
      <c r="E2" s="81"/>
      <c r="F2" s="82" t="s">
        <v>277</v>
      </c>
      <c r="G2" s="82" t="s">
        <v>213</v>
      </c>
      <c r="H2" s="82" t="s">
        <v>213</v>
      </c>
      <c r="I2" s="77"/>
      <c r="J2" s="77"/>
    </row>
    <row r="3" spans="1:10" ht="11.25">
      <c r="A3" s="83">
        <v>14</v>
      </c>
      <c r="B3" s="84" t="s">
        <v>36</v>
      </c>
      <c r="C3" s="85">
        <v>4</v>
      </c>
      <c r="D3" s="86" t="s">
        <v>37</v>
      </c>
      <c r="E3" s="86" t="s">
        <v>38</v>
      </c>
      <c r="F3" s="87">
        <v>106</v>
      </c>
      <c r="G3" s="87">
        <v>10</v>
      </c>
      <c r="H3" s="87">
        <v>50</v>
      </c>
      <c r="I3" s="88"/>
      <c r="J3" s="88"/>
    </row>
    <row r="4" spans="1:10" ht="11.25">
      <c r="A4" s="83">
        <v>22</v>
      </c>
      <c r="B4" s="84" t="s">
        <v>36</v>
      </c>
      <c r="C4" s="85">
        <v>8</v>
      </c>
      <c r="D4" s="86" t="s">
        <v>38</v>
      </c>
      <c r="E4" s="86" t="s">
        <v>39</v>
      </c>
      <c r="F4" s="87">
        <v>221</v>
      </c>
      <c r="G4" s="87">
        <v>39</v>
      </c>
      <c r="H4" s="87">
        <v>100</v>
      </c>
      <c r="I4" s="88"/>
      <c r="J4" s="88"/>
    </row>
    <row r="5" spans="1:10" ht="11.25">
      <c r="A5" s="83">
        <v>24</v>
      </c>
      <c r="B5" s="84" t="s">
        <v>36</v>
      </c>
      <c r="C5" s="85">
        <v>39</v>
      </c>
      <c r="D5" s="86" t="s">
        <v>39</v>
      </c>
      <c r="E5" s="86" t="s">
        <v>40</v>
      </c>
      <c r="F5" s="87">
        <v>221</v>
      </c>
      <c r="G5" s="87">
        <v>38.5</v>
      </c>
      <c r="H5" s="87">
        <v>100</v>
      </c>
      <c r="I5" s="88"/>
      <c r="J5" s="88"/>
    </row>
    <row r="6" spans="1:10" ht="11.25">
      <c r="A6" s="83">
        <v>26</v>
      </c>
      <c r="B6" s="84" t="s">
        <v>36</v>
      </c>
      <c r="C6" s="85">
        <v>48</v>
      </c>
      <c r="D6" s="86" t="s">
        <v>40</v>
      </c>
      <c r="E6" s="86" t="s">
        <v>41</v>
      </c>
      <c r="F6" s="87">
        <v>286</v>
      </c>
      <c r="G6" s="87">
        <v>42</v>
      </c>
      <c r="H6" s="87">
        <v>100</v>
      </c>
      <c r="I6" s="88"/>
      <c r="J6" s="88"/>
    </row>
    <row r="7" spans="1:10" ht="11.25">
      <c r="A7" s="83">
        <v>74</v>
      </c>
      <c r="B7" s="84" t="s">
        <v>36</v>
      </c>
      <c r="C7" s="85">
        <v>2</v>
      </c>
      <c r="D7" s="86" t="s">
        <v>92</v>
      </c>
      <c r="E7" s="86" t="s">
        <v>93</v>
      </c>
      <c r="F7" s="87">
        <v>59</v>
      </c>
      <c r="G7" s="87">
        <v>25.4</v>
      </c>
      <c r="H7" s="87">
        <v>50</v>
      </c>
      <c r="I7" s="88"/>
      <c r="J7" s="88"/>
    </row>
    <row r="8" spans="1:10" ht="11.25">
      <c r="A8" s="83">
        <v>82</v>
      </c>
      <c r="B8" s="84" t="s">
        <v>36</v>
      </c>
      <c r="C8" s="85">
        <v>8</v>
      </c>
      <c r="D8" s="86" t="s">
        <v>93</v>
      </c>
      <c r="E8" s="86" t="s">
        <v>94</v>
      </c>
      <c r="F8" s="87">
        <v>44</v>
      </c>
      <c r="G8" s="87">
        <v>32</v>
      </c>
      <c r="H8" s="87">
        <v>40</v>
      </c>
      <c r="I8" s="88"/>
      <c r="J8" s="88"/>
    </row>
    <row r="9" spans="1:10" ht="11.25">
      <c r="A9" s="83">
        <v>84</v>
      </c>
      <c r="B9" s="84" t="s">
        <v>36</v>
      </c>
      <c r="C9" s="85">
        <v>77</v>
      </c>
      <c r="D9" s="86" t="s">
        <v>94</v>
      </c>
      <c r="E9" s="86" t="s">
        <v>95</v>
      </c>
      <c r="F9" s="87">
        <v>32</v>
      </c>
      <c r="G9" s="87">
        <v>34</v>
      </c>
      <c r="H9" s="87">
        <v>60</v>
      </c>
      <c r="I9" s="88"/>
      <c r="J9" s="88"/>
    </row>
    <row r="10" spans="1:10" ht="11.25">
      <c r="A10" s="83">
        <v>104</v>
      </c>
      <c r="B10" s="84" t="s">
        <v>36</v>
      </c>
      <c r="C10" s="85">
        <v>15</v>
      </c>
      <c r="D10" s="86" t="s">
        <v>146</v>
      </c>
      <c r="E10" s="86" t="s">
        <v>147</v>
      </c>
      <c r="F10" s="87">
        <v>45</v>
      </c>
      <c r="G10" s="87">
        <v>37</v>
      </c>
      <c r="H10" s="87">
        <v>60</v>
      </c>
      <c r="I10" s="88"/>
      <c r="J10" s="88"/>
    </row>
    <row r="11" spans="1:10" ht="11.25">
      <c r="A11" s="83">
        <v>112</v>
      </c>
      <c r="B11" s="84" t="s">
        <v>36</v>
      </c>
      <c r="C11" s="85">
        <v>41</v>
      </c>
      <c r="D11" s="86" t="s">
        <v>147</v>
      </c>
      <c r="E11" s="86" t="s">
        <v>96</v>
      </c>
      <c r="F11" s="87">
        <v>34</v>
      </c>
      <c r="G11" s="87">
        <v>31.7</v>
      </c>
      <c r="H11" s="87">
        <v>90</v>
      </c>
      <c r="I11" s="88"/>
      <c r="J11" s="88"/>
    </row>
    <row r="12" spans="1:10" ht="11.25">
      <c r="A12" s="83">
        <v>122</v>
      </c>
      <c r="B12" s="84" t="s">
        <v>36</v>
      </c>
      <c r="C12" s="85">
        <v>9</v>
      </c>
      <c r="D12" s="86" t="s">
        <v>96</v>
      </c>
      <c r="E12" s="86" t="s">
        <v>97</v>
      </c>
      <c r="F12" s="87">
        <v>112</v>
      </c>
      <c r="G12" s="87">
        <v>48</v>
      </c>
      <c r="H12" s="87">
        <v>100</v>
      </c>
      <c r="I12" s="88"/>
      <c r="J12" s="88"/>
    </row>
    <row r="13" spans="1:10" ht="11.25">
      <c r="A13" s="83">
        <v>124</v>
      </c>
      <c r="B13" s="84" t="s">
        <v>36</v>
      </c>
      <c r="C13" s="85">
        <v>24</v>
      </c>
      <c r="D13" s="86" t="s">
        <v>97</v>
      </c>
      <c r="E13" s="86" t="s">
        <v>98</v>
      </c>
      <c r="F13" s="87">
        <v>70</v>
      </c>
      <c r="G13" s="87">
        <v>38</v>
      </c>
      <c r="H13" s="87">
        <v>100</v>
      </c>
      <c r="I13" s="88"/>
      <c r="J13" s="88"/>
    </row>
    <row r="14" spans="1:10" ht="11.25">
      <c r="A14" s="83">
        <v>126</v>
      </c>
      <c r="B14" s="84" t="s">
        <v>36</v>
      </c>
      <c r="C14" s="89">
        <v>11</v>
      </c>
      <c r="D14" s="90" t="s">
        <v>98</v>
      </c>
      <c r="E14" s="90" t="s">
        <v>99</v>
      </c>
      <c r="F14" s="87">
        <v>50</v>
      </c>
      <c r="G14" s="87">
        <v>39</v>
      </c>
      <c r="H14" s="87">
        <v>80</v>
      </c>
      <c r="I14" s="88"/>
      <c r="J14" s="88"/>
    </row>
    <row r="15" spans="1:10" ht="11.25">
      <c r="A15" s="83">
        <v>132</v>
      </c>
      <c r="B15" s="84" t="s">
        <v>36</v>
      </c>
      <c r="C15" s="89">
        <v>20</v>
      </c>
      <c r="D15" s="90" t="s">
        <v>99</v>
      </c>
      <c r="E15" s="90" t="s">
        <v>40</v>
      </c>
      <c r="F15" s="87">
        <v>50</v>
      </c>
      <c r="G15" s="87">
        <v>39</v>
      </c>
      <c r="H15" s="87">
        <v>80</v>
      </c>
      <c r="I15" s="88"/>
      <c r="J15" s="88"/>
    </row>
    <row r="16" spans="1:10" ht="11.25">
      <c r="A16" s="83">
        <v>142</v>
      </c>
      <c r="B16" s="84" t="s">
        <v>36</v>
      </c>
      <c r="C16" s="85">
        <v>16</v>
      </c>
      <c r="D16" s="86" t="s">
        <v>99</v>
      </c>
      <c r="E16" s="86" t="s">
        <v>100</v>
      </c>
      <c r="F16" s="87">
        <v>78</v>
      </c>
      <c r="G16" s="87">
        <v>46</v>
      </c>
      <c r="H16" s="87">
        <v>80</v>
      </c>
      <c r="I16" s="88"/>
      <c r="J16" s="88"/>
    </row>
    <row r="17" spans="1:10" ht="11.25">
      <c r="A17" s="83">
        <v>162</v>
      </c>
      <c r="B17" s="84" t="s">
        <v>36</v>
      </c>
      <c r="C17" s="85">
        <v>27</v>
      </c>
      <c r="D17" s="86" t="s">
        <v>148</v>
      </c>
      <c r="E17" s="86" t="s">
        <v>96</v>
      </c>
      <c r="F17" s="87">
        <v>44</v>
      </c>
      <c r="G17" s="87">
        <v>33.5</v>
      </c>
      <c r="H17" s="87">
        <v>70</v>
      </c>
      <c r="I17" s="88"/>
      <c r="J17" s="88"/>
    </row>
    <row r="18" spans="1:10" ht="11.25">
      <c r="A18" s="100" t="s">
        <v>271</v>
      </c>
      <c r="B18" s="101" t="s">
        <v>36</v>
      </c>
      <c r="C18" s="102">
        <v>32</v>
      </c>
      <c r="D18" s="103" t="s">
        <v>149</v>
      </c>
      <c r="E18" s="103" t="s">
        <v>99</v>
      </c>
      <c r="F18" s="104">
        <v>35</v>
      </c>
      <c r="G18" s="104">
        <v>38.8</v>
      </c>
      <c r="H18" s="104">
        <v>80</v>
      </c>
      <c r="I18" s="88"/>
      <c r="J18" s="88"/>
    </row>
    <row r="19" spans="1:10" ht="11.25">
      <c r="A19" s="83">
        <v>182</v>
      </c>
      <c r="B19" s="84" t="s">
        <v>36</v>
      </c>
      <c r="C19" s="85">
        <v>35</v>
      </c>
      <c r="D19" s="86" t="s">
        <v>150</v>
      </c>
      <c r="E19" s="86" t="s">
        <v>103</v>
      </c>
      <c r="F19" s="87">
        <v>32</v>
      </c>
      <c r="G19" s="87">
        <v>27.8</v>
      </c>
      <c r="H19" s="87">
        <v>60</v>
      </c>
      <c r="I19" s="88"/>
      <c r="J19" s="88"/>
    </row>
    <row r="20" spans="1:10" ht="11.25">
      <c r="A20" s="83">
        <v>202</v>
      </c>
      <c r="B20" s="84" t="s">
        <v>36</v>
      </c>
      <c r="C20" s="85">
        <v>4</v>
      </c>
      <c r="D20" s="86" t="s">
        <v>101</v>
      </c>
      <c r="E20" s="86" t="s">
        <v>102</v>
      </c>
      <c r="F20" s="87">
        <v>65</v>
      </c>
      <c r="G20" s="87">
        <v>39</v>
      </c>
      <c r="H20" s="87">
        <v>80</v>
      </c>
      <c r="I20" s="88"/>
      <c r="J20" s="88"/>
    </row>
    <row r="21" spans="1:10" ht="11.25">
      <c r="A21" s="100" t="s">
        <v>272</v>
      </c>
      <c r="B21" s="101" t="s">
        <v>36</v>
      </c>
      <c r="C21" s="102">
        <v>26</v>
      </c>
      <c r="D21" s="103" t="s">
        <v>102</v>
      </c>
      <c r="E21" s="103" t="s">
        <v>98</v>
      </c>
      <c r="F21" s="104">
        <v>65</v>
      </c>
      <c r="G21" s="104">
        <v>38.8</v>
      </c>
      <c r="H21" s="104">
        <v>80</v>
      </c>
      <c r="I21" s="88"/>
      <c r="J21" s="88"/>
    </row>
    <row r="22" spans="1:10" ht="11.25">
      <c r="A22" s="83">
        <v>222</v>
      </c>
      <c r="B22" s="84" t="s">
        <v>36</v>
      </c>
      <c r="C22" s="85">
        <v>16</v>
      </c>
      <c r="D22" s="86" t="s">
        <v>41</v>
      </c>
      <c r="E22" s="86" t="s">
        <v>42</v>
      </c>
      <c r="F22" s="87">
        <v>309</v>
      </c>
      <c r="G22" s="87">
        <v>51.2</v>
      </c>
      <c r="H22" s="87">
        <v>100</v>
      </c>
      <c r="I22" s="88"/>
      <c r="J22" s="88"/>
    </row>
    <row r="23" spans="1:10" ht="11.25">
      <c r="A23" s="83">
        <v>224</v>
      </c>
      <c r="B23" s="84" t="s">
        <v>36</v>
      </c>
      <c r="C23" s="85">
        <v>19</v>
      </c>
      <c r="D23" s="86" t="s">
        <v>42</v>
      </c>
      <c r="E23" s="86" t="s">
        <v>43</v>
      </c>
      <c r="F23" s="87">
        <v>302</v>
      </c>
      <c r="G23" s="87">
        <v>63</v>
      </c>
      <c r="H23" s="87">
        <v>120</v>
      </c>
      <c r="I23" s="88"/>
      <c r="J23" s="88"/>
    </row>
    <row r="24" spans="1:10" ht="11.25">
      <c r="A24" s="83">
        <v>226</v>
      </c>
      <c r="B24" s="84" t="s">
        <v>36</v>
      </c>
      <c r="C24" s="85">
        <v>40</v>
      </c>
      <c r="D24" s="86" t="s">
        <v>43</v>
      </c>
      <c r="E24" s="86" t="s">
        <v>44</v>
      </c>
      <c r="F24" s="87">
        <v>302</v>
      </c>
      <c r="G24" s="87">
        <v>63</v>
      </c>
      <c r="H24" s="87">
        <v>120</v>
      </c>
      <c r="I24" s="88"/>
      <c r="J24" s="88"/>
    </row>
    <row r="25" spans="1:10" ht="11.25">
      <c r="A25" s="83">
        <v>232</v>
      </c>
      <c r="B25" s="84" t="s">
        <v>36</v>
      </c>
      <c r="C25" s="85">
        <v>26</v>
      </c>
      <c r="D25" s="86" t="s">
        <v>44</v>
      </c>
      <c r="E25" s="86" t="s">
        <v>45</v>
      </c>
      <c r="F25" s="87">
        <v>277</v>
      </c>
      <c r="G25" s="87">
        <v>51</v>
      </c>
      <c r="H25" s="87">
        <v>100</v>
      </c>
      <c r="I25" s="88"/>
      <c r="J25" s="88"/>
    </row>
    <row r="26" spans="1:10" ht="11.25">
      <c r="A26" s="83">
        <v>234</v>
      </c>
      <c r="B26" s="84" t="s">
        <v>36</v>
      </c>
      <c r="C26" s="85">
        <v>19</v>
      </c>
      <c r="D26" s="86" t="s">
        <v>45</v>
      </c>
      <c r="E26" s="86" t="s">
        <v>46</v>
      </c>
      <c r="F26" s="87">
        <v>277</v>
      </c>
      <c r="G26" s="87">
        <v>51</v>
      </c>
      <c r="H26" s="87">
        <v>100</v>
      </c>
      <c r="I26" s="88"/>
      <c r="J26" s="88"/>
    </row>
    <row r="27" spans="1:10" ht="11.25">
      <c r="A27" s="83">
        <v>236</v>
      </c>
      <c r="B27" s="84" t="s">
        <v>36</v>
      </c>
      <c r="C27" s="85">
        <v>39</v>
      </c>
      <c r="D27" s="86" t="s">
        <v>46</v>
      </c>
      <c r="E27" s="86" t="s">
        <v>47</v>
      </c>
      <c r="F27" s="87">
        <v>301</v>
      </c>
      <c r="G27" s="87">
        <v>56</v>
      </c>
      <c r="H27" s="87">
        <v>100</v>
      </c>
      <c r="I27" s="88"/>
      <c r="J27" s="88"/>
    </row>
    <row r="28" spans="1:10" ht="11.25">
      <c r="A28" s="83">
        <v>238</v>
      </c>
      <c r="B28" s="84" t="s">
        <v>36</v>
      </c>
      <c r="C28" s="85">
        <v>44</v>
      </c>
      <c r="D28" s="86" t="s">
        <v>47</v>
      </c>
      <c r="E28" s="86" t="s">
        <v>48</v>
      </c>
      <c r="F28" s="87">
        <v>307</v>
      </c>
      <c r="G28" s="87">
        <v>64</v>
      </c>
      <c r="H28" s="87">
        <v>120</v>
      </c>
      <c r="I28" s="88"/>
      <c r="J28" s="88"/>
    </row>
    <row r="29" spans="1:10" ht="11.25">
      <c r="A29" s="83">
        <v>262</v>
      </c>
      <c r="B29" s="84" t="s">
        <v>36</v>
      </c>
      <c r="C29" s="85">
        <v>18</v>
      </c>
      <c r="D29" s="86" t="s">
        <v>48</v>
      </c>
      <c r="E29" s="86" t="s">
        <v>49</v>
      </c>
      <c r="F29" s="87">
        <v>291</v>
      </c>
      <c r="G29" s="87">
        <v>48</v>
      </c>
      <c r="H29" s="87">
        <v>120</v>
      </c>
      <c r="I29" s="88"/>
      <c r="J29" s="88"/>
    </row>
    <row r="30" spans="1:10" ht="11.25">
      <c r="A30" s="83">
        <v>264</v>
      </c>
      <c r="B30" s="84" t="s">
        <v>36</v>
      </c>
      <c r="C30" s="85">
        <v>21</v>
      </c>
      <c r="D30" s="86" t="s">
        <v>49</v>
      </c>
      <c r="E30" s="86" t="s">
        <v>50</v>
      </c>
      <c r="F30" s="87">
        <v>277</v>
      </c>
      <c r="G30" s="87">
        <v>50.4</v>
      </c>
      <c r="H30" s="87">
        <v>120</v>
      </c>
      <c r="I30" s="88"/>
      <c r="J30" s="88"/>
    </row>
    <row r="31" spans="1:10" ht="11.25">
      <c r="A31" s="83">
        <v>272</v>
      </c>
      <c r="B31" s="84" t="s">
        <v>36</v>
      </c>
      <c r="C31" s="85">
        <v>44</v>
      </c>
      <c r="D31" s="86" t="s">
        <v>50</v>
      </c>
      <c r="E31" s="86" t="s">
        <v>51</v>
      </c>
      <c r="F31" s="87">
        <v>287</v>
      </c>
      <c r="G31" s="87">
        <v>37</v>
      </c>
      <c r="H31" s="87">
        <v>120</v>
      </c>
      <c r="I31" s="88"/>
      <c r="J31" s="88"/>
    </row>
    <row r="32" spans="1:10" ht="11.25">
      <c r="A32" s="83">
        <v>282</v>
      </c>
      <c r="B32" s="84" t="s">
        <v>36</v>
      </c>
      <c r="C32" s="85">
        <v>30</v>
      </c>
      <c r="D32" s="86" t="s">
        <v>50</v>
      </c>
      <c r="E32" s="86" t="s">
        <v>52</v>
      </c>
      <c r="F32" s="87">
        <v>276</v>
      </c>
      <c r="G32" s="87">
        <v>39.6</v>
      </c>
      <c r="H32" s="87">
        <v>100</v>
      </c>
      <c r="I32" s="88"/>
      <c r="J32" s="88"/>
    </row>
    <row r="33" spans="1:10" ht="11.25">
      <c r="A33" s="83">
        <v>302</v>
      </c>
      <c r="B33" s="84" t="s">
        <v>36</v>
      </c>
      <c r="C33" s="85">
        <v>51</v>
      </c>
      <c r="D33" s="86" t="s">
        <v>97</v>
      </c>
      <c r="E33" s="86" t="s">
        <v>103</v>
      </c>
      <c r="F33" s="87">
        <v>47</v>
      </c>
      <c r="G33" s="87">
        <v>49.5</v>
      </c>
      <c r="H33" s="87">
        <v>100</v>
      </c>
      <c r="I33" s="88"/>
      <c r="J33" s="88"/>
    </row>
    <row r="34" spans="1:10" ht="11.25">
      <c r="A34" s="83">
        <v>304</v>
      </c>
      <c r="B34" s="84" t="s">
        <v>36</v>
      </c>
      <c r="C34" s="85">
        <v>10</v>
      </c>
      <c r="D34" s="86" t="s">
        <v>103</v>
      </c>
      <c r="E34" s="86" t="s">
        <v>53</v>
      </c>
      <c r="F34" s="87">
        <v>95</v>
      </c>
      <c r="G34" s="87">
        <v>30.6</v>
      </c>
      <c r="H34" s="87">
        <v>80</v>
      </c>
      <c r="I34" s="88"/>
      <c r="J34" s="88"/>
    </row>
    <row r="35" spans="1:10" ht="11.25">
      <c r="A35" s="83">
        <v>312</v>
      </c>
      <c r="B35" s="84" t="s">
        <v>36</v>
      </c>
      <c r="C35" s="85">
        <v>17</v>
      </c>
      <c r="D35" s="86" t="s">
        <v>42</v>
      </c>
      <c r="E35" s="86" t="s">
        <v>53</v>
      </c>
      <c r="F35" s="87">
        <v>98</v>
      </c>
      <c r="G35" s="87">
        <v>38.7</v>
      </c>
      <c r="H35" s="87">
        <v>80</v>
      </c>
      <c r="I35" s="88"/>
      <c r="J35" s="88"/>
    </row>
    <row r="36" spans="1:10" ht="11.25">
      <c r="A36" s="83">
        <v>322</v>
      </c>
      <c r="B36" s="84" t="s">
        <v>36</v>
      </c>
      <c r="C36" s="85">
        <v>55</v>
      </c>
      <c r="D36" s="86" t="s">
        <v>53</v>
      </c>
      <c r="E36" s="86" t="s">
        <v>54</v>
      </c>
      <c r="F36" s="87">
        <v>49</v>
      </c>
      <c r="G36" s="87">
        <v>78.4</v>
      </c>
      <c r="H36" s="87">
        <v>100</v>
      </c>
      <c r="I36" s="88"/>
      <c r="J36" s="88"/>
    </row>
    <row r="37" spans="1:10" ht="11.25">
      <c r="A37" s="83">
        <v>332</v>
      </c>
      <c r="B37" s="84" t="s">
        <v>36</v>
      </c>
      <c r="C37" s="85">
        <v>7</v>
      </c>
      <c r="D37" s="86" t="s">
        <v>54</v>
      </c>
      <c r="E37" s="86" t="s">
        <v>55</v>
      </c>
      <c r="F37" s="87">
        <v>41</v>
      </c>
      <c r="G37" s="87">
        <v>24</v>
      </c>
      <c r="H37" s="87">
        <v>60</v>
      </c>
      <c r="I37" s="88"/>
      <c r="J37" s="88"/>
    </row>
    <row r="38" spans="1:10" ht="11.25">
      <c r="A38" s="83">
        <v>372</v>
      </c>
      <c r="B38" s="84" t="s">
        <v>36</v>
      </c>
      <c r="C38" s="85">
        <v>5</v>
      </c>
      <c r="D38" s="86" t="s">
        <v>41</v>
      </c>
      <c r="E38" s="86" t="s">
        <v>56</v>
      </c>
      <c r="F38" s="87">
        <v>199</v>
      </c>
      <c r="G38" s="87">
        <v>30</v>
      </c>
      <c r="H38" s="87">
        <v>90</v>
      </c>
      <c r="I38" s="88"/>
      <c r="J38" s="88"/>
    </row>
    <row r="39" spans="1:10" ht="11.25">
      <c r="A39" s="83">
        <v>374</v>
      </c>
      <c r="B39" s="84" t="s">
        <v>36</v>
      </c>
      <c r="C39" s="85">
        <v>6</v>
      </c>
      <c r="D39" s="86" t="s">
        <v>56</v>
      </c>
      <c r="E39" s="86" t="s">
        <v>104</v>
      </c>
      <c r="F39" s="87">
        <v>199</v>
      </c>
      <c r="G39" s="87">
        <v>29.9</v>
      </c>
      <c r="H39" s="87">
        <v>90</v>
      </c>
      <c r="I39" s="88"/>
      <c r="J39" s="88"/>
    </row>
    <row r="40" spans="1:10" ht="11.25">
      <c r="A40" s="83">
        <v>376</v>
      </c>
      <c r="B40" s="84" t="s">
        <v>36</v>
      </c>
      <c r="C40" s="85">
        <v>60</v>
      </c>
      <c r="D40" s="86" t="s">
        <v>104</v>
      </c>
      <c r="E40" s="86" t="s">
        <v>105</v>
      </c>
      <c r="F40" s="87">
        <v>80</v>
      </c>
      <c r="G40" s="87">
        <v>32.7</v>
      </c>
      <c r="H40" s="87">
        <v>100</v>
      </c>
      <c r="I40" s="88"/>
      <c r="J40" s="88"/>
    </row>
    <row r="41" spans="1:10" ht="11.25">
      <c r="A41" s="83">
        <v>378</v>
      </c>
      <c r="B41" s="84" t="s">
        <v>36</v>
      </c>
      <c r="C41" s="85">
        <v>13</v>
      </c>
      <c r="D41" s="86" t="s">
        <v>105</v>
      </c>
      <c r="E41" s="86" t="s">
        <v>106</v>
      </c>
      <c r="F41" s="87">
        <v>85</v>
      </c>
      <c r="G41" s="87">
        <v>32.3</v>
      </c>
      <c r="H41" s="87">
        <v>100</v>
      </c>
      <c r="I41" s="88"/>
      <c r="J41" s="88"/>
    </row>
    <row r="42" spans="1:10" ht="11.25">
      <c r="A42" s="83">
        <v>382</v>
      </c>
      <c r="B42" s="84" t="s">
        <v>36</v>
      </c>
      <c r="C42" s="85">
        <v>8</v>
      </c>
      <c r="D42" s="86" t="s">
        <v>57</v>
      </c>
      <c r="E42" s="86" t="s">
        <v>56</v>
      </c>
      <c r="F42" s="87">
        <v>57</v>
      </c>
      <c r="G42" s="87">
        <v>34.5</v>
      </c>
      <c r="H42" s="87">
        <v>100</v>
      </c>
      <c r="I42" s="88"/>
      <c r="J42" s="88"/>
    </row>
    <row r="43" spans="1:10" ht="11.25">
      <c r="A43" s="83">
        <v>394</v>
      </c>
      <c r="B43" s="84" t="s">
        <v>36</v>
      </c>
      <c r="C43" s="85">
        <v>10</v>
      </c>
      <c r="D43" s="86" t="s">
        <v>57</v>
      </c>
      <c r="E43" s="86" t="s">
        <v>58</v>
      </c>
      <c r="F43" s="87">
        <v>68</v>
      </c>
      <c r="G43" s="87">
        <v>53.2</v>
      </c>
      <c r="H43" s="87">
        <v>100</v>
      </c>
      <c r="I43" s="88"/>
      <c r="J43" s="88"/>
    </row>
    <row r="44" spans="1:10" ht="11.25">
      <c r="A44" s="83">
        <v>412</v>
      </c>
      <c r="B44" s="84" t="s">
        <v>36</v>
      </c>
      <c r="C44" s="85">
        <v>93</v>
      </c>
      <c r="D44" s="86" t="s">
        <v>43</v>
      </c>
      <c r="E44" s="86" t="s">
        <v>107</v>
      </c>
      <c r="F44" s="87">
        <v>39</v>
      </c>
      <c r="G44" s="87">
        <v>32.9</v>
      </c>
      <c r="H44" s="87">
        <v>80</v>
      </c>
      <c r="I44" s="88"/>
      <c r="J44" s="88"/>
    </row>
    <row r="45" spans="1:10" ht="11.25">
      <c r="A45" s="83">
        <v>422</v>
      </c>
      <c r="B45" s="84" t="s">
        <v>36</v>
      </c>
      <c r="C45" s="85">
        <v>43</v>
      </c>
      <c r="D45" s="86" t="s">
        <v>107</v>
      </c>
      <c r="E45" s="86" t="s">
        <v>108</v>
      </c>
      <c r="F45" s="87">
        <v>39</v>
      </c>
      <c r="G45" s="87">
        <v>39</v>
      </c>
      <c r="H45" s="87">
        <v>70</v>
      </c>
      <c r="I45" s="88"/>
      <c r="J45" s="88"/>
    </row>
    <row r="46" spans="1:10" ht="11.25">
      <c r="A46" s="83">
        <v>424</v>
      </c>
      <c r="B46" s="84" t="s">
        <v>36</v>
      </c>
      <c r="C46" s="85">
        <v>43</v>
      </c>
      <c r="D46" s="86" t="s">
        <v>108</v>
      </c>
      <c r="E46" s="86" t="s">
        <v>109</v>
      </c>
      <c r="F46" s="87">
        <v>57</v>
      </c>
      <c r="G46" s="87">
        <v>36.4</v>
      </c>
      <c r="H46" s="87">
        <v>70</v>
      </c>
      <c r="I46" s="88"/>
      <c r="J46" s="88"/>
    </row>
    <row r="47" spans="1:10" ht="11.25">
      <c r="A47" s="100" t="s">
        <v>261</v>
      </c>
      <c r="B47" s="101" t="s">
        <v>36</v>
      </c>
      <c r="C47" s="102">
        <v>15</v>
      </c>
      <c r="D47" s="103" t="s">
        <v>151</v>
      </c>
      <c r="E47" s="103" t="s">
        <v>152</v>
      </c>
      <c r="F47" s="104">
        <v>28</v>
      </c>
      <c r="G47" s="104">
        <v>24.9</v>
      </c>
      <c r="H47" s="104">
        <v>50</v>
      </c>
      <c r="I47" s="88"/>
      <c r="J47" s="88"/>
    </row>
    <row r="48" spans="1:10" ht="11.25">
      <c r="A48" s="100" t="s">
        <v>262</v>
      </c>
      <c r="B48" s="101" t="s">
        <v>36</v>
      </c>
      <c r="C48" s="102">
        <v>26</v>
      </c>
      <c r="D48" s="103" t="s">
        <v>153</v>
      </c>
      <c r="E48" s="103" t="s">
        <v>105</v>
      </c>
      <c r="F48" s="104">
        <v>43</v>
      </c>
      <c r="G48" s="104">
        <v>24.5</v>
      </c>
      <c r="H48" s="104">
        <v>60</v>
      </c>
      <c r="I48" s="88"/>
      <c r="J48" s="88"/>
    </row>
    <row r="49" spans="1:10" ht="11.25">
      <c r="A49" s="100" t="s">
        <v>263</v>
      </c>
      <c r="B49" s="101" t="s">
        <v>36</v>
      </c>
      <c r="C49" s="102">
        <v>24</v>
      </c>
      <c r="D49" s="103" t="s">
        <v>106</v>
      </c>
      <c r="E49" s="103" t="s">
        <v>154</v>
      </c>
      <c r="F49" s="104">
        <v>36</v>
      </c>
      <c r="G49" s="104">
        <v>19.9</v>
      </c>
      <c r="H49" s="104">
        <v>50</v>
      </c>
      <c r="I49" s="88"/>
      <c r="J49" s="88"/>
    </row>
    <row r="50" spans="1:10" ht="11.25">
      <c r="A50" s="100" t="s">
        <v>264</v>
      </c>
      <c r="B50" s="101" t="s">
        <v>36</v>
      </c>
      <c r="C50" s="102">
        <v>41</v>
      </c>
      <c r="D50" s="103" t="s">
        <v>106</v>
      </c>
      <c r="E50" s="103" t="s">
        <v>155</v>
      </c>
      <c r="F50" s="104">
        <v>41</v>
      </c>
      <c r="G50" s="104">
        <v>27.1</v>
      </c>
      <c r="H50" s="104">
        <v>50</v>
      </c>
      <c r="I50" s="88"/>
      <c r="J50" s="88"/>
    </row>
    <row r="51" spans="1:10" ht="11.25">
      <c r="A51" s="83">
        <v>522</v>
      </c>
      <c r="B51" s="84" t="s">
        <v>36</v>
      </c>
      <c r="C51" s="85">
        <v>52</v>
      </c>
      <c r="D51" s="86" t="s">
        <v>54</v>
      </c>
      <c r="E51" s="86" t="s">
        <v>110</v>
      </c>
      <c r="F51" s="87">
        <v>35</v>
      </c>
      <c r="G51" s="87">
        <v>35</v>
      </c>
      <c r="H51" s="87">
        <v>60</v>
      </c>
      <c r="I51" s="88"/>
      <c r="J51" s="88"/>
    </row>
    <row r="52" spans="1:10" ht="11.25">
      <c r="A52" s="83">
        <v>524</v>
      </c>
      <c r="B52" s="84" t="s">
        <v>36</v>
      </c>
      <c r="C52" s="85">
        <v>8</v>
      </c>
      <c r="D52" s="86" t="s">
        <v>110</v>
      </c>
      <c r="E52" s="86" t="s">
        <v>111</v>
      </c>
      <c r="F52" s="87">
        <v>66</v>
      </c>
      <c r="G52" s="87">
        <v>24</v>
      </c>
      <c r="H52" s="87">
        <v>60</v>
      </c>
      <c r="I52" s="88"/>
      <c r="J52" s="88"/>
    </row>
    <row r="53" spans="1:10" ht="11.25">
      <c r="A53" s="100" t="s">
        <v>265</v>
      </c>
      <c r="B53" s="101" t="s">
        <v>36</v>
      </c>
      <c r="C53" s="102">
        <v>9</v>
      </c>
      <c r="D53" s="103" t="s">
        <v>156</v>
      </c>
      <c r="E53" s="103" t="s">
        <v>110</v>
      </c>
      <c r="F53" s="104">
        <v>54</v>
      </c>
      <c r="G53" s="104">
        <v>37.8</v>
      </c>
      <c r="H53" s="104">
        <v>60</v>
      </c>
      <c r="I53" s="88"/>
      <c r="J53" s="88"/>
    </row>
    <row r="54" spans="1:10" ht="11.25">
      <c r="A54" s="83">
        <v>542</v>
      </c>
      <c r="B54" s="84" t="s">
        <v>36</v>
      </c>
      <c r="C54" s="85">
        <v>13</v>
      </c>
      <c r="D54" s="86" t="s">
        <v>157</v>
      </c>
      <c r="E54" s="86" t="s">
        <v>158</v>
      </c>
      <c r="F54" s="87">
        <v>63</v>
      </c>
      <c r="G54" s="87">
        <v>29.3</v>
      </c>
      <c r="H54" s="87">
        <v>50</v>
      </c>
      <c r="I54" s="88"/>
      <c r="J54" s="88"/>
    </row>
    <row r="55" spans="1:10" ht="11.25">
      <c r="A55" s="83">
        <v>544</v>
      </c>
      <c r="B55" s="84" t="s">
        <v>91</v>
      </c>
      <c r="C55" s="85">
        <v>16</v>
      </c>
      <c r="D55" s="86" t="s">
        <v>158</v>
      </c>
      <c r="E55" s="86" t="s">
        <v>159</v>
      </c>
      <c r="F55" s="87">
        <v>55</v>
      </c>
      <c r="G55" s="87">
        <v>27.2</v>
      </c>
      <c r="H55" s="87">
        <v>50</v>
      </c>
      <c r="I55" s="88"/>
      <c r="J55" s="88"/>
    </row>
    <row r="56" spans="1:10" ht="11.25">
      <c r="A56" s="83">
        <v>552</v>
      </c>
      <c r="B56" s="84" t="s">
        <v>91</v>
      </c>
      <c r="C56" s="85">
        <v>6</v>
      </c>
      <c r="D56" s="86" t="s">
        <v>156</v>
      </c>
      <c r="E56" s="86" t="s">
        <v>158</v>
      </c>
      <c r="F56" s="87">
        <v>65</v>
      </c>
      <c r="G56" s="87">
        <v>24</v>
      </c>
      <c r="H56" s="87">
        <v>50</v>
      </c>
      <c r="I56" s="88"/>
      <c r="J56" s="88"/>
    </row>
    <row r="57" spans="1:10" ht="11.25">
      <c r="A57" s="83">
        <v>562</v>
      </c>
      <c r="B57" s="84" t="s">
        <v>91</v>
      </c>
      <c r="C57" s="85">
        <v>5</v>
      </c>
      <c r="D57" s="86" t="s">
        <v>159</v>
      </c>
      <c r="E57" s="86" t="s">
        <v>46</v>
      </c>
      <c r="F57" s="87">
        <v>77</v>
      </c>
      <c r="G57" s="87">
        <v>16.6</v>
      </c>
      <c r="H57" s="87">
        <v>30</v>
      </c>
      <c r="I57" s="88"/>
      <c r="J57" s="88"/>
    </row>
    <row r="58" spans="1:10" ht="11.25">
      <c r="A58" s="100" t="s">
        <v>266</v>
      </c>
      <c r="B58" s="101" t="s">
        <v>91</v>
      </c>
      <c r="C58" s="102">
        <v>9</v>
      </c>
      <c r="D58" s="103" t="s">
        <v>160</v>
      </c>
      <c r="E58" s="103" t="s">
        <v>161</v>
      </c>
      <c r="F58" s="104">
        <v>38</v>
      </c>
      <c r="G58" s="104">
        <v>23.25</v>
      </c>
      <c r="H58" s="104">
        <v>50</v>
      </c>
      <c r="I58" s="88"/>
      <c r="J58" s="88"/>
    </row>
    <row r="59" spans="1:10" ht="11.25">
      <c r="A59" s="100" t="s">
        <v>267</v>
      </c>
      <c r="B59" s="101" t="s">
        <v>91</v>
      </c>
      <c r="C59" s="102">
        <v>13</v>
      </c>
      <c r="D59" s="103" t="s">
        <v>162</v>
      </c>
      <c r="E59" s="103" t="s">
        <v>44</v>
      </c>
      <c r="F59" s="104">
        <v>43</v>
      </c>
      <c r="G59" s="104">
        <v>28.2</v>
      </c>
      <c r="H59" s="104">
        <v>60</v>
      </c>
      <c r="I59" s="88"/>
      <c r="J59" s="88"/>
    </row>
    <row r="60" spans="1:10" ht="11.25">
      <c r="A60" s="83">
        <v>602</v>
      </c>
      <c r="B60" s="84" t="s">
        <v>91</v>
      </c>
      <c r="C60" s="85">
        <v>56</v>
      </c>
      <c r="D60" s="86" t="s">
        <v>163</v>
      </c>
      <c r="E60" s="86" t="s">
        <v>48</v>
      </c>
      <c r="F60" s="87">
        <v>41</v>
      </c>
      <c r="G60" s="87">
        <v>25.5</v>
      </c>
      <c r="H60" s="87">
        <v>50</v>
      </c>
      <c r="I60" s="88"/>
      <c r="J60" s="88"/>
    </row>
    <row r="61" spans="1:10" ht="11.25">
      <c r="A61" s="100" t="s">
        <v>268</v>
      </c>
      <c r="B61" s="101" t="s">
        <v>91</v>
      </c>
      <c r="C61" s="102">
        <v>14</v>
      </c>
      <c r="D61" s="103" t="s">
        <v>52</v>
      </c>
      <c r="E61" s="103" t="s">
        <v>59</v>
      </c>
      <c r="F61" s="104">
        <v>63</v>
      </c>
      <c r="G61" s="104">
        <v>35</v>
      </c>
      <c r="H61" s="104">
        <v>60</v>
      </c>
      <c r="I61" s="88"/>
      <c r="J61" s="88"/>
    </row>
    <row r="62" spans="1:10" ht="11.25">
      <c r="A62" s="83">
        <v>632</v>
      </c>
      <c r="B62" s="84" t="s">
        <v>91</v>
      </c>
      <c r="C62" s="85">
        <v>7</v>
      </c>
      <c r="D62" s="86" t="s">
        <v>59</v>
      </c>
      <c r="E62" s="86" t="s">
        <v>60</v>
      </c>
      <c r="F62" s="87">
        <v>65</v>
      </c>
      <c r="G62" s="87">
        <v>23.7</v>
      </c>
      <c r="H62" s="87">
        <v>50</v>
      </c>
      <c r="I62" s="88"/>
      <c r="J62" s="88"/>
    </row>
    <row r="63" spans="1:10" ht="11.25">
      <c r="A63" s="100" t="s">
        <v>269</v>
      </c>
      <c r="B63" s="101" t="s">
        <v>91</v>
      </c>
      <c r="C63" s="102">
        <v>26</v>
      </c>
      <c r="D63" s="103" t="s">
        <v>52</v>
      </c>
      <c r="E63" s="103" t="s">
        <v>164</v>
      </c>
      <c r="F63" s="104">
        <v>42</v>
      </c>
      <c r="G63" s="104">
        <v>25.1</v>
      </c>
      <c r="H63" s="104">
        <v>50</v>
      </c>
      <c r="I63" s="88"/>
      <c r="J63" s="88"/>
    </row>
    <row r="64" spans="1:10" ht="11.25">
      <c r="A64" s="100" t="s">
        <v>270</v>
      </c>
      <c r="B64" s="101" t="s">
        <v>91</v>
      </c>
      <c r="C64" s="102">
        <v>21</v>
      </c>
      <c r="D64" s="103" t="s">
        <v>50</v>
      </c>
      <c r="E64" s="103" t="s">
        <v>165</v>
      </c>
      <c r="F64" s="104">
        <v>37</v>
      </c>
      <c r="G64" s="104">
        <v>25.4</v>
      </c>
      <c r="H64" s="104">
        <v>60</v>
      </c>
      <c r="I64" s="88"/>
      <c r="J64" s="88"/>
    </row>
    <row r="65" spans="1:10" ht="11.25">
      <c r="A65" s="83">
        <v>672</v>
      </c>
      <c r="B65" s="84" t="s">
        <v>91</v>
      </c>
      <c r="C65" s="85">
        <v>31</v>
      </c>
      <c r="D65" s="86" t="s">
        <v>106</v>
      </c>
      <c r="E65" s="86" t="s">
        <v>112</v>
      </c>
      <c r="F65" s="87">
        <v>76</v>
      </c>
      <c r="G65" s="87">
        <v>33</v>
      </c>
      <c r="H65" s="87">
        <v>100</v>
      </c>
      <c r="I65" s="88"/>
      <c r="J65" s="88"/>
    </row>
    <row r="66" spans="1:10" ht="11.25">
      <c r="A66" s="83">
        <v>674</v>
      </c>
      <c r="B66" s="84" t="s">
        <v>91</v>
      </c>
      <c r="C66" s="85">
        <v>20</v>
      </c>
      <c r="D66" s="86" t="s">
        <v>112</v>
      </c>
      <c r="E66" s="86" t="s">
        <v>113</v>
      </c>
      <c r="F66" s="87">
        <v>76</v>
      </c>
      <c r="G66" s="87">
        <v>33.2</v>
      </c>
      <c r="H66" s="87">
        <v>100</v>
      </c>
      <c r="I66" s="88"/>
      <c r="J66" s="88"/>
    </row>
    <row r="67" spans="1:10" ht="11.25">
      <c r="A67" s="83">
        <v>676</v>
      </c>
      <c r="B67" s="84" t="s">
        <v>91</v>
      </c>
      <c r="C67" s="85">
        <v>29</v>
      </c>
      <c r="D67" s="86" t="s">
        <v>113</v>
      </c>
      <c r="E67" s="86" t="s">
        <v>114</v>
      </c>
      <c r="F67" s="87">
        <v>76</v>
      </c>
      <c r="G67" s="87">
        <v>33.2</v>
      </c>
      <c r="H67" s="87">
        <v>100</v>
      </c>
      <c r="I67" s="88"/>
      <c r="J67" s="88"/>
    </row>
    <row r="68" spans="1:10" ht="11.25">
      <c r="A68" s="83">
        <v>682</v>
      </c>
      <c r="B68" s="84" t="s">
        <v>91</v>
      </c>
      <c r="C68" s="85">
        <v>15</v>
      </c>
      <c r="D68" s="86" t="s">
        <v>114</v>
      </c>
      <c r="E68" s="86" t="s">
        <v>115</v>
      </c>
      <c r="F68" s="87">
        <v>92</v>
      </c>
      <c r="G68" s="87">
        <v>46</v>
      </c>
      <c r="H68" s="87">
        <v>100</v>
      </c>
      <c r="I68" s="88"/>
      <c r="J68" s="88"/>
    </row>
    <row r="69" spans="1:10" ht="11.25">
      <c r="A69" s="83">
        <v>684</v>
      </c>
      <c r="B69" s="84" t="s">
        <v>91</v>
      </c>
      <c r="C69" s="85">
        <v>52</v>
      </c>
      <c r="D69" s="86" t="s">
        <v>115</v>
      </c>
      <c r="E69" s="86" t="s">
        <v>116</v>
      </c>
      <c r="F69" s="87">
        <v>92</v>
      </c>
      <c r="G69" s="87">
        <v>45.8</v>
      </c>
      <c r="H69" s="87">
        <v>100</v>
      </c>
      <c r="I69" s="88"/>
      <c r="J69" s="88"/>
    </row>
    <row r="70" spans="1:10" ht="11.25">
      <c r="A70" s="83">
        <v>686</v>
      </c>
      <c r="B70" s="84" t="s">
        <v>91</v>
      </c>
      <c r="C70" s="85">
        <v>2</v>
      </c>
      <c r="D70" s="86" t="s">
        <v>116</v>
      </c>
      <c r="E70" s="86" t="s">
        <v>117</v>
      </c>
      <c r="F70" s="87">
        <v>92</v>
      </c>
      <c r="G70" s="87">
        <v>46</v>
      </c>
      <c r="H70" s="87">
        <v>100</v>
      </c>
      <c r="I70" s="88"/>
      <c r="J70" s="88"/>
    </row>
    <row r="71" spans="1:10" ht="11.25">
      <c r="A71" s="83">
        <v>694</v>
      </c>
      <c r="B71" s="84" t="s">
        <v>91</v>
      </c>
      <c r="C71" s="85">
        <v>1</v>
      </c>
      <c r="D71" s="86" t="s">
        <v>166</v>
      </c>
      <c r="E71" s="86" t="s">
        <v>112</v>
      </c>
      <c r="F71" s="87">
        <v>129</v>
      </c>
      <c r="G71" s="87">
        <v>13.5</v>
      </c>
      <c r="H71" s="87">
        <v>60</v>
      </c>
      <c r="I71" s="88"/>
      <c r="J71" s="88"/>
    </row>
    <row r="72" spans="1:10" ht="11.25">
      <c r="A72" s="83">
        <v>704</v>
      </c>
      <c r="B72" s="84" t="s">
        <v>91</v>
      </c>
      <c r="C72" s="85">
        <v>12</v>
      </c>
      <c r="D72" s="86" t="s">
        <v>118</v>
      </c>
      <c r="E72" s="86" t="s">
        <v>114</v>
      </c>
      <c r="F72" s="87">
        <v>25</v>
      </c>
      <c r="G72" s="87">
        <v>24</v>
      </c>
      <c r="H72" s="87">
        <v>60</v>
      </c>
      <c r="I72" s="88"/>
      <c r="J72" s="88"/>
    </row>
    <row r="73" spans="1:10" ht="11.25">
      <c r="A73" s="100" t="s">
        <v>252</v>
      </c>
      <c r="B73" s="101" t="s">
        <v>91</v>
      </c>
      <c r="C73" s="102">
        <v>11</v>
      </c>
      <c r="D73" s="103" t="s">
        <v>113</v>
      </c>
      <c r="E73" s="103" t="s">
        <v>167</v>
      </c>
      <c r="F73" s="104">
        <v>61</v>
      </c>
      <c r="G73" s="104">
        <v>34.2</v>
      </c>
      <c r="H73" s="104">
        <v>80</v>
      </c>
      <c r="I73" s="88"/>
      <c r="J73" s="88"/>
    </row>
    <row r="74" spans="1:10" ht="11.25">
      <c r="A74" s="100" t="s">
        <v>253</v>
      </c>
      <c r="B74" s="101" t="s">
        <v>91</v>
      </c>
      <c r="C74" s="102">
        <v>38</v>
      </c>
      <c r="D74" s="103" t="s">
        <v>167</v>
      </c>
      <c r="E74" s="103" t="s">
        <v>168</v>
      </c>
      <c r="F74" s="104">
        <v>32</v>
      </c>
      <c r="G74" s="104">
        <v>25.7</v>
      </c>
      <c r="H74" s="104">
        <v>80</v>
      </c>
      <c r="I74" s="88"/>
      <c r="J74" s="88"/>
    </row>
    <row r="75" spans="1:10" ht="11.25">
      <c r="A75" s="100" t="s">
        <v>254</v>
      </c>
      <c r="B75" s="101" t="s">
        <v>91</v>
      </c>
      <c r="C75" s="102">
        <v>16</v>
      </c>
      <c r="D75" s="103" t="s">
        <v>168</v>
      </c>
      <c r="E75" s="103" t="s">
        <v>169</v>
      </c>
      <c r="F75" s="104">
        <v>24</v>
      </c>
      <c r="G75" s="104">
        <v>32</v>
      </c>
      <c r="H75" s="104">
        <v>70</v>
      </c>
      <c r="I75" s="88"/>
      <c r="J75" s="88"/>
    </row>
    <row r="76" spans="1:10" ht="11.25">
      <c r="A76" s="100" t="s">
        <v>255</v>
      </c>
      <c r="B76" s="101" t="s">
        <v>91</v>
      </c>
      <c r="C76" s="102">
        <v>17</v>
      </c>
      <c r="D76" s="103" t="s">
        <v>169</v>
      </c>
      <c r="E76" s="103" t="s">
        <v>108</v>
      </c>
      <c r="F76" s="104">
        <v>24</v>
      </c>
      <c r="G76" s="104">
        <v>32.1</v>
      </c>
      <c r="H76" s="104">
        <v>70</v>
      </c>
      <c r="I76" s="88"/>
      <c r="J76" s="88"/>
    </row>
    <row r="77" spans="1:10" ht="11.25">
      <c r="A77" s="100" t="s">
        <v>256</v>
      </c>
      <c r="B77" s="101" t="s">
        <v>91</v>
      </c>
      <c r="C77" s="102">
        <v>30</v>
      </c>
      <c r="D77" s="103" t="s">
        <v>170</v>
      </c>
      <c r="E77" s="103" t="s">
        <v>167</v>
      </c>
      <c r="F77" s="104"/>
      <c r="G77" s="104"/>
      <c r="H77" s="104"/>
      <c r="I77" s="88"/>
      <c r="J77" s="88"/>
    </row>
    <row r="78" spans="1:10" ht="11.25">
      <c r="A78" s="83">
        <v>782</v>
      </c>
      <c r="B78" s="84" t="s">
        <v>91</v>
      </c>
      <c r="C78" s="85">
        <v>3</v>
      </c>
      <c r="D78" s="86" t="s">
        <v>171</v>
      </c>
      <c r="E78" s="86" t="s">
        <v>172</v>
      </c>
      <c r="F78" s="87">
        <v>16</v>
      </c>
      <c r="G78" s="87">
        <v>19</v>
      </c>
      <c r="H78" s="87">
        <v>60</v>
      </c>
      <c r="I78" s="88"/>
      <c r="J78" s="88"/>
    </row>
    <row r="79" spans="1:10" ht="11.25">
      <c r="A79" s="83">
        <v>792</v>
      </c>
      <c r="B79" s="84" t="s">
        <v>91</v>
      </c>
      <c r="C79" s="85">
        <v>10</v>
      </c>
      <c r="D79" s="86" t="s">
        <v>172</v>
      </c>
      <c r="E79" s="86" t="s">
        <v>173</v>
      </c>
      <c r="F79" s="87">
        <v>16</v>
      </c>
      <c r="G79" s="87">
        <v>18.7</v>
      </c>
      <c r="H79" s="87">
        <v>60</v>
      </c>
      <c r="I79" s="88"/>
      <c r="J79" s="88"/>
    </row>
    <row r="80" spans="1:10" ht="11.25">
      <c r="A80" s="100" t="s">
        <v>257</v>
      </c>
      <c r="B80" s="101" t="s">
        <v>91</v>
      </c>
      <c r="C80" s="102">
        <v>12</v>
      </c>
      <c r="D80" s="103" t="s">
        <v>174</v>
      </c>
      <c r="E80" s="103" t="s">
        <v>115</v>
      </c>
      <c r="F80" s="104">
        <v>16</v>
      </c>
      <c r="G80" s="104">
        <v>19</v>
      </c>
      <c r="H80" s="104">
        <v>60</v>
      </c>
      <c r="I80" s="88"/>
      <c r="J80" s="88"/>
    </row>
    <row r="81" spans="1:10" ht="11.25">
      <c r="A81" s="100" t="s">
        <v>258</v>
      </c>
      <c r="B81" s="101" t="s">
        <v>91</v>
      </c>
      <c r="C81" s="102">
        <v>41</v>
      </c>
      <c r="D81" s="103" t="s">
        <v>115</v>
      </c>
      <c r="E81" s="103" t="s">
        <v>175</v>
      </c>
      <c r="F81" s="104">
        <v>31</v>
      </c>
      <c r="G81" s="104">
        <v>32.5</v>
      </c>
      <c r="H81" s="104">
        <v>60</v>
      </c>
      <c r="I81" s="88"/>
      <c r="J81" s="88"/>
    </row>
    <row r="82" spans="1:10" ht="11.25">
      <c r="A82" s="100" t="s">
        <v>259</v>
      </c>
      <c r="B82" s="101" t="s">
        <v>91</v>
      </c>
      <c r="C82" s="102">
        <v>10</v>
      </c>
      <c r="D82" s="103" t="s">
        <v>176</v>
      </c>
      <c r="E82" s="103" t="s">
        <v>177</v>
      </c>
      <c r="F82" s="104">
        <v>45</v>
      </c>
      <c r="G82" s="104">
        <v>32.7</v>
      </c>
      <c r="H82" s="104">
        <v>50</v>
      </c>
      <c r="I82" s="88"/>
      <c r="J82" s="88"/>
    </row>
    <row r="83" spans="1:10" ht="11.25">
      <c r="A83" s="83">
        <v>842</v>
      </c>
      <c r="B83" s="84" t="s">
        <v>91</v>
      </c>
      <c r="C83" s="85">
        <v>11</v>
      </c>
      <c r="D83" s="86" t="s">
        <v>117</v>
      </c>
      <c r="E83" s="86" t="s">
        <v>119</v>
      </c>
      <c r="F83" s="87">
        <v>212</v>
      </c>
      <c r="G83" s="87">
        <v>51.2</v>
      </c>
      <c r="H83" s="87">
        <v>100</v>
      </c>
      <c r="I83" s="88"/>
      <c r="J83" s="88"/>
    </row>
    <row r="84" spans="1:10" ht="11.25">
      <c r="A84" s="100" t="s">
        <v>260</v>
      </c>
      <c r="B84" s="101" t="s">
        <v>91</v>
      </c>
      <c r="C84" s="102">
        <v>56</v>
      </c>
      <c r="D84" s="103" t="s">
        <v>119</v>
      </c>
      <c r="E84" s="103" t="s">
        <v>120</v>
      </c>
      <c r="F84" s="104">
        <v>44</v>
      </c>
      <c r="G84" s="104">
        <v>24.7</v>
      </c>
      <c r="H84" s="104">
        <v>60</v>
      </c>
      <c r="I84" s="88"/>
      <c r="J84" s="88"/>
    </row>
    <row r="85" spans="1:10" ht="11.25">
      <c r="A85" s="83">
        <v>854</v>
      </c>
      <c r="B85" s="84" t="s">
        <v>91</v>
      </c>
      <c r="C85" s="85">
        <v>22</v>
      </c>
      <c r="D85" s="86" t="s">
        <v>120</v>
      </c>
      <c r="E85" s="86" t="s">
        <v>121</v>
      </c>
      <c r="F85" s="87">
        <v>170</v>
      </c>
      <c r="G85" s="87">
        <v>46.7</v>
      </c>
      <c r="H85" s="87">
        <v>100</v>
      </c>
      <c r="I85" s="88"/>
      <c r="J85" s="88"/>
    </row>
    <row r="86" spans="1:10" ht="11.25">
      <c r="A86" s="83">
        <v>862</v>
      </c>
      <c r="B86" s="84" t="s">
        <v>91</v>
      </c>
      <c r="C86" s="85">
        <v>46</v>
      </c>
      <c r="D86" s="86" t="s">
        <v>109</v>
      </c>
      <c r="E86" s="86" t="s">
        <v>120</v>
      </c>
      <c r="F86" s="87">
        <v>48</v>
      </c>
      <c r="G86" s="87">
        <v>23.1</v>
      </c>
      <c r="H86" s="87">
        <v>75</v>
      </c>
      <c r="I86" s="88"/>
      <c r="J86" s="88"/>
    </row>
    <row r="87" spans="1:10" ht="11.25">
      <c r="A87" s="83">
        <v>872</v>
      </c>
      <c r="B87" s="84" t="s">
        <v>91</v>
      </c>
      <c r="C87" s="85">
        <v>7</v>
      </c>
      <c r="D87" s="86" t="s">
        <v>121</v>
      </c>
      <c r="E87" s="86" t="s">
        <v>49</v>
      </c>
      <c r="F87" s="87">
        <v>170</v>
      </c>
      <c r="G87" s="87">
        <v>47</v>
      </c>
      <c r="H87" s="87">
        <v>100</v>
      </c>
      <c r="I87" s="88"/>
      <c r="J87" s="88"/>
    </row>
    <row r="88" spans="1:10" ht="11.25">
      <c r="A88" s="83">
        <v>882</v>
      </c>
      <c r="B88" s="84" t="s">
        <v>91</v>
      </c>
      <c r="C88" s="85">
        <v>21</v>
      </c>
      <c r="D88" s="86" t="s">
        <v>117</v>
      </c>
      <c r="E88" s="86" t="s">
        <v>109</v>
      </c>
      <c r="F88" s="87">
        <v>94</v>
      </c>
      <c r="G88" s="87">
        <v>28.1</v>
      </c>
      <c r="H88" s="87">
        <v>100</v>
      </c>
      <c r="I88" s="88"/>
      <c r="J88" s="88"/>
    </row>
    <row r="89" spans="1:10" ht="11.25">
      <c r="A89" s="100" t="s">
        <v>251</v>
      </c>
      <c r="B89" s="101" t="s">
        <v>91</v>
      </c>
      <c r="C89" s="102">
        <v>74</v>
      </c>
      <c r="D89" s="103" t="s">
        <v>117</v>
      </c>
      <c r="E89" s="103" t="s">
        <v>178</v>
      </c>
      <c r="F89" s="104">
        <v>29</v>
      </c>
      <c r="G89" s="104">
        <v>44.4</v>
      </c>
      <c r="H89" s="104">
        <v>70</v>
      </c>
      <c r="I89" s="88"/>
      <c r="J89" s="88"/>
    </row>
    <row r="90" spans="1:10" ht="11.25">
      <c r="A90" s="100" t="s">
        <v>250</v>
      </c>
      <c r="B90" s="101" t="s">
        <v>91</v>
      </c>
      <c r="C90" s="102">
        <v>32</v>
      </c>
      <c r="D90" s="103" t="s">
        <v>178</v>
      </c>
      <c r="E90" s="103" t="s">
        <v>179</v>
      </c>
      <c r="F90" s="104">
        <v>30</v>
      </c>
      <c r="G90" s="104">
        <v>36</v>
      </c>
      <c r="H90" s="104">
        <v>70</v>
      </c>
      <c r="I90" s="88"/>
      <c r="J90" s="88"/>
    </row>
    <row r="91" spans="1:10" ht="11.25">
      <c r="A91" s="100" t="s">
        <v>249</v>
      </c>
      <c r="B91" s="101" t="s">
        <v>91</v>
      </c>
      <c r="C91" s="102">
        <v>32</v>
      </c>
      <c r="D91" s="103" t="s">
        <v>126</v>
      </c>
      <c r="E91" s="103" t="s">
        <v>179</v>
      </c>
      <c r="F91" s="104">
        <v>32</v>
      </c>
      <c r="G91" s="104">
        <v>35</v>
      </c>
      <c r="H91" s="104">
        <v>80</v>
      </c>
      <c r="I91" s="88"/>
      <c r="J91" s="88"/>
    </row>
    <row r="92" spans="1:10" ht="11.25">
      <c r="A92" s="100" t="s">
        <v>248</v>
      </c>
      <c r="B92" s="101" t="s">
        <v>91</v>
      </c>
      <c r="C92" s="102">
        <v>20</v>
      </c>
      <c r="D92" s="103" t="s">
        <v>179</v>
      </c>
      <c r="E92" s="103" t="s">
        <v>61</v>
      </c>
      <c r="F92" s="104">
        <v>32</v>
      </c>
      <c r="G92" s="104">
        <v>35.2</v>
      </c>
      <c r="H92" s="104">
        <v>80</v>
      </c>
      <c r="I92" s="88"/>
      <c r="J92" s="88"/>
    </row>
    <row r="93" spans="1:10" ht="11.25">
      <c r="A93" s="83">
        <v>944</v>
      </c>
      <c r="B93" s="84" t="s">
        <v>91</v>
      </c>
      <c r="C93" s="85">
        <v>14</v>
      </c>
      <c r="D93" s="86" t="s">
        <v>61</v>
      </c>
      <c r="E93" s="86" t="s">
        <v>62</v>
      </c>
      <c r="F93" s="87">
        <v>203</v>
      </c>
      <c r="G93" s="87">
        <v>46.7</v>
      </c>
      <c r="H93" s="87">
        <v>120</v>
      </c>
      <c r="I93" s="88"/>
      <c r="J93" s="88"/>
    </row>
    <row r="94" spans="1:10" ht="11.25">
      <c r="A94" s="83">
        <v>952</v>
      </c>
      <c r="B94" s="84" t="s">
        <v>91</v>
      </c>
      <c r="C94" s="85">
        <v>44</v>
      </c>
      <c r="D94" s="86" t="s">
        <v>61</v>
      </c>
      <c r="E94" s="86" t="s">
        <v>63</v>
      </c>
      <c r="F94" s="87">
        <v>190</v>
      </c>
      <c r="G94" s="87">
        <v>65.3</v>
      </c>
      <c r="H94" s="87">
        <v>120</v>
      </c>
      <c r="I94" s="88"/>
      <c r="J94" s="88"/>
    </row>
    <row r="95" spans="1:10" ht="11.25">
      <c r="A95" s="83">
        <v>992</v>
      </c>
      <c r="B95" s="84" t="s">
        <v>91</v>
      </c>
      <c r="C95" s="85">
        <v>10</v>
      </c>
      <c r="D95" s="86" t="s">
        <v>63</v>
      </c>
      <c r="E95" s="86" t="s">
        <v>64</v>
      </c>
      <c r="F95" s="87">
        <v>350</v>
      </c>
      <c r="G95" s="87">
        <v>59.9</v>
      </c>
      <c r="H95" s="87">
        <v>120</v>
      </c>
      <c r="I95" s="88"/>
      <c r="J95" s="88"/>
    </row>
    <row r="96" spans="1:10" ht="11.25">
      <c r="A96" s="83">
        <v>994</v>
      </c>
      <c r="B96" s="84" t="s">
        <v>91</v>
      </c>
      <c r="C96" s="85">
        <v>32</v>
      </c>
      <c r="D96" s="86" t="s">
        <v>64</v>
      </c>
      <c r="E96" s="86" t="s">
        <v>65</v>
      </c>
      <c r="F96" s="87">
        <v>363</v>
      </c>
      <c r="G96" s="87">
        <v>63.9</v>
      </c>
      <c r="H96" s="87">
        <v>120</v>
      </c>
      <c r="I96" s="88"/>
      <c r="J96" s="88"/>
    </row>
    <row r="97" spans="1:10" ht="11.25">
      <c r="A97" s="83">
        <v>996</v>
      </c>
      <c r="B97" s="84" t="s">
        <v>91</v>
      </c>
      <c r="C97" s="85">
        <v>39</v>
      </c>
      <c r="D97" s="86" t="s">
        <v>65</v>
      </c>
      <c r="E97" s="86" t="s">
        <v>66</v>
      </c>
      <c r="F97" s="87">
        <v>318</v>
      </c>
      <c r="G97" s="87">
        <v>63</v>
      </c>
      <c r="H97" s="87">
        <v>140</v>
      </c>
      <c r="I97" s="88"/>
      <c r="J97" s="88"/>
    </row>
    <row r="98" spans="1:10" ht="11.25">
      <c r="A98" s="83">
        <v>1002</v>
      </c>
      <c r="B98" s="84" t="s">
        <v>91</v>
      </c>
      <c r="C98" s="85">
        <v>10</v>
      </c>
      <c r="D98" s="86" t="s">
        <v>66</v>
      </c>
      <c r="E98" s="86" t="s">
        <v>67</v>
      </c>
      <c r="F98" s="87">
        <v>225</v>
      </c>
      <c r="G98" s="87">
        <v>34.6</v>
      </c>
      <c r="H98" s="87">
        <v>120</v>
      </c>
      <c r="I98" s="88"/>
      <c r="J98" s="88"/>
    </row>
    <row r="99" spans="1:10" ht="11.25">
      <c r="A99" s="83">
        <v>1024</v>
      </c>
      <c r="B99" s="84" t="s">
        <v>91</v>
      </c>
      <c r="C99" s="85">
        <v>4</v>
      </c>
      <c r="D99" s="86" t="s">
        <v>68</v>
      </c>
      <c r="E99" s="86" t="s">
        <v>69</v>
      </c>
      <c r="F99" s="87">
        <v>60</v>
      </c>
      <c r="G99" s="87">
        <v>31.8</v>
      </c>
      <c r="H99" s="87">
        <v>60</v>
      </c>
      <c r="I99" s="88"/>
      <c r="J99" s="88"/>
    </row>
    <row r="100" spans="1:10" ht="11.25">
      <c r="A100" s="83">
        <v>1032</v>
      </c>
      <c r="B100" s="84" t="s">
        <v>91</v>
      </c>
      <c r="C100" s="85">
        <v>29</v>
      </c>
      <c r="D100" s="86" t="s">
        <v>69</v>
      </c>
      <c r="E100" s="86" t="s">
        <v>63</v>
      </c>
      <c r="F100" s="87">
        <v>109</v>
      </c>
      <c r="G100" s="87">
        <v>49.7</v>
      </c>
      <c r="H100" s="87">
        <v>100</v>
      </c>
      <c r="I100" s="88"/>
      <c r="J100" s="88"/>
    </row>
    <row r="101" spans="1:10" ht="11.25">
      <c r="A101" s="83">
        <v>1034</v>
      </c>
      <c r="B101" s="84" t="s">
        <v>91</v>
      </c>
      <c r="C101" s="85">
        <v>6</v>
      </c>
      <c r="D101" s="86" t="s">
        <v>122</v>
      </c>
      <c r="E101" s="86" t="s">
        <v>123</v>
      </c>
      <c r="F101" s="87">
        <v>35</v>
      </c>
      <c r="G101" s="87">
        <v>10</v>
      </c>
      <c r="H101" s="87">
        <v>20</v>
      </c>
      <c r="I101" s="88"/>
      <c r="J101" s="88"/>
    </row>
    <row r="102" spans="1:10" ht="11.25">
      <c r="A102" s="100" t="s">
        <v>247</v>
      </c>
      <c r="B102" s="101" t="s">
        <v>91</v>
      </c>
      <c r="C102" s="102">
        <v>20</v>
      </c>
      <c r="D102" s="103" t="s">
        <v>180</v>
      </c>
      <c r="E102" s="103" t="s">
        <v>119</v>
      </c>
      <c r="F102" s="104">
        <v>59</v>
      </c>
      <c r="G102" s="104">
        <v>29.2</v>
      </c>
      <c r="H102" s="104">
        <v>50</v>
      </c>
      <c r="I102" s="88"/>
      <c r="J102" s="88"/>
    </row>
    <row r="103" spans="1:10" ht="11.25">
      <c r="A103" s="83">
        <v>1062</v>
      </c>
      <c r="B103" s="84" t="s">
        <v>91</v>
      </c>
      <c r="C103" s="85">
        <v>11</v>
      </c>
      <c r="D103" s="86" t="s">
        <v>119</v>
      </c>
      <c r="E103" s="86" t="s">
        <v>124</v>
      </c>
      <c r="F103" s="87">
        <v>74</v>
      </c>
      <c r="G103" s="87">
        <v>44.6</v>
      </c>
      <c r="H103" s="87">
        <v>80</v>
      </c>
      <c r="I103" s="88"/>
      <c r="J103" s="88"/>
    </row>
    <row r="104" spans="1:10" ht="11.25">
      <c r="A104" s="83">
        <v>1064</v>
      </c>
      <c r="B104" s="84" t="s">
        <v>91</v>
      </c>
      <c r="C104" s="85">
        <v>43</v>
      </c>
      <c r="D104" s="86" t="s">
        <v>124</v>
      </c>
      <c r="E104" s="86" t="s">
        <v>125</v>
      </c>
      <c r="F104" s="87">
        <v>74</v>
      </c>
      <c r="G104" s="87">
        <v>45</v>
      </c>
      <c r="H104" s="87">
        <v>80</v>
      </c>
      <c r="I104" s="88"/>
      <c r="J104" s="88"/>
    </row>
    <row r="105" spans="1:10" ht="11.25">
      <c r="A105" s="83">
        <v>1072</v>
      </c>
      <c r="B105" s="84" t="s">
        <v>91</v>
      </c>
      <c r="C105" s="85">
        <v>12</v>
      </c>
      <c r="D105" s="86" t="s">
        <v>125</v>
      </c>
      <c r="E105" s="86" t="s">
        <v>126</v>
      </c>
      <c r="F105" s="87">
        <v>74</v>
      </c>
      <c r="G105" s="87">
        <v>45</v>
      </c>
      <c r="H105" s="87">
        <v>80</v>
      </c>
      <c r="I105" s="88"/>
      <c r="J105" s="88"/>
    </row>
    <row r="106" spans="1:10" ht="11.25">
      <c r="A106" s="83">
        <v>1082</v>
      </c>
      <c r="B106" s="84" t="s">
        <v>91</v>
      </c>
      <c r="C106" s="85">
        <v>37</v>
      </c>
      <c r="D106" s="86" t="s">
        <v>126</v>
      </c>
      <c r="E106" s="86" t="s">
        <v>127</v>
      </c>
      <c r="F106" s="87">
        <v>81</v>
      </c>
      <c r="G106" s="87">
        <v>37.7</v>
      </c>
      <c r="H106" s="87">
        <v>100</v>
      </c>
      <c r="I106" s="88"/>
      <c r="J106" s="88"/>
    </row>
    <row r="107" spans="1:10" ht="11.25">
      <c r="A107" s="83">
        <v>1084</v>
      </c>
      <c r="B107" s="84" t="s">
        <v>91</v>
      </c>
      <c r="C107" s="85">
        <v>6</v>
      </c>
      <c r="D107" s="86" t="s">
        <v>127</v>
      </c>
      <c r="E107" s="86" t="s">
        <v>128</v>
      </c>
      <c r="F107" s="87">
        <v>117</v>
      </c>
      <c r="G107" s="87">
        <v>47</v>
      </c>
      <c r="H107" s="87">
        <v>100</v>
      </c>
      <c r="I107" s="88"/>
      <c r="J107" s="88"/>
    </row>
    <row r="108" spans="1:10" ht="11.25">
      <c r="A108" s="83">
        <v>1086</v>
      </c>
      <c r="B108" s="84" t="s">
        <v>91</v>
      </c>
      <c r="C108" s="85">
        <v>10</v>
      </c>
      <c r="D108" s="86" t="s">
        <v>128</v>
      </c>
      <c r="E108" s="86" t="s">
        <v>63</v>
      </c>
      <c r="F108" s="87">
        <v>123</v>
      </c>
      <c r="G108" s="87">
        <v>40.7</v>
      </c>
      <c r="H108" s="87">
        <v>100</v>
      </c>
      <c r="I108" s="88"/>
      <c r="J108" s="88"/>
    </row>
    <row r="109" spans="1:10" ht="11.25">
      <c r="A109" s="83">
        <v>1092</v>
      </c>
      <c r="B109" s="84" t="s">
        <v>91</v>
      </c>
      <c r="C109" s="85">
        <v>8</v>
      </c>
      <c r="D109" s="86" t="s">
        <v>128</v>
      </c>
      <c r="E109" s="86" t="s">
        <v>64</v>
      </c>
      <c r="F109" s="87">
        <v>84</v>
      </c>
      <c r="G109" s="87">
        <v>37.8</v>
      </c>
      <c r="H109" s="87">
        <v>90</v>
      </c>
      <c r="I109" s="88"/>
      <c r="J109" s="88"/>
    </row>
    <row r="110" spans="1:10" ht="11.25">
      <c r="A110" s="100" t="s">
        <v>244</v>
      </c>
      <c r="B110" s="101" t="s">
        <v>91</v>
      </c>
      <c r="C110" s="102">
        <v>6</v>
      </c>
      <c r="D110" s="103" t="s">
        <v>181</v>
      </c>
      <c r="E110" s="103" t="s">
        <v>182</v>
      </c>
      <c r="F110" s="104">
        <v>45</v>
      </c>
      <c r="G110" s="104">
        <v>31</v>
      </c>
      <c r="H110" s="104">
        <v>60</v>
      </c>
      <c r="I110" s="88"/>
      <c r="J110" s="88"/>
    </row>
    <row r="111" spans="1:10" ht="11.25">
      <c r="A111" s="100" t="s">
        <v>245</v>
      </c>
      <c r="B111" s="101" t="s">
        <v>91</v>
      </c>
      <c r="C111" s="102">
        <v>12</v>
      </c>
      <c r="D111" s="103" t="s">
        <v>182</v>
      </c>
      <c r="E111" s="103" t="s">
        <v>183</v>
      </c>
      <c r="F111" s="104">
        <v>45</v>
      </c>
      <c r="G111" s="104">
        <v>30.5</v>
      </c>
      <c r="H111" s="104">
        <v>60</v>
      </c>
      <c r="I111" s="88"/>
      <c r="J111" s="88"/>
    </row>
    <row r="112" spans="1:10" ht="11.25">
      <c r="A112" s="100" t="s">
        <v>246</v>
      </c>
      <c r="B112" s="101" t="s">
        <v>91</v>
      </c>
      <c r="C112" s="102">
        <v>19</v>
      </c>
      <c r="D112" s="103" t="s">
        <v>183</v>
      </c>
      <c r="E112" s="103" t="s">
        <v>129</v>
      </c>
      <c r="F112" s="104">
        <v>51</v>
      </c>
      <c r="G112" s="104">
        <v>23.8</v>
      </c>
      <c r="H112" s="104">
        <v>50</v>
      </c>
      <c r="I112" s="88"/>
      <c r="J112" s="88"/>
    </row>
    <row r="113" spans="1:10" ht="11.25">
      <c r="A113" s="83">
        <v>1132</v>
      </c>
      <c r="B113" s="84" t="s">
        <v>91</v>
      </c>
      <c r="C113" s="85">
        <v>34</v>
      </c>
      <c r="D113" s="86" t="s">
        <v>129</v>
      </c>
      <c r="E113" s="86" t="s">
        <v>130</v>
      </c>
      <c r="F113" s="87">
        <v>80</v>
      </c>
      <c r="G113" s="87">
        <v>33</v>
      </c>
      <c r="H113" s="87">
        <v>80</v>
      </c>
      <c r="I113" s="88"/>
      <c r="J113" s="88"/>
    </row>
    <row r="114" spans="1:10" ht="11.25">
      <c r="A114" s="83">
        <v>1134</v>
      </c>
      <c r="B114" s="84" t="s">
        <v>91</v>
      </c>
      <c r="C114" s="85">
        <v>10</v>
      </c>
      <c r="D114" s="86" t="s">
        <v>130</v>
      </c>
      <c r="E114" s="86" t="s">
        <v>131</v>
      </c>
      <c r="F114" s="87">
        <v>96</v>
      </c>
      <c r="G114" s="87">
        <v>41</v>
      </c>
      <c r="H114" s="87">
        <v>80</v>
      </c>
      <c r="I114" s="88"/>
      <c r="J114" s="88"/>
    </row>
    <row r="115" spans="1:10" ht="11.25">
      <c r="A115" s="83">
        <v>1142</v>
      </c>
      <c r="B115" s="84" t="s">
        <v>91</v>
      </c>
      <c r="C115" s="85">
        <v>22</v>
      </c>
      <c r="D115" s="86" t="s">
        <v>131</v>
      </c>
      <c r="E115" s="86" t="s">
        <v>132</v>
      </c>
      <c r="F115" s="87">
        <v>95</v>
      </c>
      <c r="G115" s="87">
        <v>37.3</v>
      </c>
      <c r="H115" s="87">
        <v>100</v>
      </c>
      <c r="I115" s="88"/>
      <c r="J115" s="88"/>
    </row>
    <row r="116" spans="1:10" ht="11.25">
      <c r="A116" s="83">
        <v>1144</v>
      </c>
      <c r="B116" s="84" t="s">
        <v>91</v>
      </c>
      <c r="C116" s="85">
        <v>4</v>
      </c>
      <c r="D116" s="86" t="s">
        <v>132</v>
      </c>
      <c r="E116" s="86" t="s">
        <v>133</v>
      </c>
      <c r="F116" s="87">
        <v>95</v>
      </c>
      <c r="G116" s="87">
        <v>37</v>
      </c>
      <c r="H116" s="87">
        <v>100</v>
      </c>
      <c r="I116" s="88"/>
      <c r="J116" s="88"/>
    </row>
    <row r="117" spans="1:10" ht="11.25">
      <c r="A117" s="83">
        <v>1152</v>
      </c>
      <c r="B117" s="84" t="s">
        <v>91</v>
      </c>
      <c r="C117" s="89">
        <v>4</v>
      </c>
      <c r="D117" s="90" t="s">
        <v>132</v>
      </c>
      <c r="E117" s="90" t="s">
        <v>134</v>
      </c>
      <c r="F117" s="87">
        <v>123</v>
      </c>
      <c r="G117" s="87">
        <v>30.7</v>
      </c>
      <c r="H117" s="87">
        <v>90</v>
      </c>
      <c r="I117" s="88"/>
      <c r="J117" s="88"/>
    </row>
    <row r="118" spans="1:10" ht="11.25">
      <c r="A118" s="83">
        <v>1162</v>
      </c>
      <c r="B118" s="84" t="s">
        <v>145</v>
      </c>
      <c r="C118" s="89">
        <v>7</v>
      </c>
      <c r="D118" s="90" t="s">
        <v>133</v>
      </c>
      <c r="E118" s="90" t="s">
        <v>135</v>
      </c>
      <c r="F118" s="87">
        <v>85</v>
      </c>
      <c r="G118" s="87">
        <v>34</v>
      </c>
      <c r="H118" s="87">
        <v>80</v>
      </c>
      <c r="I118" s="88"/>
      <c r="J118" s="88"/>
    </row>
    <row r="119" spans="1:10" ht="11.25">
      <c r="A119" s="83">
        <v>1164</v>
      </c>
      <c r="B119" s="84" t="s">
        <v>145</v>
      </c>
      <c r="C119" s="85">
        <v>26</v>
      </c>
      <c r="D119" s="86" t="s">
        <v>135</v>
      </c>
      <c r="E119" s="86" t="s">
        <v>128</v>
      </c>
      <c r="F119" s="87">
        <v>91</v>
      </c>
      <c r="G119" s="87">
        <v>52.4</v>
      </c>
      <c r="H119" s="87">
        <v>80</v>
      </c>
      <c r="I119" s="88"/>
      <c r="J119" s="88"/>
    </row>
    <row r="120" spans="1:10" ht="11.25">
      <c r="A120" s="100" t="s">
        <v>241</v>
      </c>
      <c r="B120" s="101" t="s">
        <v>145</v>
      </c>
      <c r="C120" s="102">
        <v>11</v>
      </c>
      <c r="D120" s="103" t="s">
        <v>184</v>
      </c>
      <c r="E120" s="103" t="s">
        <v>129</v>
      </c>
      <c r="F120" s="104">
        <v>38</v>
      </c>
      <c r="G120" s="104">
        <v>43.6</v>
      </c>
      <c r="H120" s="104">
        <v>60</v>
      </c>
      <c r="I120" s="88"/>
      <c r="J120" s="88"/>
    </row>
    <row r="121" spans="1:10" ht="11.25">
      <c r="A121" s="100" t="s">
        <v>242</v>
      </c>
      <c r="B121" s="101" t="s">
        <v>145</v>
      </c>
      <c r="C121" s="102">
        <v>22</v>
      </c>
      <c r="D121" s="103" t="s">
        <v>125</v>
      </c>
      <c r="E121" s="103" t="s">
        <v>136</v>
      </c>
      <c r="F121" s="104">
        <v>27</v>
      </c>
      <c r="G121" s="104">
        <v>28.6</v>
      </c>
      <c r="H121" s="104">
        <v>60</v>
      </c>
      <c r="I121" s="88"/>
      <c r="J121" s="88"/>
    </row>
    <row r="122" spans="1:10" ht="11.25">
      <c r="A122" s="100" t="s">
        <v>243</v>
      </c>
      <c r="B122" s="101" t="s">
        <v>145</v>
      </c>
      <c r="C122" s="102">
        <v>33</v>
      </c>
      <c r="D122" s="103" t="s">
        <v>136</v>
      </c>
      <c r="E122" s="103" t="s">
        <v>133</v>
      </c>
      <c r="F122" s="104">
        <v>32</v>
      </c>
      <c r="G122" s="104">
        <v>28</v>
      </c>
      <c r="H122" s="104">
        <v>70</v>
      </c>
      <c r="I122" s="88"/>
      <c r="J122" s="88"/>
    </row>
    <row r="123" spans="1:10" ht="11.25">
      <c r="A123" s="83">
        <v>1222</v>
      </c>
      <c r="B123" s="84" t="s">
        <v>145</v>
      </c>
      <c r="C123" s="85">
        <v>4</v>
      </c>
      <c r="D123" s="86" t="s">
        <v>133</v>
      </c>
      <c r="E123" s="86" t="s">
        <v>134</v>
      </c>
      <c r="F123" s="87">
        <v>80</v>
      </c>
      <c r="G123" s="87">
        <v>27</v>
      </c>
      <c r="H123" s="87">
        <v>100</v>
      </c>
      <c r="I123" s="88"/>
      <c r="J123" s="88"/>
    </row>
    <row r="124" spans="1:10" ht="11.25">
      <c r="A124" s="83">
        <v>1224</v>
      </c>
      <c r="B124" s="84" t="s">
        <v>145</v>
      </c>
      <c r="C124" s="85">
        <v>24</v>
      </c>
      <c r="D124" s="86" t="s">
        <v>134</v>
      </c>
      <c r="E124" s="86" t="s">
        <v>73</v>
      </c>
      <c r="F124" s="87">
        <v>80</v>
      </c>
      <c r="G124" s="87">
        <v>27</v>
      </c>
      <c r="H124" s="87">
        <v>100</v>
      </c>
      <c r="I124" s="88"/>
      <c r="J124" s="88"/>
    </row>
    <row r="125" spans="1:10" ht="11.25">
      <c r="A125" s="83">
        <v>1232</v>
      </c>
      <c r="B125" s="84" t="s">
        <v>145</v>
      </c>
      <c r="C125" s="85">
        <v>4</v>
      </c>
      <c r="D125" s="86" t="s">
        <v>185</v>
      </c>
      <c r="E125" s="86" t="s">
        <v>136</v>
      </c>
      <c r="F125" s="87">
        <v>28</v>
      </c>
      <c r="G125" s="87">
        <v>31</v>
      </c>
      <c r="H125" s="87">
        <v>80</v>
      </c>
      <c r="I125" s="88"/>
      <c r="J125" s="88"/>
    </row>
    <row r="126" spans="1:10" ht="11.25">
      <c r="A126" s="100" t="s">
        <v>238</v>
      </c>
      <c r="B126" s="101" t="s">
        <v>145</v>
      </c>
      <c r="C126" s="102">
        <v>35</v>
      </c>
      <c r="D126" s="103" t="s">
        <v>186</v>
      </c>
      <c r="E126" s="103" t="s">
        <v>136</v>
      </c>
      <c r="F126" s="104">
        <v>28</v>
      </c>
      <c r="G126" s="104">
        <v>30.5</v>
      </c>
      <c r="H126" s="104">
        <v>80</v>
      </c>
      <c r="I126" s="88"/>
      <c r="J126" s="88"/>
    </row>
    <row r="127" spans="1:10" ht="11.25">
      <c r="A127" s="100" t="s">
        <v>239</v>
      </c>
      <c r="B127" s="101" t="s">
        <v>145</v>
      </c>
      <c r="C127" s="102">
        <v>20</v>
      </c>
      <c r="D127" s="103" t="s">
        <v>134</v>
      </c>
      <c r="E127" s="103" t="s">
        <v>187</v>
      </c>
      <c r="F127" s="104">
        <v>111</v>
      </c>
      <c r="G127" s="104">
        <v>30.8</v>
      </c>
      <c r="H127" s="104">
        <v>60</v>
      </c>
      <c r="I127" s="88"/>
      <c r="J127" s="88"/>
    </row>
    <row r="128" spans="1:10" ht="11.25">
      <c r="A128" s="100" t="s">
        <v>240</v>
      </c>
      <c r="B128" s="101" t="s">
        <v>145</v>
      </c>
      <c r="C128" s="102">
        <v>19</v>
      </c>
      <c r="D128" s="103" t="s">
        <v>188</v>
      </c>
      <c r="E128" s="103" t="s">
        <v>189</v>
      </c>
      <c r="F128" s="104">
        <v>62</v>
      </c>
      <c r="G128" s="104">
        <v>33</v>
      </c>
      <c r="H128" s="104">
        <v>60</v>
      </c>
      <c r="I128" s="88"/>
      <c r="J128" s="88"/>
    </row>
    <row r="129" spans="1:10" ht="11.25">
      <c r="A129" s="83">
        <v>1282</v>
      </c>
      <c r="B129" s="84" t="s">
        <v>145</v>
      </c>
      <c r="C129" s="85">
        <v>53</v>
      </c>
      <c r="D129" s="86" t="s">
        <v>69</v>
      </c>
      <c r="E129" s="86" t="s">
        <v>190</v>
      </c>
      <c r="F129" s="87">
        <v>34</v>
      </c>
      <c r="G129" s="87">
        <v>33.7</v>
      </c>
      <c r="H129" s="87">
        <v>80</v>
      </c>
      <c r="I129" s="88"/>
      <c r="J129" s="88"/>
    </row>
    <row r="130" spans="1:10" ht="11.25">
      <c r="A130" s="83">
        <v>1284</v>
      </c>
      <c r="B130" s="84" t="s">
        <v>145</v>
      </c>
      <c r="C130" s="85">
        <v>42</v>
      </c>
      <c r="D130" s="86" t="s">
        <v>190</v>
      </c>
      <c r="E130" s="86" t="s">
        <v>82</v>
      </c>
      <c r="F130" s="87">
        <v>51</v>
      </c>
      <c r="G130" s="87">
        <v>38</v>
      </c>
      <c r="H130" s="87">
        <v>80</v>
      </c>
      <c r="I130" s="88"/>
      <c r="J130" s="88"/>
    </row>
    <row r="131" spans="1:10" ht="11.25">
      <c r="A131" s="100" t="s">
        <v>237</v>
      </c>
      <c r="B131" s="101" t="s">
        <v>145</v>
      </c>
      <c r="C131" s="102">
        <v>26</v>
      </c>
      <c r="D131" s="103" t="s">
        <v>69</v>
      </c>
      <c r="E131" s="103" t="s">
        <v>191</v>
      </c>
      <c r="F131" s="104">
        <v>34</v>
      </c>
      <c r="G131" s="104">
        <v>31.9</v>
      </c>
      <c r="H131" s="104">
        <v>40</v>
      </c>
      <c r="I131" s="88"/>
      <c r="J131" s="88"/>
    </row>
    <row r="132" spans="1:10" ht="11.25">
      <c r="A132" s="83">
        <v>1322</v>
      </c>
      <c r="B132" s="84" t="s">
        <v>145</v>
      </c>
      <c r="C132" s="85">
        <v>27</v>
      </c>
      <c r="D132" s="86" t="s">
        <v>51</v>
      </c>
      <c r="E132" s="86" t="s">
        <v>70</v>
      </c>
      <c r="F132" s="87">
        <v>280</v>
      </c>
      <c r="G132" s="87">
        <v>47</v>
      </c>
      <c r="H132" s="87">
        <v>120</v>
      </c>
      <c r="I132" s="88"/>
      <c r="J132" s="88"/>
    </row>
    <row r="133" spans="1:10" ht="11.25">
      <c r="A133" s="83">
        <v>1324</v>
      </c>
      <c r="B133" s="84" t="s">
        <v>145</v>
      </c>
      <c r="C133" s="85">
        <v>8</v>
      </c>
      <c r="D133" s="86" t="s">
        <v>70</v>
      </c>
      <c r="E133" s="86" t="s">
        <v>71</v>
      </c>
      <c r="F133" s="87">
        <v>328</v>
      </c>
      <c r="G133" s="87">
        <v>64</v>
      </c>
      <c r="H133" s="87">
        <v>120</v>
      </c>
      <c r="I133" s="88"/>
      <c r="J133" s="88"/>
    </row>
    <row r="134" spans="1:10" ht="11.25">
      <c r="A134" s="83">
        <v>1326</v>
      </c>
      <c r="B134" s="84" t="s">
        <v>145</v>
      </c>
      <c r="C134" s="85">
        <v>25</v>
      </c>
      <c r="D134" s="86" t="s">
        <v>71</v>
      </c>
      <c r="E134" s="86" t="s">
        <v>72</v>
      </c>
      <c r="F134" s="87">
        <v>245</v>
      </c>
      <c r="G134" s="87">
        <v>70</v>
      </c>
      <c r="H134" s="87">
        <v>120</v>
      </c>
      <c r="I134" s="88"/>
      <c r="J134" s="88"/>
    </row>
    <row r="135" spans="1:10" ht="11.25">
      <c r="A135" s="83">
        <v>1328</v>
      </c>
      <c r="B135" s="84" t="s">
        <v>145</v>
      </c>
      <c r="C135" s="85">
        <v>36</v>
      </c>
      <c r="D135" s="86" t="s">
        <v>72</v>
      </c>
      <c r="E135" s="86" t="s">
        <v>73</v>
      </c>
      <c r="F135" s="87">
        <v>297</v>
      </c>
      <c r="G135" s="87">
        <v>75.2</v>
      </c>
      <c r="H135" s="87">
        <v>120</v>
      </c>
      <c r="I135" s="88"/>
      <c r="J135" s="88"/>
    </row>
    <row r="136" spans="1:10" ht="11.25">
      <c r="A136" s="83">
        <v>1352</v>
      </c>
      <c r="B136" s="84" t="s">
        <v>145</v>
      </c>
      <c r="C136" s="85">
        <v>17</v>
      </c>
      <c r="D136" s="86" t="s">
        <v>73</v>
      </c>
      <c r="E136" s="86" t="s">
        <v>74</v>
      </c>
      <c r="F136" s="87">
        <v>203</v>
      </c>
      <c r="G136" s="87">
        <v>56.7</v>
      </c>
      <c r="H136" s="87">
        <v>120</v>
      </c>
      <c r="I136" s="88"/>
      <c r="J136" s="88"/>
    </row>
    <row r="137" spans="1:10" ht="11.25">
      <c r="A137" s="83">
        <v>1354</v>
      </c>
      <c r="B137" s="84" t="s">
        <v>145</v>
      </c>
      <c r="C137" s="85">
        <v>39</v>
      </c>
      <c r="D137" s="86" t="s">
        <v>74</v>
      </c>
      <c r="E137" s="86" t="s">
        <v>75</v>
      </c>
      <c r="F137" s="87">
        <v>262</v>
      </c>
      <c r="G137" s="87">
        <v>56</v>
      </c>
      <c r="H137" s="87">
        <v>120</v>
      </c>
      <c r="I137" s="88"/>
      <c r="J137" s="88"/>
    </row>
    <row r="138" spans="1:10" ht="11.25">
      <c r="A138" s="83">
        <v>1372</v>
      </c>
      <c r="B138" s="84" t="s">
        <v>145</v>
      </c>
      <c r="C138" s="85">
        <v>13</v>
      </c>
      <c r="D138" s="86" t="s">
        <v>67</v>
      </c>
      <c r="E138" s="86" t="s">
        <v>76</v>
      </c>
      <c r="F138" s="87">
        <v>305</v>
      </c>
      <c r="G138" s="87">
        <v>31</v>
      </c>
      <c r="H138" s="87">
        <v>120</v>
      </c>
      <c r="I138" s="88"/>
      <c r="J138" s="88"/>
    </row>
    <row r="139" spans="1:10" ht="11.25">
      <c r="A139" s="83">
        <v>1374</v>
      </c>
      <c r="B139" s="84" t="s">
        <v>145</v>
      </c>
      <c r="C139" s="85">
        <v>51</v>
      </c>
      <c r="D139" s="86" t="s">
        <v>76</v>
      </c>
      <c r="E139" s="86" t="s">
        <v>77</v>
      </c>
      <c r="F139" s="87">
        <v>264</v>
      </c>
      <c r="G139" s="87">
        <v>61.7</v>
      </c>
      <c r="H139" s="87">
        <v>140</v>
      </c>
      <c r="I139" s="88"/>
      <c r="J139" s="88"/>
    </row>
    <row r="140" spans="1:10" ht="11.25">
      <c r="A140" s="83">
        <v>1382</v>
      </c>
      <c r="B140" s="84" t="s">
        <v>145</v>
      </c>
      <c r="C140" s="85">
        <v>7</v>
      </c>
      <c r="D140" s="86" t="s">
        <v>77</v>
      </c>
      <c r="E140" s="86" t="s">
        <v>78</v>
      </c>
      <c r="F140" s="87">
        <v>319</v>
      </c>
      <c r="G140" s="87">
        <v>57.9</v>
      </c>
      <c r="H140" s="87">
        <v>120</v>
      </c>
      <c r="I140" s="88"/>
      <c r="J140" s="88"/>
    </row>
    <row r="141" spans="1:10" ht="11.25">
      <c r="A141" s="83">
        <v>1392</v>
      </c>
      <c r="B141" s="84" t="s">
        <v>145</v>
      </c>
      <c r="C141" s="85">
        <v>4</v>
      </c>
      <c r="D141" s="86" t="s">
        <v>137</v>
      </c>
      <c r="E141" s="86" t="s">
        <v>138</v>
      </c>
      <c r="F141" s="87">
        <v>68</v>
      </c>
      <c r="G141" s="87">
        <v>20</v>
      </c>
      <c r="H141" s="87">
        <v>80</v>
      </c>
      <c r="I141" s="88"/>
      <c r="J141" s="88"/>
    </row>
    <row r="142" spans="1:10" ht="11.25">
      <c r="A142" s="83">
        <v>1402</v>
      </c>
      <c r="B142" s="84" t="s">
        <v>145</v>
      </c>
      <c r="C142" s="85">
        <v>6</v>
      </c>
      <c r="D142" s="86" t="s">
        <v>192</v>
      </c>
      <c r="E142" s="86" t="s">
        <v>193</v>
      </c>
      <c r="F142" s="87">
        <v>26</v>
      </c>
      <c r="G142" s="87">
        <v>26</v>
      </c>
      <c r="H142" s="87">
        <v>40</v>
      </c>
      <c r="I142" s="88"/>
      <c r="J142" s="88"/>
    </row>
    <row r="143" spans="1:10" ht="11.25">
      <c r="A143" s="100" t="s">
        <v>235</v>
      </c>
      <c r="B143" s="101" t="s">
        <v>145</v>
      </c>
      <c r="C143" s="102">
        <v>35</v>
      </c>
      <c r="D143" s="103" t="s">
        <v>194</v>
      </c>
      <c r="E143" s="103" t="s">
        <v>195</v>
      </c>
      <c r="F143" s="104">
        <v>50</v>
      </c>
      <c r="G143" s="104">
        <v>48</v>
      </c>
      <c r="H143" s="104">
        <v>70</v>
      </c>
      <c r="I143" s="88"/>
      <c r="J143" s="88"/>
    </row>
    <row r="144" spans="1:10" ht="11.25">
      <c r="A144" s="100" t="s">
        <v>236</v>
      </c>
      <c r="B144" s="101" t="s">
        <v>145</v>
      </c>
      <c r="C144" s="102">
        <v>14</v>
      </c>
      <c r="D144" s="103" t="s">
        <v>195</v>
      </c>
      <c r="E144" s="103" t="s">
        <v>196</v>
      </c>
      <c r="F144" s="104">
        <v>52</v>
      </c>
      <c r="G144" s="104">
        <v>38.1</v>
      </c>
      <c r="H144" s="104">
        <v>60</v>
      </c>
      <c r="I144" s="88"/>
      <c r="J144" s="88"/>
    </row>
    <row r="145" spans="1:10" ht="11.25">
      <c r="A145" s="83">
        <v>1442</v>
      </c>
      <c r="B145" s="84" t="s">
        <v>145</v>
      </c>
      <c r="C145" s="85">
        <v>7</v>
      </c>
      <c r="D145" s="86" t="s">
        <v>75</v>
      </c>
      <c r="E145" s="86" t="s">
        <v>67</v>
      </c>
      <c r="F145" s="87">
        <v>212</v>
      </c>
      <c r="G145" s="87">
        <v>42.1</v>
      </c>
      <c r="H145" s="87">
        <v>100</v>
      </c>
      <c r="I145" s="88"/>
      <c r="J145" s="88"/>
    </row>
    <row r="146" spans="1:10" ht="11.25">
      <c r="A146" s="83">
        <v>1454</v>
      </c>
      <c r="B146" s="84" t="s">
        <v>145</v>
      </c>
      <c r="C146" s="85">
        <v>4</v>
      </c>
      <c r="D146" s="86" t="s">
        <v>79</v>
      </c>
      <c r="E146" s="86" t="s">
        <v>80</v>
      </c>
      <c r="F146" s="87">
        <v>89</v>
      </c>
      <c r="G146" s="87">
        <v>29.2</v>
      </c>
      <c r="H146" s="87">
        <v>80</v>
      </c>
      <c r="I146" s="88"/>
      <c r="J146" s="88"/>
    </row>
    <row r="147" spans="1:10" ht="11.25">
      <c r="A147" s="83">
        <v>1462</v>
      </c>
      <c r="B147" s="84" t="s">
        <v>145</v>
      </c>
      <c r="C147" s="85">
        <v>17</v>
      </c>
      <c r="D147" s="86" t="s">
        <v>79</v>
      </c>
      <c r="E147" s="86" t="s">
        <v>81</v>
      </c>
      <c r="F147" s="87">
        <v>90</v>
      </c>
      <c r="G147" s="87">
        <v>45</v>
      </c>
      <c r="H147" s="87">
        <v>80</v>
      </c>
      <c r="I147" s="88"/>
      <c r="J147" s="88"/>
    </row>
    <row r="148" spans="1:10" ht="11.25">
      <c r="A148" s="83">
        <v>1464</v>
      </c>
      <c r="B148" s="84" t="s">
        <v>145</v>
      </c>
      <c r="C148" s="85">
        <v>6</v>
      </c>
      <c r="D148" s="86" t="s">
        <v>81</v>
      </c>
      <c r="E148" s="86" t="s">
        <v>82</v>
      </c>
      <c r="F148" s="87">
        <v>260</v>
      </c>
      <c r="G148" s="87">
        <v>48.7</v>
      </c>
      <c r="H148" s="87">
        <v>60</v>
      </c>
      <c r="I148" s="88"/>
      <c r="J148" s="88"/>
    </row>
    <row r="149" spans="1:10" ht="11.25">
      <c r="A149" s="83">
        <v>1474</v>
      </c>
      <c r="B149" s="84" t="s">
        <v>145</v>
      </c>
      <c r="C149" s="85">
        <v>2</v>
      </c>
      <c r="D149" s="86" t="s">
        <v>83</v>
      </c>
      <c r="E149" s="86" t="s">
        <v>84</v>
      </c>
      <c r="F149" s="87">
        <v>182</v>
      </c>
      <c r="G149" s="87">
        <v>41.9</v>
      </c>
      <c r="H149" s="87">
        <v>140</v>
      </c>
      <c r="I149" s="88"/>
      <c r="J149" s="88"/>
    </row>
    <row r="150" spans="1:10" ht="11.25">
      <c r="A150" s="83">
        <v>1478</v>
      </c>
      <c r="B150" s="84" t="s">
        <v>145</v>
      </c>
      <c r="C150" s="85">
        <v>2</v>
      </c>
      <c r="D150" s="86" t="s">
        <v>81</v>
      </c>
      <c r="E150" s="86" t="s">
        <v>85</v>
      </c>
      <c r="F150" s="87">
        <v>88</v>
      </c>
      <c r="G150" s="87">
        <v>20</v>
      </c>
      <c r="H150" s="87">
        <v>60</v>
      </c>
      <c r="I150" s="88"/>
      <c r="J150" s="88"/>
    </row>
    <row r="151" spans="1:10" ht="11.25">
      <c r="A151" s="83">
        <v>1482</v>
      </c>
      <c r="B151" s="84" t="s">
        <v>145</v>
      </c>
      <c r="C151" s="85">
        <v>5</v>
      </c>
      <c r="D151" s="86" t="s">
        <v>86</v>
      </c>
      <c r="E151" s="86" t="s">
        <v>67</v>
      </c>
      <c r="F151" s="87">
        <v>189</v>
      </c>
      <c r="G151" s="87">
        <v>30.5</v>
      </c>
      <c r="H151" s="87">
        <v>80</v>
      </c>
      <c r="I151" s="88"/>
      <c r="J151" s="88"/>
    </row>
    <row r="152" spans="1:10" ht="11.25">
      <c r="A152" s="83">
        <v>1492</v>
      </c>
      <c r="B152" s="84" t="s">
        <v>145</v>
      </c>
      <c r="C152" s="85">
        <v>2</v>
      </c>
      <c r="D152" s="86" t="s">
        <v>139</v>
      </c>
      <c r="E152" s="86" t="s">
        <v>140</v>
      </c>
      <c r="F152" s="87">
        <v>260</v>
      </c>
      <c r="G152" s="87">
        <v>49</v>
      </c>
      <c r="H152" s="87">
        <v>60</v>
      </c>
      <c r="I152" s="88"/>
      <c r="J152" s="88"/>
    </row>
    <row r="153" spans="1:10" ht="11.25">
      <c r="A153" s="83">
        <v>1494</v>
      </c>
      <c r="B153" s="84" t="s">
        <v>145</v>
      </c>
      <c r="C153" s="85">
        <v>4</v>
      </c>
      <c r="D153" s="86" t="s">
        <v>140</v>
      </c>
      <c r="E153" s="86" t="s">
        <v>141</v>
      </c>
      <c r="F153" s="87">
        <v>260</v>
      </c>
      <c r="G153" s="87">
        <v>49</v>
      </c>
      <c r="H153" s="87">
        <v>60</v>
      </c>
      <c r="I153" s="88"/>
      <c r="J153" s="88"/>
    </row>
    <row r="154" spans="1:10" ht="11.25">
      <c r="A154" s="83">
        <v>1512</v>
      </c>
      <c r="B154" s="84" t="s">
        <v>145</v>
      </c>
      <c r="C154" s="85">
        <v>2</v>
      </c>
      <c r="D154" s="86" t="s">
        <v>142</v>
      </c>
      <c r="E154" s="86" t="s">
        <v>141</v>
      </c>
      <c r="F154" s="87">
        <v>148</v>
      </c>
      <c r="G154" s="87">
        <v>16.2</v>
      </c>
      <c r="H154" s="87">
        <v>40</v>
      </c>
      <c r="I154" s="88"/>
      <c r="J154" s="88"/>
    </row>
    <row r="155" spans="1:10" ht="11.25">
      <c r="A155" s="83">
        <v>1522</v>
      </c>
      <c r="B155" s="84" t="s">
        <v>145</v>
      </c>
      <c r="C155" s="85">
        <v>3</v>
      </c>
      <c r="D155" s="86" t="s">
        <v>143</v>
      </c>
      <c r="E155" s="86" t="s">
        <v>141</v>
      </c>
      <c r="F155" s="87">
        <v>274</v>
      </c>
      <c r="G155" s="87">
        <v>12.8</v>
      </c>
      <c r="H155" s="87">
        <v>60</v>
      </c>
      <c r="I155" s="88"/>
      <c r="J155" s="88"/>
    </row>
    <row r="156" spans="1:10" ht="11.25">
      <c r="A156" s="83">
        <v>1532</v>
      </c>
      <c r="B156" s="84" t="s">
        <v>145</v>
      </c>
      <c r="C156" s="85">
        <v>8</v>
      </c>
      <c r="D156" s="86" t="s">
        <v>144</v>
      </c>
      <c r="E156" s="86" t="s">
        <v>141</v>
      </c>
      <c r="F156" s="87">
        <v>265</v>
      </c>
      <c r="G156" s="87">
        <v>17.1</v>
      </c>
      <c r="H156" s="87">
        <v>60</v>
      </c>
      <c r="I156" s="88"/>
      <c r="J156" s="88"/>
    </row>
    <row r="157" spans="1:10" ht="11.25">
      <c r="A157" s="83">
        <v>1542</v>
      </c>
      <c r="B157" s="84" t="s">
        <v>145</v>
      </c>
      <c r="C157" s="85">
        <v>6</v>
      </c>
      <c r="D157" s="86" t="s">
        <v>66</v>
      </c>
      <c r="E157" s="86" t="s">
        <v>140</v>
      </c>
      <c r="F157" s="87">
        <v>224</v>
      </c>
      <c r="G157" s="87">
        <v>16.9</v>
      </c>
      <c r="H157" s="87">
        <v>60</v>
      </c>
      <c r="I157" s="88"/>
      <c r="J157" s="88"/>
    </row>
    <row r="158" spans="1:10" ht="11.25">
      <c r="A158" s="83">
        <v>1552</v>
      </c>
      <c r="B158" s="84" t="s">
        <v>145</v>
      </c>
      <c r="C158" s="85">
        <v>4</v>
      </c>
      <c r="D158" s="86" t="s">
        <v>75</v>
      </c>
      <c r="E158" s="86" t="s">
        <v>140</v>
      </c>
      <c r="F158" s="87">
        <v>212</v>
      </c>
      <c r="G158" s="87">
        <v>42</v>
      </c>
      <c r="H158" s="87">
        <v>100</v>
      </c>
      <c r="I158" s="88"/>
      <c r="J158" s="88"/>
    </row>
    <row r="159" spans="1:10" ht="11.25">
      <c r="A159" s="83">
        <v>1562</v>
      </c>
      <c r="B159" s="84" t="s">
        <v>145</v>
      </c>
      <c r="C159" s="85">
        <v>7</v>
      </c>
      <c r="D159" s="86" t="s">
        <v>141</v>
      </c>
      <c r="E159" s="86" t="s">
        <v>67</v>
      </c>
      <c r="F159" s="87">
        <v>212</v>
      </c>
      <c r="G159" s="87">
        <v>42</v>
      </c>
      <c r="H159" s="87">
        <v>100</v>
      </c>
      <c r="I159" s="88"/>
      <c r="J159" s="88"/>
    </row>
    <row r="160" spans="1:10" ht="11.25">
      <c r="A160" s="83">
        <v>1602</v>
      </c>
      <c r="B160" s="84" t="s">
        <v>145</v>
      </c>
      <c r="C160" s="85">
        <v>13</v>
      </c>
      <c r="D160" s="86" t="s">
        <v>65</v>
      </c>
      <c r="E160" s="86" t="s">
        <v>87</v>
      </c>
      <c r="F160" s="87">
        <v>121</v>
      </c>
      <c r="G160" s="87">
        <v>56</v>
      </c>
      <c r="H160" s="87">
        <v>100</v>
      </c>
      <c r="I160" s="88"/>
      <c r="J160" s="88"/>
    </row>
    <row r="161" spans="1:10" ht="11.25">
      <c r="A161" s="83">
        <v>1604</v>
      </c>
      <c r="B161" s="84" t="s">
        <v>145</v>
      </c>
      <c r="C161" s="85">
        <v>17</v>
      </c>
      <c r="D161" s="86" t="s">
        <v>87</v>
      </c>
      <c r="E161" s="86" t="s">
        <v>73</v>
      </c>
      <c r="F161" s="87">
        <v>121</v>
      </c>
      <c r="G161" s="87">
        <v>56.3</v>
      </c>
      <c r="H161" s="87">
        <v>100</v>
      </c>
      <c r="I161" s="88"/>
      <c r="J161" s="88"/>
    </row>
    <row r="162" spans="1:10" ht="11.25">
      <c r="A162" s="83">
        <v>1612</v>
      </c>
      <c r="B162" s="84" t="s">
        <v>145</v>
      </c>
      <c r="C162" s="85">
        <v>15</v>
      </c>
      <c r="D162" s="86" t="s">
        <v>87</v>
      </c>
      <c r="E162" s="86" t="s">
        <v>74</v>
      </c>
      <c r="F162" s="87">
        <v>80</v>
      </c>
      <c r="G162" s="87">
        <v>65.8</v>
      </c>
      <c r="H162" s="87">
        <v>80</v>
      </c>
      <c r="I162" s="88"/>
      <c r="J162" s="88"/>
    </row>
    <row r="163" spans="1:10" ht="11.25">
      <c r="A163" s="100" t="s">
        <v>232</v>
      </c>
      <c r="B163" s="101" t="s">
        <v>145</v>
      </c>
      <c r="C163" s="102">
        <v>68</v>
      </c>
      <c r="D163" s="103" t="s">
        <v>74</v>
      </c>
      <c r="E163" s="103" t="s">
        <v>77</v>
      </c>
      <c r="F163" s="104">
        <v>74</v>
      </c>
      <c r="G163" s="104">
        <v>54</v>
      </c>
      <c r="H163" s="104">
        <v>80</v>
      </c>
      <c r="I163" s="88"/>
      <c r="J163" s="88"/>
    </row>
    <row r="164" spans="1:10" ht="11.25">
      <c r="A164" s="100" t="s">
        <v>233</v>
      </c>
      <c r="B164" s="101" t="s">
        <v>145</v>
      </c>
      <c r="C164" s="102">
        <v>12</v>
      </c>
      <c r="D164" s="103" t="s">
        <v>197</v>
      </c>
      <c r="E164" s="103" t="s">
        <v>198</v>
      </c>
      <c r="F164" s="104">
        <v>42</v>
      </c>
      <c r="G164" s="104">
        <v>28</v>
      </c>
      <c r="H164" s="104">
        <v>50</v>
      </c>
      <c r="I164" s="88"/>
      <c r="J164" s="88"/>
    </row>
    <row r="165" spans="1:10" ht="11.25">
      <c r="A165" s="100" t="s">
        <v>234</v>
      </c>
      <c r="B165" s="101" t="s">
        <v>145</v>
      </c>
      <c r="C165" s="105">
        <v>44</v>
      </c>
      <c r="D165" s="106" t="s">
        <v>72</v>
      </c>
      <c r="E165" s="106" t="s">
        <v>199</v>
      </c>
      <c r="F165" s="104">
        <v>67</v>
      </c>
      <c r="G165" s="104">
        <v>31</v>
      </c>
      <c r="H165" s="104">
        <v>60</v>
      </c>
      <c r="I165" s="88"/>
      <c r="J165" s="88"/>
    </row>
    <row r="166" spans="1:10" ht="11.25">
      <c r="A166" s="100" t="s">
        <v>231</v>
      </c>
      <c r="B166" s="101" t="s">
        <v>145</v>
      </c>
      <c r="C166" s="105">
        <v>1</v>
      </c>
      <c r="D166" s="106" t="s">
        <v>199</v>
      </c>
      <c r="E166" s="106" t="s">
        <v>200</v>
      </c>
      <c r="F166" s="104">
        <v>51</v>
      </c>
      <c r="G166" s="104">
        <v>37.7</v>
      </c>
      <c r="H166" s="104">
        <v>60</v>
      </c>
      <c r="I166" s="88"/>
      <c r="J166" s="88"/>
    </row>
    <row r="167" spans="1:10" ht="11.25">
      <c r="A167" s="83">
        <v>1662</v>
      </c>
      <c r="B167" s="84" t="s">
        <v>145</v>
      </c>
      <c r="C167" s="85">
        <v>19</v>
      </c>
      <c r="D167" s="86" t="s">
        <v>77</v>
      </c>
      <c r="E167" s="86" t="s">
        <v>201</v>
      </c>
      <c r="F167" s="87">
        <v>46</v>
      </c>
      <c r="G167" s="87">
        <v>47.6</v>
      </c>
      <c r="H167" s="87">
        <v>80</v>
      </c>
      <c r="I167" s="88"/>
      <c r="J167" s="88"/>
    </row>
    <row r="168" spans="1:10" ht="11.25">
      <c r="A168" s="83">
        <v>1672</v>
      </c>
      <c r="B168" s="84" t="s">
        <v>145</v>
      </c>
      <c r="C168" s="85">
        <v>7</v>
      </c>
      <c r="D168" s="86" t="s">
        <v>201</v>
      </c>
      <c r="E168" s="86" t="s">
        <v>202</v>
      </c>
      <c r="F168" s="87">
        <v>46</v>
      </c>
      <c r="G168" s="87">
        <v>48</v>
      </c>
      <c r="H168" s="87">
        <v>80</v>
      </c>
      <c r="I168" s="88"/>
      <c r="J168" s="88"/>
    </row>
    <row r="169" spans="1:10" ht="11.25">
      <c r="A169" s="83">
        <v>1674</v>
      </c>
      <c r="B169" s="84" t="s">
        <v>145</v>
      </c>
      <c r="C169" s="85">
        <v>2</v>
      </c>
      <c r="D169" s="86" t="s">
        <v>202</v>
      </c>
      <c r="E169" s="86" t="s">
        <v>203</v>
      </c>
      <c r="F169" s="87">
        <v>116</v>
      </c>
      <c r="G169" s="87">
        <v>42</v>
      </c>
      <c r="H169" s="87">
        <v>80</v>
      </c>
      <c r="I169" s="88"/>
      <c r="J169" s="88"/>
    </row>
    <row r="170" spans="1:10" ht="11.25">
      <c r="A170" s="83">
        <v>1682</v>
      </c>
      <c r="B170" s="84" t="s">
        <v>145</v>
      </c>
      <c r="C170" s="85">
        <v>3</v>
      </c>
      <c r="D170" s="86" t="s">
        <v>201</v>
      </c>
      <c r="E170" s="86" t="s">
        <v>204</v>
      </c>
      <c r="F170" s="87">
        <v>45</v>
      </c>
      <c r="G170" s="87">
        <v>22.3</v>
      </c>
      <c r="H170" s="87">
        <v>60</v>
      </c>
      <c r="I170" s="88"/>
      <c r="J170" s="88"/>
    </row>
    <row r="171" spans="1:10" ht="11.25">
      <c r="A171" s="100" t="s">
        <v>230</v>
      </c>
      <c r="B171" s="101" t="s">
        <v>145</v>
      </c>
      <c r="C171" s="102">
        <v>6</v>
      </c>
      <c r="D171" s="103" t="s">
        <v>70</v>
      </c>
      <c r="E171" s="103" t="s">
        <v>205</v>
      </c>
      <c r="F171" s="104">
        <v>42</v>
      </c>
      <c r="G171" s="104">
        <v>17</v>
      </c>
      <c r="H171" s="104">
        <v>30</v>
      </c>
      <c r="I171" s="88"/>
      <c r="J171" s="88"/>
    </row>
    <row r="172" spans="1:10" ht="11.25">
      <c r="A172" s="83">
        <v>1712</v>
      </c>
      <c r="B172" s="84" t="s">
        <v>145</v>
      </c>
      <c r="C172" s="85">
        <v>8</v>
      </c>
      <c r="D172" s="86" t="s">
        <v>206</v>
      </c>
      <c r="E172" s="86" t="s">
        <v>207</v>
      </c>
      <c r="F172" s="87">
        <v>30</v>
      </c>
      <c r="G172" s="87">
        <v>20</v>
      </c>
      <c r="H172" s="87">
        <v>40</v>
      </c>
      <c r="I172" s="88"/>
      <c r="J172" s="88"/>
    </row>
    <row r="173" spans="1:10" ht="11.25">
      <c r="A173" s="83">
        <v>1722</v>
      </c>
      <c r="B173" s="84" t="s">
        <v>145</v>
      </c>
      <c r="C173" s="85">
        <v>49</v>
      </c>
      <c r="D173" s="86" t="s">
        <v>71</v>
      </c>
      <c r="E173" s="86" t="s">
        <v>130</v>
      </c>
      <c r="F173" s="87">
        <v>36</v>
      </c>
      <c r="G173" s="87">
        <v>18.4</v>
      </c>
      <c r="H173" s="87">
        <v>80</v>
      </c>
      <c r="I173" s="88"/>
      <c r="J173" s="88"/>
    </row>
    <row r="174" spans="1:10" ht="11.25">
      <c r="A174" s="100" t="s">
        <v>229</v>
      </c>
      <c r="B174" s="101" t="s">
        <v>145</v>
      </c>
      <c r="C174" s="102">
        <v>17</v>
      </c>
      <c r="D174" s="103" t="s">
        <v>208</v>
      </c>
      <c r="E174" s="103" t="s">
        <v>209</v>
      </c>
      <c r="F174" s="104">
        <v>40</v>
      </c>
      <c r="G174" s="104">
        <v>38</v>
      </c>
      <c r="H174" s="104">
        <v>60</v>
      </c>
      <c r="I174" s="88"/>
      <c r="J174" s="88"/>
    </row>
    <row r="175" spans="1:10" ht="11.25">
      <c r="A175" s="83">
        <v>2002</v>
      </c>
      <c r="B175" s="84" t="s">
        <v>145</v>
      </c>
      <c r="C175" s="85">
        <v>7</v>
      </c>
      <c r="D175" s="86" t="s">
        <v>52</v>
      </c>
      <c r="E175" s="86" t="s">
        <v>88</v>
      </c>
      <c r="F175" s="87">
        <v>257</v>
      </c>
      <c r="G175" s="87">
        <v>41.6</v>
      </c>
      <c r="H175" s="87">
        <v>100</v>
      </c>
      <c r="I175" s="88"/>
      <c r="J175" s="88"/>
    </row>
    <row r="176" spans="1:10" ht="11.25">
      <c r="A176" s="83">
        <v>2652</v>
      </c>
      <c r="B176" s="84" t="s">
        <v>145</v>
      </c>
      <c r="C176" s="85">
        <v>13</v>
      </c>
      <c r="D176" s="86" t="s">
        <v>51</v>
      </c>
      <c r="E176" s="86" t="s">
        <v>89</v>
      </c>
      <c r="F176" s="87">
        <v>266</v>
      </c>
      <c r="G176" s="87">
        <v>40.3</v>
      </c>
      <c r="H176" s="87">
        <v>90</v>
      </c>
      <c r="I176" s="88"/>
      <c r="J176" s="88"/>
    </row>
    <row r="177" spans="1:10" ht="11.25">
      <c r="A177" s="83">
        <v>2654</v>
      </c>
      <c r="B177" s="84" t="s">
        <v>145</v>
      </c>
      <c r="C177" s="85">
        <v>8</v>
      </c>
      <c r="D177" s="86" t="s">
        <v>89</v>
      </c>
      <c r="E177" s="86" t="s">
        <v>90</v>
      </c>
      <c r="F177" s="87">
        <v>262</v>
      </c>
      <c r="G177" s="87">
        <v>45.1</v>
      </c>
      <c r="H177" s="87">
        <v>90</v>
      </c>
      <c r="I177" s="88"/>
      <c r="J177" s="88"/>
    </row>
    <row r="178" spans="1:10" ht="11.25">
      <c r="A178" s="83">
        <v>3232</v>
      </c>
      <c r="B178" s="84" t="s">
        <v>145</v>
      </c>
      <c r="C178" s="85">
        <v>4</v>
      </c>
      <c r="D178" s="86" t="s">
        <v>70</v>
      </c>
      <c r="E178" s="86" t="s">
        <v>208</v>
      </c>
      <c r="F178" s="87">
        <v>72</v>
      </c>
      <c r="G178" s="87">
        <v>28.6</v>
      </c>
      <c r="H178" s="87">
        <v>70</v>
      </c>
      <c r="I178" s="88"/>
      <c r="J178" s="88"/>
    </row>
    <row r="179" spans="1:10" ht="11.25">
      <c r="A179" s="83">
        <v>3234</v>
      </c>
      <c r="B179" s="84" t="s">
        <v>145</v>
      </c>
      <c r="C179" s="85">
        <v>8</v>
      </c>
      <c r="D179" s="86" t="s">
        <v>208</v>
      </c>
      <c r="E179" s="86" t="s">
        <v>210</v>
      </c>
      <c r="F179" s="87">
        <v>72</v>
      </c>
      <c r="G179" s="87">
        <v>29</v>
      </c>
      <c r="H179" s="87">
        <v>70</v>
      </c>
      <c r="I179" s="88"/>
      <c r="J179" s="88"/>
    </row>
    <row r="180" spans="1:10" ht="11.25">
      <c r="A180" s="91" t="s">
        <v>12</v>
      </c>
      <c r="B180" s="92"/>
      <c r="C180" s="93">
        <f>SUM(C3:C179)</f>
        <v>3669</v>
      </c>
      <c r="D180" s="94"/>
      <c r="E180" s="94"/>
      <c r="F180" s="95"/>
      <c r="G180" s="95"/>
      <c r="H180" s="95"/>
      <c r="I180" s="88"/>
      <c r="J180" s="88"/>
    </row>
    <row r="181" spans="1:10" ht="11.25">
      <c r="A181" s="91"/>
      <c r="B181" s="92"/>
      <c r="C181" s="93"/>
      <c r="D181" s="94"/>
      <c r="E181" s="94"/>
      <c r="F181" s="95"/>
      <c r="G181" s="95"/>
      <c r="H181" s="95"/>
      <c r="I181" s="88"/>
      <c r="J181" s="88"/>
    </row>
    <row r="182" spans="1:10" ht="11.25">
      <c r="A182" s="91" t="s">
        <v>216</v>
      </c>
      <c r="B182" s="92"/>
      <c r="C182" s="93"/>
      <c r="D182" s="94"/>
      <c r="E182" s="94"/>
      <c r="F182" s="95"/>
      <c r="G182" s="95"/>
      <c r="H182" s="95"/>
      <c r="I182" s="88"/>
      <c r="J182" s="88"/>
    </row>
    <row r="183" spans="1:10" ht="11.25">
      <c r="A183" s="107" t="s">
        <v>211</v>
      </c>
      <c r="B183" s="98" t="s">
        <v>214</v>
      </c>
      <c r="C183" s="93"/>
      <c r="D183" s="94"/>
      <c r="E183" s="94"/>
      <c r="F183" s="95"/>
      <c r="G183" s="95"/>
      <c r="H183" s="95"/>
      <c r="I183" s="88"/>
      <c r="J183" s="88"/>
    </row>
    <row r="184" spans="1:10" ht="11.25">
      <c r="A184" s="107" t="s">
        <v>212</v>
      </c>
      <c r="B184" s="98" t="s">
        <v>215</v>
      </c>
      <c r="C184" s="93"/>
      <c r="D184" s="94"/>
      <c r="E184" s="94"/>
      <c r="F184" s="95"/>
      <c r="G184" s="95"/>
      <c r="H184" s="95"/>
      <c r="I184" s="88"/>
      <c r="J184" s="88"/>
    </row>
    <row r="185" spans="1:10" ht="11.25">
      <c r="A185" s="91"/>
      <c r="B185" s="92"/>
      <c r="C185" s="93"/>
      <c r="D185" s="94"/>
      <c r="E185" s="94"/>
      <c r="F185" s="95"/>
      <c r="G185" s="95"/>
      <c r="H185" s="95"/>
      <c r="I185" s="88"/>
      <c r="J185" s="88"/>
    </row>
    <row r="186" spans="1:10" ht="11.25">
      <c r="A186" s="176" t="s">
        <v>275</v>
      </c>
      <c r="B186" s="92"/>
      <c r="C186" s="93"/>
      <c r="D186" s="94"/>
      <c r="E186" s="94"/>
      <c r="F186" s="95"/>
      <c r="G186" s="95"/>
      <c r="H186" s="95"/>
      <c r="I186" s="88"/>
      <c r="J186" s="88"/>
    </row>
    <row r="187" spans="1:10" ht="11.25">
      <c r="A187" s="176"/>
      <c r="B187" s="92"/>
      <c r="C187" s="97"/>
      <c r="D187" s="94"/>
      <c r="E187" s="94"/>
      <c r="F187" s="95"/>
      <c r="G187" s="95"/>
      <c r="H187" s="95"/>
      <c r="I187" s="88"/>
      <c r="J187" s="88"/>
    </row>
    <row r="188" spans="1:10" ht="11.25">
      <c r="A188" s="96"/>
      <c r="B188" s="92"/>
      <c r="C188" s="98"/>
      <c r="D188" s="94"/>
      <c r="E188" s="94"/>
      <c r="F188" s="95"/>
      <c r="G188" s="95"/>
      <c r="H188" s="95"/>
      <c r="I188" s="88"/>
      <c r="J188" s="88"/>
    </row>
  </sheetData>
  <printOptions/>
  <pageMargins left="0.66" right="0.39" top="1.14" bottom="0.7" header="0.72" footer="0.4921259845"/>
  <pageSetup horizontalDpi="600" verticalDpi="600" orientation="portrait" paperSize="9" r:id="rId1"/>
  <headerFooter alignWithMargins="0">
    <oddHeader>&amp;C&amp;"Arial CE,Tučné"&amp;9Zoznam vlakových úsekov s požadovanými parametami&amp;RPríloha č.6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kumančíková kvetoslava</dc:creator>
  <cp:keywords/>
  <dc:description/>
  <cp:lastModifiedBy>OI</cp:lastModifiedBy>
  <cp:lastPrinted>2002-12-13T09:27:50Z</cp:lastPrinted>
  <dcterms:created xsi:type="dcterms:W3CDTF">2002-10-28T15:23:42Z</dcterms:created>
  <dcterms:modified xsi:type="dcterms:W3CDTF">2002-11-26T16:14:15Z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