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pr. 2" sheetId="1" r:id="rId1"/>
    <sheet name="pr.3" sheetId="2" r:id="rId2"/>
    <sheet name="pr.4" sheetId="3" r:id="rId3"/>
    <sheet name="pr.5" sheetId="4" r:id="rId4"/>
    <sheet name="5a" sheetId="5" r:id="rId5"/>
    <sheet name="pr.6" sheetId="6" r:id="rId6"/>
  </sheets>
  <definedNames>
    <definedName name="_xlnm.Print_Titles" localSheetId="5">'pr.6'!$1:$1</definedName>
  </definedNames>
  <calcPr fullCalcOnLoad="1"/>
</workbook>
</file>

<file path=xl/sharedStrings.xml><?xml version="1.0" encoding="utf-8"?>
<sst xmlns="http://schemas.openxmlformats.org/spreadsheetml/2006/main" count="689" uniqueCount="309">
  <si>
    <t>Rozsah dopravných výkonov na rok 2004</t>
  </si>
  <si>
    <t>Železničná spoločnosť, a.s.</t>
  </si>
  <si>
    <t>Osobná doprava</t>
  </si>
  <si>
    <t>Nákladná doprava</t>
  </si>
  <si>
    <t>VLKM</t>
  </si>
  <si>
    <t>1000 HRTKM</t>
  </si>
  <si>
    <t>Vlaky</t>
  </si>
  <si>
    <t>1 KAT</t>
  </si>
  <si>
    <t>2 KAT</t>
  </si>
  <si>
    <t>3 KAT</t>
  </si>
  <si>
    <t>Celkom</t>
  </si>
  <si>
    <t>LV vlaky</t>
  </si>
  <si>
    <t>Železničná spoločnosť, a.s. spolu</t>
  </si>
  <si>
    <t>Spolu</t>
  </si>
  <si>
    <t>Iní dopravcovia (doprava spolu)</t>
  </si>
  <si>
    <t>Výkony celkom (bez skúšobných jázd)</t>
  </si>
  <si>
    <t xml:space="preserve">OD a ND </t>
  </si>
  <si>
    <t>celkom</t>
  </si>
  <si>
    <t>Skúšobné jazdy - Železničná spoločnosť, a.s.</t>
  </si>
  <si>
    <t>Výkony celkom (vrátane skúšobných jázd)</t>
  </si>
  <si>
    <t>OSOBNÁ DOPRAVA</t>
  </si>
  <si>
    <t>KATEGÓRIA</t>
  </si>
  <si>
    <t>JAZDA VLAKU - max. cena */</t>
  </si>
  <si>
    <t>VÝKONY</t>
  </si>
  <si>
    <t>VÝNOSY</t>
  </si>
  <si>
    <t>TRATE</t>
  </si>
  <si>
    <t>SK/VLKM</t>
  </si>
  <si>
    <t>SK/ TIS.HRTKM</t>
  </si>
  <si>
    <t>SK/VLAK</t>
  </si>
  <si>
    <t>TIS.HRTKM</t>
  </si>
  <si>
    <t>VLAK</t>
  </si>
  <si>
    <t>PRÍSTUP</t>
  </si>
  <si>
    <t>SPOLU</t>
  </si>
  <si>
    <t>CELKOM</t>
  </si>
  <si>
    <t>NÁKLADNÁ DOPRAVA</t>
  </si>
  <si>
    <t xml:space="preserve">Lv vlaky OD </t>
  </si>
  <si>
    <t>-</t>
  </si>
  <si>
    <t>Lv vlaky ND</t>
  </si>
  <si>
    <t xml:space="preserve">NÁKLADNÁ DOPRAVA </t>
  </si>
  <si>
    <t>Iní dopravcovia</t>
  </si>
  <si>
    <t xml:space="preserve">OSOBNÁ DOPRAVA </t>
  </si>
  <si>
    <t>Dopravcovia celkom</t>
  </si>
  <si>
    <t>Položka EON</t>
  </si>
  <si>
    <t>ZVVZ 2004</t>
  </si>
  <si>
    <t>1.Spotreba materiálu</t>
  </si>
  <si>
    <t>2.Spotreba energií</t>
  </si>
  <si>
    <t>3.Opravy a údržba</t>
  </si>
  <si>
    <t>4.Mzdové náklady</t>
  </si>
  <si>
    <t>5.Odpisy NIM a HIM</t>
  </si>
  <si>
    <t>6.Ostatné priame náklady</t>
  </si>
  <si>
    <t xml:space="preserve">   Zákonné soc. poistenie</t>
  </si>
  <si>
    <t xml:space="preserve">  Cestovné</t>
  </si>
  <si>
    <t xml:space="preserve">  Ostatné služby</t>
  </si>
  <si>
    <t xml:space="preserve">  Iné priame náklady</t>
  </si>
  <si>
    <t>7.Režijné náklady</t>
  </si>
  <si>
    <t xml:space="preserve">  Prevádzková réžia</t>
  </si>
  <si>
    <t xml:space="preserve">  Správna réžia</t>
  </si>
  <si>
    <t>8. Finančné náklady</t>
  </si>
  <si>
    <t xml:space="preserve">9. Konsolidačná funkcia </t>
  </si>
  <si>
    <t xml:space="preserve">  Úplné vlastné náklady</t>
  </si>
  <si>
    <t>9. Zisk</t>
  </si>
  <si>
    <t xml:space="preserve">Ekonomicky oprávnené náklady </t>
  </si>
  <si>
    <t>Ukazovateľ</t>
  </si>
  <si>
    <t>M.j.</t>
  </si>
  <si>
    <t xml:space="preserve">ZVVZ </t>
  </si>
  <si>
    <t>Trate celkom</t>
  </si>
  <si>
    <t>km</t>
  </si>
  <si>
    <t>Dopravný výkon OD (Celkom)</t>
  </si>
  <si>
    <t>tis.vlkm</t>
  </si>
  <si>
    <t>Dopravný výkon ND (Celkom)</t>
  </si>
  <si>
    <t>mil.hrtkm</t>
  </si>
  <si>
    <t>Ekonomicky oprávnené náklady celkom</t>
  </si>
  <si>
    <t>tis. Sk</t>
  </si>
  <si>
    <t>Výnosy - poplatok za použitie ŽDC ŽS, a.s.</t>
  </si>
  <si>
    <t>Výnosy - poplatok za použitie ŽDC iní dopravcovia</t>
  </si>
  <si>
    <t>Výnosy z fin. operácií k fin. nákladom a ost. tržby</t>
  </si>
  <si>
    <t>Výnosy celkom</t>
  </si>
  <si>
    <t>Strata - celkom</t>
  </si>
  <si>
    <t xml:space="preserve">Krytá strata zo ŠR </t>
  </si>
  <si>
    <t>Nekrytá strata zo ŠR *</t>
  </si>
  <si>
    <t>*  Nekrytá strata z VVZ zaťaží HV ŽSR celkom a bude riešená  mimo ZVVZ</t>
  </si>
  <si>
    <t>ZVVZ</t>
  </si>
  <si>
    <t xml:space="preserve">*1  Náklady </t>
  </si>
  <si>
    <t xml:space="preserve">Výsledné </t>
  </si>
  <si>
    <t xml:space="preserve">Položka </t>
  </si>
  <si>
    <t>*2</t>
  </si>
  <si>
    <t>na zmenu</t>
  </si>
  <si>
    <t>EON 2004</t>
  </si>
  <si>
    <t>racionalizácia</t>
  </si>
  <si>
    <t>riadenia</t>
  </si>
  <si>
    <t>Trate celkom (vlakové úseky v km)</t>
  </si>
  <si>
    <t>Dopravný výkon OD celkom (tis.vlkm)</t>
  </si>
  <si>
    <t>Dopravný výkon ND celkom (tis.vlkm)</t>
  </si>
  <si>
    <t>Dopravný výkon OD celkom (mil.hrtkm)</t>
  </si>
  <si>
    <t>Dopravný výkon ND celkom (mil.hrtkm)</t>
  </si>
  <si>
    <t xml:space="preserve">Ekonomicky oprávnené náklady (tis.Sk) </t>
  </si>
  <si>
    <t>EON celkom (tis.Sk</t>
  </si>
  <si>
    <t>Výnosy (tis.Sk):</t>
  </si>
  <si>
    <t>Výnosy - poplatok za ŽDC ŽS, a.s.</t>
  </si>
  <si>
    <t>Výnosy - poplatok za ŽDC iní dopravcovia</t>
  </si>
  <si>
    <t>Výnosy z fin.operácií k fin.nákl. a ost.tržby</t>
  </si>
  <si>
    <t>Výnosy celkom (tis.Sk)</t>
  </si>
  <si>
    <t>Strata celkom (tis.Sk)</t>
  </si>
  <si>
    <t>Nekrytá strata (tis.Sk)</t>
  </si>
  <si>
    <t>Vlkm celkom</t>
  </si>
  <si>
    <t>Priemerné EON na 1 km prevádz. siete</t>
  </si>
  <si>
    <t>Priemerné EON v Sk/vlkm</t>
  </si>
  <si>
    <t xml:space="preserve"> *1   Náklady na zmenu riadenia - vznik OR:</t>
  </si>
  <si>
    <t xml:space="preserve">       prev. réžia - odstupné pre prepustených zamestnancov vrátane odvodov </t>
  </si>
  <si>
    <t xml:space="preserve">                         - zariadenie OR, technické zabezpečenie,</t>
  </si>
  <si>
    <t xml:space="preserve">                         - sťahovanie aparátov, služby v nových priestoroch OR,</t>
  </si>
  <si>
    <t>*2 réžie sú napočítané podľa vyhlášky o cenách so základňou EON z r. 2002 (auditované, schválené protokolom ZVVZ)</t>
  </si>
  <si>
    <t>Kategória trate</t>
  </si>
  <si>
    <t>Km</t>
  </si>
  <si>
    <t>OD</t>
  </si>
  <si>
    <t>DO</t>
  </si>
  <si>
    <t>Čierna nad Tisou štátna hranica</t>
  </si>
  <si>
    <t>Čierna nad Tisou</t>
  </si>
  <si>
    <t>Dobrá pri Čiernej nad Tisou</t>
  </si>
  <si>
    <t>Michaľany</t>
  </si>
  <si>
    <t>Košice</t>
  </si>
  <si>
    <t>Kysak</t>
  </si>
  <si>
    <t>Margecany</t>
  </si>
  <si>
    <t>Spišská Nová Ves</t>
  </si>
  <si>
    <t>Poprad – Tatry</t>
  </si>
  <si>
    <t>Štrba</t>
  </si>
  <si>
    <t>Liptovský Mikuláš</t>
  </si>
  <si>
    <t>Kraľovany</t>
  </si>
  <si>
    <t>Vrútky</t>
  </si>
  <si>
    <t>Žilina</t>
  </si>
  <si>
    <t>Púchov</t>
  </si>
  <si>
    <t>Čadca</t>
  </si>
  <si>
    <t>Prešov</t>
  </si>
  <si>
    <t>Plaveč</t>
  </si>
  <si>
    <t>Plaveč štátna hranica</t>
  </si>
  <si>
    <t>Barca</t>
  </si>
  <si>
    <t>Čaňa</t>
  </si>
  <si>
    <t>Čaňa štátna hranica</t>
  </si>
  <si>
    <t>Skalité</t>
  </si>
  <si>
    <t>Skalité štátna hranica</t>
  </si>
  <si>
    <t>Štúrovo</t>
  </si>
  <si>
    <t>Štúrovo štátna hranica</t>
  </si>
  <si>
    <t>Nové Zámky</t>
  </si>
  <si>
    <t>Palárikovo</t>
  </si>
  <si>
    <t>Galanta</t>
  </si>
  <si>
    <t>Bratislava – Vajnory</t>
  </si>
  <si>
    <t>Bratislava hlavná stanica</t>
  </si>
  <si>
    <t>Komárno štátna hranica</t>
  </si>
  <si>
    <t>Komárno</t>
  </si>
  <si>
    <t>Trenčianska Teplá</t>
  </si>
  <si>
    <t>Trenčín</t>
  </si>
  <si>
    <t>Nové Mesto nad Váhom</t>
  </si>
  <si>
    <t>Leopoldov</t>
  </si>
  <si>
    <t>Trnava</t>
  </si>
  <si>
    <t>Bratislava – Rača</t>
  </si>
  <si>
    <t>Devínska Nová Ves</t>
  </si>
  <si>
    <t>Kúty</t>
  </si>
  <si>
    <t>Kúty štátna hranica</t>
  </si>
  <si>
    <t>Rusovce</t>
  </si>
  <si>
    <t>Rusovce štátna hranica</t>
  </si>
  <si>
    <t>Bratislava ústredná nákladná stanica</t>
  </si>
  <si>
    <t>Bratislava ústredná nákladná st.</t>
  </si>
  <si>
    <t>Bratislava - Nové Mesto</t>
  </si>
  <si>
    <t>Bratislava Petržalka štátna hranica</t>
  </si>
  <si>
    <t>Bratislava – Petržalka</t>
  </si>
  <si>
    <t>Bratislava – Pálenisko</t>
  </si>
  <si>
    <t>Bratislava – Nové Mesto</t>
  </si>
  <si>
    <t>Sereď</t>
  </si>
  <si>
    <t>Čadca štátna hranica</t>
  </si>
  <si>
    <t>Lúky pod Makytou</t>
  </si>
  <si>
    <t>Lúky pod Makytou štátna hranica</t>
  </si>
  <si>
    <t>Maťovce štátna hranica ŠRT</t>
  </si>
  <si>
    <t>Maťovce ŠRT</t>
  </si>
  <si>
    <t>Vojany ŠRT</t>
  </si>
  <si>
    <t>Haniska pri Košiciach ŠRT</t>
  </si>
  <si>
    <t>Humenné</t>
  </si>
  <si>
    <t>Strážske</t>
  </si>
  <si>
    <t>Bánovce nad Ondavou</t>
  </si>
  <si>
    <t>Trebišov</t>
  </si>
  <si>
    <t>Výhybňa Červený Dvor NR</t>
  </si>
  <si>
    <t>Maťovce</t>
  </si>
  <si>
    <t>Veľké Kapušany</t>
  </si>
  <si>
    <t>Kapušany pri Prešove</t>
  </si>
  <si>
    <t>Haniska pri Košiciach</t>
  </si>
  <si>
    <t>Rožňava</t>
  </si>
  <si>
    <t>Plešivec</t>
  </si>
  <si>
    <t>Červená Skala</t>
  </si>
  <si>
    <t>Brezno</t>
  </si>
  <si>
    <t>Banská Bystrica</t>
  </si>
  <si>
    <t>Studený Potok</t>
  </si>
  <si>
    <t>Poprad Tatry</t>
  </si>
  <si>
    <t>Lenartovce</t>
  </si>
  <si>
    <t>Jesenské</t>
  </si>
  <si>
    <t>Fiľakovo</t>
  </si>
  <si>
    <t>Lučenec</t>
  </si>
  <si>
    <t>Zvolen nákladná stanica</t>
  </si>
  <si>
    <t>Zvolen osobná stanica</t>
  </si>
  <si>
    <t>Fiľakovo štátna hranica</t>
  </si>
  <si>
    <t>Hronská Dúbrava</t>
  </si>
  <si>
    <t>Diviaky</t>
  </si>
  <si>
    <t>Martin</t>
  </si>
  <si>
    <t xml:space="preserve">Komárno </t>
  </si>
  <si>
    <t>Komárno Dunaj</t>
  </si>
  <si>
    <t>Žiar nad Hronom</t>
  </si>
  <si>
    <t>Kozárovce</t>
  </si>
  <si>
    <t>Levice</t>
  </si>
  <si>
    <t>Uľany nad Žitavou</t>
  </si>
  <si>
    <t>Šurany</t>
  </si>
  <si>
    <t>Prievidza</t>
  </si>
  <si>
    <t>Chynorany</t>
  </si>
  <si>
    <t>Topoľčany</t>
  </si>
  <si>
    <t>Jelšovce</t>
  </si>
  <si>
    <t>Lužianky</t>
  </si>
  <si>
    <t>Zbehy</t>
  </si>
  <si>
    <t>Nitra</t>
  </si>
  <si>
    <t>Zlaté Moravce</t>
  </si>
  <si>
    <t>Devínska nová Ves</t>
  </si>
  <si>
    <t>Devínska nová Ves štátna hranica</t>
  </si>
  <si>
    <t>Bratislava – Nové mesto</t>
  </si>
  <si>
    <t>Bratislava predmestie</t>
  </si>
  <si>
    <t>Bratislava východ</t>
  </si>
  <si>
    <t>Bratislava - Rača</t>
  </si>
  <si>
    <t>Bratislava - Vajnory</t>
  </si>
  <si>
    <t>Vajnory - odb. Močiar</t>
  </si>
  <si>
    <t>Slovenské Nové Mesto</t>
  </si>
  <si>
    <t>Slovenské Nové Mesto štátna hranica</t>
  </si>
  <si>
    <t>Medzilaborce štátna hranica</t>
  </si>
  <si>
    <t>Medzilaborce</t>
  </si>
  <si>
    <t>Stakčín</t>
  </si>
  <si>
    <t>Vranov nad Topľou</t>
  </si>
  <si>
    <t>Bardejov</t>
  </si>
  <si>
    <t>Moldava nad Bodvou</t>
  </si>
  <si>
    <t>Medzev</t>
  </si>
  <si>
    <t>Dobšiná</t>
  </si>
  <si>
    <t>Slavošovce</t>
  </si>
  <si>
    <t>Muráň</t>
  </si>
  <si>
    <t>Tatranská Lomnica</t>
  </si>
  <si>
    <t>Poprad - Tatry</t>
  </si>
  <si>
    <t>Starý Smokovec</t>
  </si>
  <si>
    <t>Štrbské Pleso</t>
  </si>
  <si>
    <t>Spišské Podhradie</t>
  </si>
  <si>
    <t>Spišské Vlachy</t>
  </si>
  <si>
    <t>Levoča</t>
  </si>
  <si>
    <t>Trstená</t>
  </si>
  <si>
    <t>Makov</t>
  </si>
  <si>
    <t>Rajec</t>
  </si>
  <si>
    <t>Lenartovce štátna hranica</t>
  </si>
  <si>
    <t>Rimavská Sobota</t>
  </si>
  <si>
    <t>Tisovec</t>
  </si>
  <si>
    <t>Pohronská Polhora</t>
  </si>
  <si>
    <t>Poltár</t>
  </si>
  <si>
    <t>Veľký Krtíš</t>
  </si>
  <si>
    <t>Malé Straciny</t>
  </si>
  <si>
    <t>Bušince štátna hranica</t>
  </si>
  <si>
    <t>Kalonda štátna hranica</t>
  </si>
  <si>
    <t>Utekáč</t>
  </si>
  <si>
    <t>Breznička</t>
  </si>
  <si>
    <t>Katarínska Huta</t>
  </si>
  <si>
    <t>Zvolen osobná st.</t>
  </si>
  <si>
    <t>Šahy</t>
  </si>
  <si>
    <t>Čata</t>
  </si>
  <si>
    <t>Banská Štiavnica</t>
  </si>
  <si>
    <t>Horná Štubňa</t>
  </si>
  <si>
    <t>Sklené pri Handlovej</t>
  </si>
  <si>
    <t>Handlová</t>
  </si>
  <si>
    <t>Nitrianske Pravno</t>
  </si>
  <si>
    <t>Topoľčianky</t>
  </si>
  <si>
    <t>Úľany nad Žitavou</t>
  </si>
  <si>
    <t>Radošina</t>
  </si>
  <si>
    <t>Neded</t>
  </si>
  <si>
    <t>Šaľa</t>
  </si>
  <si>
    <t>Dunajská Streda</t>
  </si>
  <si>
    <t>Kolárovo</t>
  </si>
  <si>
    <t>Devínske Jazero</t>
  </si>
  <si>
    <t>Stupava</t>
  </si>
  <si>
    <t>Plavecký Mikuláš</t>
  </si>
  <si>
    <t>Zohor</t>
  </si>
  <si>
    <t>Záhorská Ves</t>
  </si>
  <si>
    <t>Brezová pod Bradlom</t>
  </si>
  <si>
    <t>Jablonica</t>
  </si>
  <si>
    <t>Vrbovce</t>
  </si>
  <si>
    <t>Vrbovce štátna hranica</t>
  </si>
  <si>
    <t>Holíč nad Moravou</t>
  </si>
  <si>
    <t>Skalica na Slovensku</t>
  </si>
  <si>
    <t>Skalica na Slovensku štátna hranica</t>
  </si>
  <si>
    <t>Holíč nad Moravou štátna hranica</t>
  </si>
  <si>
    <t>Trenčianska Teplice</t>
  </si>
  <si>
    <t>Piešťany</t>
  </si>
  <si>
    <t>Vrbové</t>
  </si>
  <si>
    <t>Nemšová</t>
  </si>
  <si>
    <t>Lednické Rovne</t>
  </si>
  <si>
    <t>Nemšová štátna hranica</t>
  </si>
  <si>
    <t>Výnosy za výkony Železničnej spoločnosti, a.s.</t>
  </si>
  <si>
    <t>Výnosy za výkony iných dopravcov</t>
  </si>
  <si>
    <t>Výnosy za výkony celkom</t>
  </si>
  <si>
    <t>kalkul. z 9/2003</t>
  </si>
  <si>
    <t>Poznámka: podmienky ocenenia výkonov skúšobných jázd budú dohodnuté na základe Zmluvy medzi ŽSR a ŽS, a.s. o prevádzkovaní dopravy na dráhe na rok 2004</t>
  </si>
  <si>
    <t xml:space="preserve">                VÝNOSY ( Sk )</t>
  </si>
  <si>
    <t>SPOLU ( Sk )</t>
  </si>
  <si>
    <t xml:space="preserve">SPOLU ( Sk ) </t>
  </si>
  <si>
    <t xml:space="preserve">                VÝNOSY  ( Sk )</t>
  </si>
  <si>
    <t>SPOLU  ( Sk )</t>
  </si>
  <si>
    <t>VÝNOSY  ( Sk )</t>
  </si>
  <si>
    <t xml:space="preserve"> VÝNOSY  ( Sk )</t>
  </si>
  <si>
    <t>CELKOM  ( Sk )</t>
  </si>
  <si>
    <t xml:space="preserve">v tom </t>
  </si>
  <si>
    <t>ŽS,a.s.  EC,IC a iné</t>
  </si>
  <si>
    <t>ŽS,a.s. ZVVZ 2004</t>
  </si>
  <si>
    <t xml:space="preserve">             v tom výkon Žel.spoločnosti, a.s. v rámci ZVVZ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</si>
</sst>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0"/>
    <numFmt numFmtId="173" formatCode="#,##0.0000"/>
    <numFmt numFmtId="174" formatCode="#,##0.0"/>
    <numFmt numFmtId="175" formatCode="#,##0.000"/>
    <numFmt numFmtId="176" formatCode="0.000"/>
    <numFmt numFmtId="177" formatCode="0.0"/>
  </numFmts>
  <fonts count="23">
    <font>
      <sz val="10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 CE"/>
      <family val="1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2" borderId="18" xfId="0" applyFont="1" applyFill="1" applyBorder="1" applyAlignment="1">
      <alignment/>
    </xf>
    <xf numFmtId="3" fontId="3" fillId="2" borderId="19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3" fontId="2" fillId="0" borderId="18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25" xfId="0" applyFont="1" applyBorder="1" applyAlignment="1">
      <alignment horizontal="centerContinuous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174" fontId="1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174" fontId="5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4" fillId="3" borderId="32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2" borderId="18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174" fontId="7" fillId="0" borderId="30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8" fillId="0" borderId="35" xfId="0" applyFont="1" applyBorder="1" applyAlignment="1" applyProtection="1">
      <alignment horizontal="center" vertical="top" wrapText="1"/>
      <protection locked="0"/>
    </xf>
    <xf numFmtId="1" fontId="8" fillId="0" borderId="35" xfId="0" applyNumberFormat="1" applyFont="1" applyBorder="1" applyAlignment="1" applyProtection="1">
      <alignment horizontal="center" vertical="top" wrapText="1"/>
      <protection locked="0"/>
    </xf>
    <xf numFmtId="0" fontId="9" fillId="0" borderId="36" xfId="0" applyFont="1" applyBorder="1" applyAlignment="1" applyProtection="1">
      <alignment horizontal="center" vertical="top"/>
      <protection locked="0"/>
    </xf>
    <xf numFmtId="1" fontId="9" fillId="0" borderId="37" xfId="0" applyNumberFormat="1" applyFont="1" applyBorder="1" applyAlignment="1" applyProtection="1">
      <alignment horizontal="center" vertical="top"/>
      <protection locked="0"/>
    </xf>
    <xf numFmtId="0" fontId="9" fillId="0" borderId="37" xfId="0" applyFont="1" applyBorder="1" applyAlignment="1" applyProtection="1">
      <alignment horizontal="center" vertical="top"/>
      <protection locked="0"/>
    </xf>
    <xf numFmtId="0" fontId="10" fillId="0" borderId="36" xfId="0" applyFont="1" applyBorder="1" applyAlignment="1" applyProtection="1">
      <alignment horizontal="center" vertical="top"/>
      <protection locked="0"/>
    </xf>
    <xf numFmtId="1" fontId="10" fillId="0" borderId="37" xfId="0" applyNumberFormat="1" applyFont="1" applyBorder="1" applyAlignment="1" applyProtection="1">
      <alignment horizontal="center" vertical="top"/>
      <protection locked="0"/>
    </xf>
    <xf numFmtId="0" fontId="10" fillId="0" borderId="37" xfId="0" applyFont="1" applyBorder="1" applyAlignment="1" applyProtection="1">
      <alignment vertical="top"/>
      <protection locked="0"/>
    </xf>
    <xf numFmtId="0" fontId="9" fillId="0" borderId="37" xfId="0" applyFont="1" applyBorder="1" applyAlignment="1" applyProtection="1">
      <alignment horizontal="right" vertical="top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1" fontId="10" fillId="0" borderId="35" xfId="0" applyNumberFormat="1" applyFont="1" applyBorder="1" applyAlignment="1" applyProtection="1">
      <alignment horizontal="center" vertical="top"/>
      <protection locked="0"/>
    </xf>
    <xf numFmtId="0" fontId="10" fillId="0" borderId="35" xfId="0" applyFont="1" applyBorder="1" applyAlignment="1" applyProtection="1">
      <alignment vertical="top"/>
      <protection locked="0"/>
    </xf>
    <xf numFmtId="1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29" xfId="0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3" fillId="2" borderId="33" xfId="0" applyFont="1" applyFill="1" applyBorder="1" applyAlignment="1">
      <alignment/>
    </xf>
    <xf numFmtId="3" fontId="3" fillId="2" borderId="20" xfId="0" applyNumberFormat="1" applyFont="1" applyFill="1" applyBorder="1" applyAlignment="1">
      <alignment vertical="center"/>
    </xf>
    <xf numFmtId="3" fontId="3" fillId="2" borderId="38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right" vertical="center"/>
    </xf>
    <xf numFmtId="3" fontId="3" fillId="2" borderId="39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2" borderId="40" xfId="0" applyNumberFormat="1" applyFont="1" applyFill="1" applyBorder="1" applyAlignment="1">
      <alignment vertical="center"/>
    </xf>
    <xf numFmtId="3" fontId="3" fillId="2" borderId="34" xfId="0" applyNumberFormat="1" applyFont="1" applyFill="1" applyBorder="1" applyAlignment="1">
      <alignment vertical="center"/>
    </xf>
    <xf numFmtId="0" fontId="15" fillId="0" borderId="26" xfId="0" applyFont="1" applyBorder="1" applyAlignment="1">
      <alignment/>
    </xf>
    <xf numFmtId="0" fontId="15" fillId="0" borderId="26" xfId="0" applyFont="1" applyBorder="1" applyAlignment="1">
      <alignment horizontal="centerContinuous"/>
    </xf>
    <xf numFmtId="0" fontId="15" fillId="0" borderId="26" xfId="0" applyFont="1" applyFill="1" applyBorder="1" applyAlignment="1">
      <alignment horizontal="centerContinuous"/>
    </xf>
    <xf numFmtId="0" fontId="16" fillId="2" borderId="2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34" xfId="0" applyFont="1" applyFill="1" applyBorder="1" applyAlignment="1">
      <alignment/>
    </xf>
    <xf numFmtId="0" fontId="16" fillId="2" borderId="34" xfId="0" applyFont="1" applyFill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174" fontId="13" fillId="0" borderId="7" xfId="0" applyNumberFormat="1" applyFont="1" applyBorder="1" applyAlignment="1">
      <alignment/>
    </xf>
    <xf numFmtId="174" fontId="13" fillId="0" borderId="7" xfId="0" applyNumberFormat="1" applyFont="1" applyFill="1" applyBorder="1" applyAlignment="1">
      <alignment/>
    </xf>
    <xf numFmtId="0" fontId="13" fillId="0" borderId="13" xfId="0" applyFont="1" applyBorder="1" applyAlignment="1">
      <alignment/>
    </xf>
    <xf numFmtId="3" fontId="13" fillId="3" borderId="15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0" fontId="13" fillId="0" borderId="22" xfId="0" applyFont="1" applyBorder="1" applyAlignment="1">
      <alignment/>
    </xf>
    <xf numFmtId="3" fontId="13" fillId="3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0" borderId="24" xfId="0" applyFont="1" applyBorder="1" applyAlignment="1">
      <alignment/>
    </xf>
    <xf numFmtId="3" fontId="15" fillId="0" borderId="7" xfId="0" applyNumberFormat="1" applyFont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15" fillId="2" borderId="12" xfId="0" applyNumberFormat="1" applyFont="1" applyFill="1" applyBorder="1" applyAlignment="1">
      <alignment horizontal="right" vertical="center"/>
    </xf>
    <xf numFmtId="3" fontId="15" fillId="3" borderId="24" xfId="0" applyNumberFormat="1" applyFont="1" applyFill="1" applyBorder="1" applyAlignment="1">
      <alignment horizontal="right" vertical="center"/>
    </xf>
    <xf numFmtId="0" fontId="15" fillId="0" borderId="32" xfId="0" applyFont="1" applyBorder="1" applyAlignment="1">
      <alignment/>
    </xf>
    <xf numFmtId="3" fontId="15" fillId="0" borderId="15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2" borderId="13" xfId="0" applyNumberFormat="1" applyFont="1" applyFill="1" applyBorder="1" applyAlignment="1">
      <alignment horizontal="right" vertical="center"/>
    </xf>
    <xf numFmtId="3" fontId="15" fillId="3" borderId="32" xfId="0" applyNumberFormat="1" applyFont="1" applyFill="1" applyBorder="1" applyAlignment="1">
      <alignment horizontal="right" vertical="center"/>
    </xf>
    <xf numFmtId="3" fontId="15" fillId="3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0" fontId="13" fillId="0" borderId="32" xfId="0" applyFont="1" applyBorder="1" applyAlignment="1">
      <alignment/>
    </xf>
    <xf numFmtId="3" fontId="17" fillId="0" borderId="15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3" fontId="15" fillId="2" borderId="13" xfId="0" applyNumberFormat="1" applyFont="1" applyFill="1" applyBorder="1" applyAlignment="1">
      <alignment vertical="center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2" xfId="0" applyFont="1" applyFill="1" applyBorder="1" applyAlignment="1">
      <alignment/>
    </xf>
    <xf numFmtId="3" fontId="15" fillId="2" borderId="22" xfId="0" applyNumberFormat="1" applyFont="1" applyFill="1" applyBorder="1" applyAlignment="1">
      <alignment horizontal="right" vertical="center"/>
    </xf>
    <xf numFmtId="3" fontId="15" fillId="3" borderId="41" xfId="0" applyNumberFormat="1" applyFont="1" applyFill="1" applyBorder="1" applyAlignment="1">
      <alignment horizontal="right" vertical="center"/>
    </xf>
    <xf numFmtId="3" fontId="17" fillId="3" borderId="32" xfId="0" applyNumberFormat="1" applyFont="1" applyFill="1" applyBorder="1" applyAlignment="1">
      <alignment horizontal="right" vertical="center"/>
    </xf>
    <xf numFmtId="3" fontId="17" fillId="2" borderId="13" xfId="0" applyNumberFormat="1" applyFont="1" applyFill="1" applyBorder="1" applyAlignment="1">
      <alignment horizontal="right" vertical="center"/>
    </xf>
    <xf numFmtId="3" fontId="17" fillId="0" borderId="43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7" fillId="0" borderId="44" xfId="0" applyNumberFormat="1" applyFont="1" applyBorder="1" applyAlignment="1">
      <alignment/>
    </xf>
    <xf numFmtId="3" fontId="17" fillId="0" borderId="32" xfId="0" applyNumberFormat="1" applyFont="1" applyBorder="1" applyAlignment="1">
      <alignment/>
    </xf>
    <xf numFmtId="3" fontId="17" fillId="2" borderId="32" xfId="0" applyNumberFormat="1" applyFont="1" applyFill="1" applyBorder="1" applyAlignment="1">
      <alignment/>
    </xf>
    <xf numFmtId="3" fontId="17" fillId="0" borderId="45" xfId="0" applyNumberFormat="1" applyFont="1" applyBorder="1" applyAlignment="1">
      <alignment/>
    </xf>
    <xf numFmtId="177" fontId="15" fillId="3" borderId="46" xfId="0" applyNumberFormat="1" applyFont="1" applyFill="1" applyBorder="1" applyAlignment="1">
      <alignment horizontal="center" vertical="center"/>
    </xf>
    <xf numFmtId="177" fontId="15" fillId="3" borderId="32" xfId="0" applyNumberFormat="1" applyFont="1" applyFill="1" applyBorder="1" applyAlignment="1">
      <alignment horizontal="center" vertical="center"/>
    </xf>
    <xf numFmtId="177" fontId="15" fillId="3" borderId="47" xfId="0" applyNumberFormat="1" applyFont="1" applyFill="1" applyBorder="1" applyAlignment="1">
      <alignment horizontal="center" vertical="center"/>
    </xf>
    <xf numFmtId="177" fontId="15" fillId="3" borderId="4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174" fontId="13" fillId="2" borderId="7" xfId="0" applyNumberFormat="1" applyFont="1" applyFill="1" applyBorder="1" applyAlignment="1">
      <alignment/>
    </xf>
    <xf numFmtId="3" fontId="13" fillId="2" borderId="15" xfId="0" applyNumberFormat="1" applyFont="1" applyFill="1" applyBorder="1" applyAlignment="1">
      <alignment/>
    </xf>
    <xf numFmtId="3" fontId="13" fillId="2" borderId="10" xfId="0" applyNumberFormat="1" applyFont="1" applyFill="1" applyBorder="1" applyAlignment="1">
      <alignment/>
    </xf>
    <xf numFmtId="177" fontId="15" fillId="2" borderId="32" xfId="0" applyNumberFormat="1" applyFont="1" applyFill="1" applyBorder="1" applyAlignment="1">
      <alignment horizontal="center" vertical="center"/>
    </xf>
    <xf numFmtId="177" fontId="15" fillId="2" borderId="41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3" fillId="0" borderId="48" xfId="0" applyFont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3" fontId="14" fillId="2" borderId="0" xfId="0" applyNumberFormat="1" applyFill="1" applyAlignment="1">
      <alignment/>
    </xf>
    <xf numFmtId="3" fontId="14" fillId="3" borderId="0" xfId="0" applyNumberFormat="1" applyFill="1" applyAlignment="1">
      <alignment/>
    </xf>
    <xf numFmtId="0" fontId="14" fillId="3" borderId="0" xfId="0" applyFill="1" applyAlignment="1">
      <alignment/>
    </xf>
    <xf numFmtId="3" fontId="14" fillId="0" borderId="0" xfId="0" applyNumberFormat="1" applyAlignment="1">
      <alignment/>
    </xf>
    <xf numFmtId="0" fontId="14" fillId="0" borderId="0" xfId="0" applyAlignment="1">
      <alignment/>
    </xf>
    <xf numFmtId="3" fontId="3" fillId="0" borderId="25" xfId="0" applyNumberFormat="1" applyFont="1" applyBorder="1" applyAlignment="1">
      <alignment horizontal="center"/>
    </xf>
    <xf numFmtId="0" fontId="14" fillId="0" borderId="49" xfId="0" applyBorder="1" applyAlignment="1">
      <alignment horizontal="centerContinuous"/>
    </xf>
    <xf numFmtId="3" fontId="3" fillId="0" borderId="33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14" fillId="0" borderId="6" xfId="0" applyNumberFormat="1" applyBorder="1" applyAlignment="1">
      <alignment horizontal="center"/>
    </xf>
    <xf numFmtId="172" fontId="14" fillId="0" borderId="36" xfId="0" applyNumberFormat="1" applyBorder="1" applyAlignment="1">
      <alignment horizontal="center"/>
    </xf>
    <xf numFmtId="3" fontId="14" fillId="0" borderId="6" xfId="0" applyNumberFormat="1" applyBorder="1" applyAlignment="1">
      <alignment/>
    </xf>
    <xf numFmtId="3" fontId="14" fillId="0" borderId="50" xfId="0" applyNumberFormat="1" applyBorder="1" applyAlignment="1">
      <alignment/>
    </xf>
    <xf numFmtId="3" fontId="14" fillId="0" borderId="14" xfId="0" applyNumberFormat="1" applyBorder="1" applyAlignment="1">
      <alignment horizontal="center"/>
    </xf>
    <xf numFmtId="3" fontId="14" fillId="0" borderId="51" xfId="0" applyNumberFormat="1" applyBorder="1" applyAlignment="1">
      <alignment/>
    </xf>
    <xf numFmtId="3" fontId="14" fillId="0" borderId="52" xfId="0" applyNumberFormat="1" applyBorder="1" applyAlignment="1">
      <alignment horizontal="center"/>
    </xf>
    <xf numFmtId="3" fontId="3" fillId="0" borderId="39" xfId="0" applyNumberFormat="1" applyFont="1" applyBorder="1" applyAlignment="1">
      <alignment/>
    </xf>
    <xf numFmtId="3" fontId="14" fillId="0" borderId="0" xfId="0" applyNumberFormat="1" applyBorder="1" applyAlignment="1">
      <alignment horizontal="center"/>
    </xf>
    <xf numFmtId="3" fontId="14" fillId="0" borderId="0" xfId="0" applyNumberFormat="1" applyBorder="1" applyAlignment="1">
      <alignment/>
    </xf>
    <xf numFmtId="3" fontId="3" fillId="0" borderId="50" xfId="0" applyNumberFormat="1" applyFont="1" applyBorder="1" applyAlignment="1">
      <alignment horizontal="centerContinuous"/>
    </xf>
    <xf numFmtId="3" fontId="14" fillId="0" borderId="12" xfId="0" applyNumberFormat="1" applyBorder="1" applyAlignment="1">
      <alignment horizontal="center"/>
    </xf>
    <xf numFmtId="3" fontId="14" fillId="0" borderId="13" xfId="0" applyNumberFormat="1" applyBorder="1" applyAlignment="1">
      <alignment horizontal="center"/>
    </xf>
    <xf numFmtId="3" fontId="14" fillId="0" borderId="46" xfId="0" applyNumberFormat="1" applyBorder="1" applyAlignment="1">
      <alignment/>
    </xf>
    <xf numFmtId="3" fontId="14" fillId="0" borderId="17" xfId="0" applyNumberForma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/>
    </xf>
    <xf numFmtId="0" fontId="14" fillId="0" borderId="0" xfId="0" applyBorder="1" applyAlignment="1">
      <alignment/>
    </xf>
    <xf numFmtId="3" fontId="14" fillId="0" borderId="50" xfId="0" applyNumberFormat="1" applyBorder="1" applyAlignment="1">
      <alignment horizontal="center"/>
    </xf>
    <xf numFmtId="3" fontId="14" fillId="0" borderId="24" xfId="0" applyNumberFormat="1" applyBorder="1" applyAlignment="1">
      <alignment/>
    </xf>
    <xf numFmtId="172" fontId="14" fillId="0" borderId="35" xfId="0" applyNumberFormat="1" applyBorder="1" applyAlignment="1">
      <alignment horizontal="center"/>
    </xf>
    <xf numFmtId="3" fontId="14" fillId="0" borderId="46" xfId="0" applyNumberFormat="1" applyBorder="1" applyAlignment="1">
      <alignment horizontal="center"/>
    </xf>
    <xf numFmtId="3" fontId="14" fillId="0" borderId="32" xfId="0" applyNumberFormat="1" applyBorder="1" applyAlignment="1">
      <alignment/>
    </xf>
    <xf numFmtId="172" fontId="14" fillId="0" borderId="54" xfId="0" applyNumberFormat="1" applyBorder="1" applyAlignment="1">
      <alignment horizontal="center"/>
    </xf>
    <xf numFmtId="3" fontId="14" fillId="0" borderId="4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14" fillId="3" borderId="0" xfId="0" applyNumberFormat="1" applyFill="1" applyBorder="1" applyAlignment="1">
      <alignment/>
    </xf>
    <xf numFmtId="3" fontId="3" fillId="0" borderId="55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14" fillId="0" borderId="57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Continuous" vertical="center"/>
    </xf>
    <xf numFmtId="0" fontId="4" fillId="3" borderId="0" xfId="0" applyFont="1" applyFill="1" applyAlignment="1">
      <alignment/>
    </xf>
    <xf numFmtId="3" fontId="18" fillId="3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173" fontId="14" fillId="0" borderId="0" xfId="0" applyNumberFormat="1" applyBorder="1" applyAlignment="1">
      <alignment horizontal="center"/>
    </xf>
    <xf numFmtId="0" fontId="14" fillId="0" borderId="0" xfId="0" applyBorder="1" applyAlignment="1">
      <alignment horizontal="right"/>
    </xf>
    <xf numFmtId="3" fontId="14" fillId="0" borderId="2" xfId="0" applyNumberFormat="1" applyBorder="1" applyAlignment="1">
      <alignment/>
    </xf>
    <xf numFmtId="3" fontId="14" fillId="0" borderId="43" xfId="0" applyNumberFormat="1" applyBorder="1" applyAlignment="1">
      <alignment/>
    </xf>
    <xf numFmtId="3" fontId="14" fillId="0" borderId="54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9" fillId="2" borderId="18" xfId="0" applyNumberFormat="1" applyFont="1" applyFill="1" applyBorder="1" applyAlignment="1">
      <alignment horizontal="left"/>
    </xf>
    <xf numFmtId="173" fontId="7" fillId="2" borderId="2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0" fontId="15" fillId="2" borderId="58" xfId="0" applyFont="1" applyFill="1" applyBorder="1" applyAlignment="1">
      <alignment horizontal="centerContinuous"/>
    </xf>
    <xf numFmtId="0" fontId="15" fillId="2" borderId="59" xfId="0" applyFont="1" applyFill="1" applyBorder="1" applyAlignment="1">
      <alignment horizontal="center"/>
    </xf>
    <xf numFmtId="0" fontId="15" fillId="2" borderId="60" xfId="0" applyFont="1" applyFill="1" applyBorder="1" applyAlignment="1">
      <alignment/>
    </xf>
    <xf numFmtId="3" fontId="17" fillId="0" borderId="41" xfId="0" applyNumberFormat="1" applyFont="1" applyBorder="1" applyAlignment="1">
      <alignment/>
    </xf>
    <xf numFmtId="3" fontId="17" fillId="3" borderId="61" xfId="0" applyNumberFormat="1" applyFont="1" applyFill="1" applyBorder="1" applyAlignment="1">
      <alignment horizontal="right" vertical="center"/>
    </xf>
    <xf numFmtId="3" fontId="17" fillId="2" borderId="41" xfId="0" applyNumberFormat="1" applyFont="1" applyFill="1" applyBorder="1" applyAlignment="1">
      <alignment/>
    </xf>
    <xf numFmtId="0" fontId="3" fillId="2" borderId="26" xfId="0" applyFont="1" applyFill="1" applyBorder="1" applyAlignment="1">
      <alignment/>
    </xf>
    <xf numFmtId="3" fontId="3" fillId="2" borderId="62" xfId="0" applyNumberFormat="1" applyFont="1" applyFill="1" applyBorder="1" applyAlignment="1">
      <alignment vertical="center"/>
    </xf>
    <xf numFmtId="3" fontId="3" fillId="2" borderId="26" xfId="0" applyNumberFormat="1" applyFont="1" applyFill="1" applyBorder="1" applyAlignment="1">
      <alignment vertical="center"/>
    </xf>
    <xf numFmtId="0" fontId="13" fillId="0" borderId="57" xfId="0" applyFont="1" applyBorder="1" applyAlignment="1">
      <alignment/>
    </xf>
    <xf numFmtId="174" fontId="13" fillId="3" borderId="51" xfId="0" applyNumberFormat="1" applyFont="1" applyFill="1" applyBorder="1" applyAlignment="1">
      <alignment horizontal="center" vertical="center"/>
    </xf>
    <xf numFmtId="174" fontId="13" fillId="3" borderId="63" xfId="0" applyNumberFormat="1" applyFont="1" applyFill="1" applyBorder="1" applyAlignment="1">
      <alignment horizontal="center" vertical="center"/>
    </xf>
    <xf numFmtId="174" fontId="13" fillId="2" borderId="63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3" fontId="0" fillId="0" borderId="2" xfId="19" applyNumberFormat="1" applyFont="1" applyFill="1" applyBorder="1" applyAlignment="1">
      <alignment/>
      <protection/>
    </xf>
    <xf numFmtId="3" fontId="0" fillId="0" borderId="2" xfId="0" applyNumberFormat="1" applyFont="1" applyBorder="1" applyAlignment="1">
      <alignment/>
    </xf>
    <xf numFmtId="3" fontId="0" fillId="0" borderId="35" xfId="19" applyNumberFormat="1" applyFont="1" applyFill="1" applyBorder="1" applyAlignment="1">
      <alignment/>
      <protection/>
    </xf>
    <xf numFmtId="3" fontId="0" fillId="0" borderId="3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4" xfId="19" applyNumberFormat="1" applyFont="1" applyFill="1" applyBorder="1" applyAlignment="1">
      <alignment/>
      <protection/>
    </xf>
    <xf numFmtId="3" fontId="0" fillId="0" borderId="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8" xfId="0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2" borderId="25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6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2" borderId="18" xfId="0" applyFont="1" applyFill="1" applyBorder="1" applyAlignment="1">
      <alignment/>
    </xf>
    <xf numFmtId="3" fontId="0" fillId="2" borderId="19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3" fillId="0" borderId="6" xfId="0" applyNumberFormat="1" applyFont="1" applyBorder="1" applyAlignment="1">
      <alignment horizontal="centerContinuous"/>
    </xf>
    <xf numFmtId="3" fontId="3" fillId="0" borderId="66" xfId="0" applyNumberFormat="1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3" fontId="3" fillId="0" borderId="67" xfId="0" applyNumberFormat="1" applyFont="1" applyBorder="1" applyAlignment="1">
      <alignment horizontal="centerContinuous"/>
    </xf>
    <xf numFmtId="3" fontId="3" fillId="0" borderId="68" xfId="0" applyNumberFormat="1" applyFont="1" applyBorder="1" applyAlignment="1">
      <alignment horizontal="centerContinuous"/>
    </xf>
    <xf numFmtId="3" fontId="3" fillId="0" borderId="12" xfId="0" applyNumberFormat="1" applyFont="1" applyBorder="1" applyAlignment="1">
      <alignment horizontal="centerContinuous"/>
    </xf>
    <xf numFmtId="0" fontId="14" fillId="0" borderId="43" xfId="0" applyBorder="1" applyAlignment="1">
      <alignment horizontal="centerContinuous"/>
    </xf>
    <xf numFmtId="0" fontId="3" fillId="0" borderId="58" xfId="0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 horizontal="center"/>
    </xf>
    <xf numFmtId="172" fontId="14" fillId="0" borderId="51" xfId="0" applyNumberFormat="1" applyBorder="1" applyAlignment="1">
      <alignment horizontal="center"/>
    </xf>
    <xf numFmtId="3" fontId="0" fillId="0" borderId="64" xfId="19" applyNumberFormat="1" applyFill="1" applyBorder="1" applyAlignment="1">
      <alignment/>
      <protection/>
    </xf>
    <xf numFmtId="3" fontId="14" fillId="0" borderId="7" xfId="0" applyNumberFormat="1" applyBorder="1" applyAlignment="1">
      <alignment/>
    </xf>
    <xf numFmtId="3" fontId="14" fillId="0" borderId="70" xfId="0" applyNumberFormat="1" applyBorder="1" applyAlignment="1">
      <alignment/>
    </xf>
    <xf numFmtId="3" fontId="14" fillId="0" borderId="57" xfId="0" applyNumberFormat="1" applyBorder="1" applyAlignment="1">
      <alignment/>
    </xf>
    <xf numFmtId="3" fontId="14" fillId="0" borderId="15" xfId="0" applyNumberFormat="1" applyBorder="1" applyAlignment="1">
      <alignment/>
    </xf>
    <xf numFmtId="172" fontId="14" fillId="0" borderId="71" xfId="0" applyNumberFormat="1" applyBorder="1" applyAlignment="1">
      <alignment horizontal="center"/>
    </xf>
    <xf numFmtId="172" fontId="14" fillId="0" borderId="72" xfId="0" applyNumberFormat="1" applyBorder="1" applyAlignment="1">
      <alignment horizontal="center"/>
    </xf>
    <xf numFmtId="3" fontId="0" fillId="0" borderId="73" xfId="19" applyNumberFormat="1" applyFill="1" applyBorder="1" applyAlignment="1">
      <alignment/>
      <protection/>
    </xf>
    <xf numFmtId="3" fontId="14" fillId="0" borderId="3" xfId="0" applyNumberFormat="1" applyBorder="1" applyAlignment="1">
      <alignment/>
    </xf>
    <xf numFmtId="3" fontId="14" fillId="0" borderId="40" xfId="0" applyNumberFormat="1" applyBorder="1" applyAlignment="1">
      <alignment/>
    </xf>
    <xf numFmtId="3" fontId="14" fillId="0" borderId="10" xfId="0" applyNumberForma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72" fontId="3" fillId="0" borderId="39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Continuous"/>
    </xf>
    <xf numFmtId="3" fontId="3" fillId="0" borderId="10" xfId="0" applyNumberFormat="1" applyFont="1" applyBorder="1" applyAlignment="1">
      <alignment horizontal="center"/>
    </xf>
    <xf numFmtId="3" fontId="14" fillId="0" borderId="1" xfId="0" applyNumberFormat="1" applyBorder="1" applyAlignment="1">
      <alignment/>
    </xf>
    <xf numFmtId="3" fontId="14" fillId="0" borderId="66" xfId="0" applyNumberFormat="1" applyBorder="1" applyAlignment="1">
      <alignment/>
    </xf>
    <xf numFmtId="3" fontId="14" fillId="0" borderId="61" xfId="0" applyNumberFormat="1" applyBorder="1" applyAlignment="1">
      <alignment/>
    </xf>
    <xf numFmtId="3" fontId="0" fillId="0" borderId="15" xfId="19" applyNumberFormat="1" applyFill="1" applyBorder="1" applyAlignment="1">
      <alignment/>
      <protection/>
    </xf>
    <xf numFmtId="3" fontId="14" fillId="0" borderId="14" xfId="0" applyNumberFormat="1" applyBorder="1" applyAlignment="1">
      <alignment/>
    </xf>
    <xf numFmtId="172" fontId="3" fillId="0" borderId="39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3" fillId="0" borderId="59" xfId="0" applyNumberFormat="1" applyFont="1" applyFill="1" applyBorder="1" applyAlignment="1">
      <alignment horizontal="center"/>
    </xf>
    <xf numFmtId="3" fontId="0" fillId="0" borderId="73" xfId="19" applyNumberFormat="1" applyFont="1" applyFill="1" applyBorder="1" applyAlignment="1">
      <alignment horizontal="center"/>
      <protection/>
    </xf>
    <xf numFmtId="3" fontId="14" fillId="0" borderId="66" xfId="0" applyNumberFormat="1" applyBorder="1" applyAlignment="1">
      <alignment horizontal="center"/>
    </xf>
    <xf numFmtId="3" fontId="0" fillId="0" borderId="15" xfId="19" applyNumberFormat="1" applyFont="1" applyFill="1" applyBorder="1" applyAlignment="1">
      <alignment horizontal="center"/>
      <protection/>
    </xf>
    <xf numFmtId="3" fontId="14" fillId="0" borderId="47" xfId="0" applyNumberFormat="1" applyBorder="1" applyAlignment="1">
      <alignment horizontal="center"/>
    </xf>
    <xf numFmtId="3" fontId="14" fillId="0" borderId="51" xfId="0" applyNumberFormat="1" applyBorder="1" applyAlignment="1">
      <alignment horizontal="center"/>
    </xf>
    <xf numFmtId="3" fontId="3" fillId="0" borderId="60" xfId="0" applyNumberFormat="1" applyFont="1" applyBorder="1" applyAlignment="1">
      <alignment/>
    </xf>
    <xf numFmtId="3" fontId="3" fillId="0" borderId="43" xfId="0" applyNumberFormat="1" applyFont="1" applyBorder="1" applyAlignment="1">
      <alignment horizontal="centerContinuous"/>
    </xf>
    <xf numFmtId="3" fontId="3" fillId="0" borderId="49" xfId="0" applyNumberFormat="1" applyFont="1" applyBorder="1" applyAlignment="1">
      <alignment horizontal="centerContinuous"/>
    </xf>
    <xf numFmtId="3" fontId="3" fillId="0" borderId="58" xfId="0" applyNumberFormat="1" applyFont="1" applyBorder="1" applyAlignment="1">
      <alignment horizontal="centerContinuous"/>
    </xf>
    <xf numFmtId="172" fontId="14" fillId="0" borderId="2" xfId="0" applyNumberFormat="1" applyBorder="1" applyAlignment="1">
      <alignment horizontal="center"/>
    </xf>
    <xf numFmtId="172" fontId="14" fillId="0" borderId="7" xfId="0" applyNumberFormat="1" applyBorder="1" applyAlignment="1">
      <alignment horizontal="center"/>
    </xf>
    <xf numFmtId="3" fontId="14" fillId="0" borderId="58" xfId="0" applyNumberFormat="1" applyBorder="1" applyAlignment="1">
      <alignment/>
    </xf>
    <xf numFmtId="172" fontId="14" fillId="0" borderId="64" xfId="0" applyNumberFormat="1" applyBorder="1" applyAlignment="1">
      <alignment horizontal="center"/>
    </xf>
    <xf numFmtId="3" fontId="14" fillId="0" borderId="16" xfId="0" applyNumberFormat="1" applyBorder="1" applyAlignment="1">
      <alignment/>
    </xf>
    <xf numFmtId="172" fontId="14" fillId="0" borderId="73" xfId="0" applyNumberFormat="1" applyBorder="1" applyAlignment="1">
      <alignment horizontal="center"/>
    </xf>
    <xf numFmtId="3" fontId="14" fillId="0" borderId="55" xfId="0" applyNumberFormat="1" applyBorder="1" applyAlignment="1">
      <alignment/>
    </xf>
    <xf numFmtId="3" fontId="14" fillId="0" borderId="72" xfId="0" applyNumberFormat="1" applyBorder="1" applyAlignment="1">
      <alignment/>
    </xf>
    <xf numFmtId="3" fontId="14" fillId="0" borderId="42" xfId="0" applyNumberFormat="1" applyBorder="1" applyAlignment="1">
      <alignment/>
    </xf>
    <xf numFmtId="3" fontId="3" fillId="3" borderId="20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3" fontId="3" fillId="0" borderId="50" xfId="0" applyNumberFormat="1" applyFont="1" applyBorder="1" applyAlignment="1">
      <alignment horizontal="centerContinuous" vertical="center"/>
    </xf>
    <xf numFmtId="3" fontId="3" fillId="0" borderId="49" xfId="0" applyNumberFormat="1" applyFont="1" applyBorder="1" applyAlignment="1">
      <alignment horizontal="centerContinuous" vertical="center"/>
    </xf>
    <xf numFmtId="3" fontId="3" fillId="0" borderId="58" xfId="0" applyNumberFormat="1" applyFont="1" applyBorder="1" applyAlignment="1">
      <alignment horizontal="centerContinuous" vertical="center"/>
    </xf>
    <xf numFmtId="0" fontId="3" fillId="0" borderId="58" xfId="0" applyFont="1" applyBorder="1" applyAlignment="1">
      <alignment horizontal="center" vertical="center"/>
    </xf>
    <xf numFmtId="3" fontId="14" fillId="0" borderId="23" xfId="0" applyNumberFormat="1" applyBorder="1" applyAlignment="1">
      <alignment/>
    </xf>
    <xf numFmtId="3" fontId="14" fillId="0" borderId="74" xfId="0" applyNumberFormat="1" applyBorder="1" applyAlignment="1">
      <alignment/>
    </xf>
    <xf numFmtId="3" fontId="3" fillId="0" borderId="23" xfId="0" applyNumberFormat="1" applyFont="1" applyBorder="1" applyAlignment="1">
      <alignment horizontal="centerContinuous"/>
    </xf>
    <xf numFmtId="3" fontId="3" fillId="0" borderId="74" xfId="0" applyNumberFormat="1" applyFont="1" applyBorder="1" applyAlignment="1">
      <alignment horizontal="centerContinuous"/>
    </xf>
    <xf numFmtId="3" fontId="3" fillId="2" borderId="5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173" fontId="14" fillId="0" borderId="75" xfId="0" applyNumberFormat="1" applyBorder="1" applyAlignment="1">
      <alignment horizontal="center"/>
    </xf>
    <xf numFmtId="3" fontId="3" fillId="2" borderId="19" xfId="0" applyNumberFormat="1" applyFont="1" applyFill="1" applyBorder="1" applyAlignment="1">
      <alignment horizontal="right"/>
    </xf>
    <xf numFmtId="3" fontId="19" fillId="0" borderId="18" xfId="0" applyNumberFormat="1" applyFont="1" applyBorder="1" applyAlignment="1">
      <alignment horizontal="left"/>
    </xf>
    <xf numFmtId="3" fontId="1" fillId="0" borderId="23" xfId="0" applyNumberFormat="1" applyFont="1" applyBorder="1" applyAlignment="1">
      <alignment horizontal="centerContinuous"/>
    </xf>
    <xf numFmtId="3" fontId="1" fillId="0" borderId="74" xfId="0" applyNumberFormat="1" applyFont="1" applyBorder="1" applyAlignment="1">
      <alignment horizontal="centerContinuous"/>
    </xf>
    <xf numFmtId="3" fontId="1" fillId="0" borderId="12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74" xfId="0" applyNumberFormat="1" applyFont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14" fillId="0" borderId="0" xfId="0" applyNumberFormat="1" applyFill="1" applyAlignment="1">
      <alignment/>
    </xf>
    <xf numFmtId="0" fontId="14" fillId="0" borderId="0" xfId="0" applyFill="1" applyAlignment="1">
      <alignment/>
    </xf>
    <xf numFmtId="172" fontId="3" fillId="0" borderId="0" xfId="0" applyNumberFormat="1" applyFont="1" applyFill="1" applyBorder="1" applyAlignment="1">
      <alignment/>
    </xf>
    <xf numFmtId="3" fontId="14" fillId="0" borderId="57" xfId="19" applyNumberFormat="1" applyFont="1" applyFill="1" applyBorder="1" applyAlignment="1">
      <alignment/>
      <protection/>
    </xf>
    <xf numFmtId="3" fontId="14" fillId="0" borderId="36" xfId="19" applyNumberFormat="1" applyFont="1" applyFill="1" applyBorder="1" applyAlignment="1">
      <alignment/>
      <protection/>
    </xf>
    <xf numFmtId="3" fontId="14" fillId="0" borderId="14" xfId="19" applyNumberFormat="1" applyFont="1" applyFill="1" applyBorder="1" applyAlignment="1">
      <alignment/>
      <protection/>
    </xf>
    <xf numFmtId="3" fontId="14" fillId="0" borderId="35" xfId="19" applyNumberFormat="1" applyFont="1" applyFill="1" applyBorder="1" applyAlignment="1">
      <alignment/>
      <protection/>
    </xf>
    <xf numFmtId="3" fontId="14" fillId="0" borderId="52" xfId="19" applyNumberFormat="1" applyFont="1" applyFill="1" applyBorder="1" applyAlignment="1">
      <alignment/>
      <protection/>
    </xf>
    <xf numFmtId="3" fontId="14" fillId="0" borderId="54" xfId="19" applyNumberFormat="1" applyFont="1" applyFill="1" applyBorder="1" applyAlignment="1">
      <alignment/>
      <protection/>
    </xf>
    <xf numFmtId="3" fontId="20" fillId="0" borderId="19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20" fillId="0" borderId="6" xfId="0" applyNumberFormat="1" applyFont="1" applyBorder="1" applyAlignment="1">
      <alignment horizontal="centerContinuous"/>
    </xf>
    <xf numFmtId="3" fontId="20" fillId="0" borderId="2" xfId="0" applyNumberFormat="1" applyFont="1" applyBorder="1" applyAlignment="1">
      <alignment horizontal="centerContinuous"/>
    </xf>
    <xf numFmtId="3" fontId="20" fillId="0" borderId="9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14" fillId="0" borderId="46" xfId="19" applyNumberFormat="1" applyFont="1" applyFill="1" applyBorder="1" applyAlignment="1">
      <alignment/>
      <protection/>
    </xf>
    <xf numFmtId="3" fontId="20" fillId="0" borderId="53" xfId="0" applyNumberFormat="1" applyFont="1" applyBorder="1" applyAlignment="1">
      <alignment/>
    </xf>
    <xf numFmtId="3" fontId="14" fillId="0" borderId="36" xfId="19" applyNumberFormat="1" applyFont="1" applyFill="1" applyBorder="1" applyAlignment="1">
      <alignment horizontal="center"/>
      <protection/>
    </xf>
    <xf numFmtId="3" fontId="14" fillId="0" borderId="35" xfId="19" applyNumberFormat="1" applyFont="1" applyFill="1" applyBorder="1" applyAlignment="1">
      <alignment horizontal="center"/>
      <protection/>
    </xf>
    <xf numFmtId="3" fontId="14" fillId="0" borderId="54" xfId="19" applyNumberFormat="1" applyFont="1" applyFill="1" applyBorder="1" applyAlignment="1">
      <alignment horizontal="center"/>
      <protection/>
    </xf>
    <xf numFmtId="3" fontId="20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3" borderId="0" xfId="0" applyNumberFormat="1" applyFont="1" applyFill="1" applyAlignment="1">
      <alignment/>
    </xf>
    <xf numFmtId="3" fontId="20" fillId="0" borderId="7" xfId="0" applyNumberFormat="1" applyFont="1" applyBorder="1" applyAlignment="1">
      <alignment horizontal="centerContinuous"/>
    </xf>
    <xf numFmtId="3" fontId="20" fillId="3" borderId="9" xfId="0" applyNumberFormat="1" applyFont="1" applyFill="1" applyBorder="1" applyAlignment="1">
      <alignment horizontal="center"/>
    </xf>
    <xf numFmtId="3" fontId="20" fillId="3" borderId="10" xfId="0" applyNumberFormat="1" applyFont="1" applyFill="1" applyBorder="1" applyAlignment="1">
      <alignment horizontal="center"/>
    </xf>
    <xf numFmtId="3" fontId="20" fillId="3" borderId="19" xfId="0" applyNumberFormat="1" applyFont="1" applyFill="1" applyBorder="1" applyAlignment="1">
      <alignment/>
    </xf>
    <xf numFmtId="3" fontId="20" fillId="3" borderId="53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3" fontId="20" fillId="3" borderId="6" xfId="0" applyNumberFormat="1" applyFont="1" applyFill="1" applyBorder="1" applyAlignment="1">
      <alignment horizontal="centerContinuous"/>
    </xf>
    <xf numFmtId="3" fontId="20" fillId="3" borderId="2" xfId="0" applyNumberFormat="1" applyFont="1" applyFill="1" applyBorder="1" applyAlignment="1">
      <alignment horizontal="centerContinuous"/>
    </xf>
    <xf numFmtId="3" fontId="20" fillId="3" borderId="4" xfId="0" applyNumberFormat="1" applyFont="1" applyFill="1" applyBorder="1" applyAlignment="1">
      <alignment horizontal="center"/>
    </xf>
    <xf numFmtId="175" fontId="14" fillId="0" borderId="0" xfId="0" applyNumberFormat="1" applyFont="1" applyBorder="1" applyAlignment="1">
      <alignment/>
    </xf>
    <xf numFmtId="3" fontId="20" fillId="0" borderId="6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14" fillId="0" borderId="6" xfId="0" applyNumberFormat="1" applyFont="1" applyBorder="1" applyAlignment="1">
      <alignment/>
    </xf>
    <xf numFmtId="3" fontId="14" fillId="0" borderId="9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3" fontId="14" fillId="0" borderId="52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2" fillId="0" borderId="6" xfId="0" applyNumberFormat="1" applyFont="1" applyBorder="1" applyAlignment="1">
      <alignment horizontal="right"/>
    </xf>
    <xf numFmtId="3" fontId="22" fillId="2" borderId="5" xfId="0" applyNumberFormat="1" applyFont="1" applyFill="1" applyBorder="1" applyAlignment="1">
      <alignment horizontal="right"/>
    </xf>
    <xf numFmtId="3" fontId="0" fillId="0" borderId="6" xfId="19" applyNumberFormat="1" applyFont="1" applyFill="1" applyBorder="1" applyAlignment="1">
      <alignment/>
      <protection/>
    </xf>
    <xf numFmtId="3" fontId="0" fillId="0" borderId="14" xfId="19" applyNumberFormat="1" applyFont="1" applyFill="1" applyBorder="1" applyAlignment="1">
      <alignment/>
      <protection/>
    </xf>
    <xf numFmtId="3" fontId="0" fillId="0" borderId="3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9" xfId="19" applyNumberFormat="1" applyFont="1" applyFill="1" applyBorder="1" applyAlignment="1">
      <alignment/>
      <protection/>
    </xf>
    <xf numFmtId="3" fontId="0" fillId="0" borderId="4" xfId="0" applyNumberFormat="1" applyFont="1" applyBorder="1" applyAlignment="1">
      <alignment/>
    </xf>
    <xf numFmtId="3" fontId="3" fillId="2" borderId="74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3" fontId="0" fillId="0" borderId="9" xfId="0" applyNumberFormat="1" applyBorder="1" applyAlignment="1">
      <alignment/>
    </xf>
    <xf numFmtId="0" fontId="13" fillId="0" borderId="29" xfId="0" applyFon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ýpočet nákladov ŽDC_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32">
      <selection activeCell="G41" sqref="G41"/>
    </sheetView>
  </sheetViews>
  <sheetFormatPr defaultColWidth="9.00390625" defaultRowHeight="12.75"/>
  <cols>
    <col min="1" max="1" width="16.875" style="0" customWidth="1"/>
    <col min="2" max="5" width="14.25390625" style="0" customWidth="1"/>
  </cols>
  <sheetData>
    <row r="1" spans="1:5" ht="12.75">
      <c r="A1" s="267" t="s">
        <v>0</v>
      </c>
      <c r="B1" s="267"/>
      <c r="C1" s="267"/>
      <c r="D1" s="267"/>
      <c r="E1" s="267"/>
    </row>
    <row r="2" spans="1:5" ht="12.75">
      <c r="A2" s="268"/>
      <c r="B2" s="268"/>
      <c r="C2" s="268"/>
      <c r="D2" s="268"/>
      <c r="E2" s="268"/>
    </row>
    <row r="3" spans="1:5" ht="13.5" thickBot="1">
      <c r="A3" s="269" t="s">
        <v>1</v>
      </c>
      <c r="B3" s="95"/>
      <c r="C3" s="95"/>
      <c r="D3" s="95"/>
      <c r="E3" s="95"/>
    </row>
    <row r="4" spans="1:5" ht="12.75">
      <c r="A4" s="95"/>
      <c r="B4" s="14" t="s">
        <v>2</v>
      </c>
      <c r="C4" s="15"/>
      <c r="D4" s="16" t="s">
        <v>3</v>
      </c>
      <c r="E4" s="15"/>
    </row>
    <row r="5" spans="1:5" ht="13.5" thickBot="1">
      <c r="A5" s="95"/>
      <c r="B5" s="17" t="s">
        <v>4</v>
      </c>
      <c r="C5" s="18" t="s">
        <v>5</v>
      </c>
      <c r="D5" s="19" t="s">
        <v>4</v>
      </c>
      <c r="E5" s="18" t="s">
        <v>5</v>
      </c>
    </row>
    <row r="6" spans="1:5" ht="13.5" thickBot="1">
      <c r="A6" s="20" t="s">
        <v>6</v>
      </c>
      <c r="B6" s="95"/>
      <c r="C6" s="95"/>
      <c r="D6" s="95"/>
      <c r="E6" s="95"/>
    </row>
    <row r="7" spans="1:5" ht="12.75">
      <c r="A7" s="277" t="s">
        <v>7</v>
      </c>
      <c r="B7" s="453">
        <v>16855581</v>
      </c>
      <c r="C7" s="270">
        <v>6769192</v>
      </c>
      <c r="D7" s="271">
        <v>11618272</v>
      </c>
      <c r="E7" s="278">
        <v>17404201</v>
      </c>
    </row>
    <row r="8" spans="1:5" ht="12.75">
      <c r="A8" s="279" t="s">
        <v>8</v>
      </c>
      <c r="B8" s="454">
        <v>9152925</v>
      </c>
      <c r="C8" s="272">
        <v>1894218</v>
      </c>
      <c r="D8" s="273">
        <v>4262102</v>
      </c>
      <c r="E8" s="280">
        <v>4782102</v>
      </c>
    </row>
    <row r="9" spans="1:5" ht="13.5" thickBot="1">
      <c r="A9" s="281" t="s">
        <v>9</v>
      </c>
      <c r="B9" s="458">
        <v>5324321</v>
      </c>
      <c r="C9" s="291">
        <v>439999</v>
      </c>
      <c r="D9" s="459">
        <v>1019626</v>
      </c>
      <c r="E9" s="316">
        <v>498126</v>
      </c>
    </row>
    <row r="10" spans="1:5" ht="13.5" thickBot="1">
      <c r="A10" s="274" t="s">
        <v>10</v>
      </c>
      <c r="B10" s="455">
        <f>SUM(B7:B9)</f>
        <v>31332827</v>
      </c>
      <c r="C10" s="456">
        <f>SUM(C7:C9)</f>
        <v>9103409</v>
      </c>
      <c r="D10" s="456">
        <f>SUM(D7:D9)</f>
        <v>16900000</v>
      </c>
      <c r="E10" s="457">
        <f>SUM(E7:E9)</f>
        <v>22684429</v>
      </c>
    </row>
    <row r="11" spans="1:5" ht="13.5" thickBot="1">
      <c r="A11" s="20" t="s">
        <v>11</v>
      </c>
      <c r="B11" s="276"/>
      <c r="C11" s="276"/>
      <c r="D11" s="276"/>
      <c r="E11" s="276"/>
    </row>
    <row r="12" spans="1:5" ht="12.75">
      <c r="A12" s="277" t="s">
        <v>7</v>
      </c>
      <c r="B12" s="453">
        <v>105939</v>
      </c>
      <c r="C12" s="278">
        <v>0</v>
      </c>
      <c r="D12" s="271">
        <v>1572201</v>
      </c>
      <c r="E12" s="278">
        <v>0</v>
      </c>
    </row>
    <row r="13" spans="1:5" ht="12.75">
      <c r="A13" s="279" t="s">
        <v>8</v>
      </c>
      <c r="B13" s="454">
        <v>21956</v>
      </c>
      <c r="C13" s="280">
        <v>0</v>
      </c>
      <c r="D13" s="273">
        <v>735916</v>
      </c>
      <c r="E13" s="280">
        <v>0</v>
      </c>
    </row>
    <row r="14" spans="1:5" ht="13.5" thickBot="1">
      <c r="A14" s="281" t="s">
        <v>9</v>
      </c>
      <c r="B14" s="458">
        <v>2105</v>
      </c>
      <c r="C14" s="316">
        <v>0</v>
      </c>
      <c r="D14" s="273">
        <v>91883</v>
      </c>
      <c r="E14" s="282">
        <v>0</v>
      </c>
    </row>
    <row r="15" spans="1:5" ht="13.5" thickBot="1">
      <c r="A15" s="283" t="s">
        <v>10</v>
      </c>
      <c r="B15" s="284">
        <f>SUM(B12:B14)</f>
        <v>130000</v>
      </c>
      <c r="C15" s="285">
        <v>0</v>
      </c>
      <c r="D15" s="275">
        <f>SUM(D12:D14)</f>
        <v>2400000</v>
      </c>
      <c r="E15" s="285">
        <v>0</v>
      </c>
    </row>
    <row r="16" spans="1:5" ht="12.75">
      <c r="A16" s="95"/>
      <c r="B16" s="95"/>
      <c r="C16" s="95"/>
      <c r="D16" s="95"/>
      <c r="E16" s="95"/>
    </row>
    <row r="17" spans="1:5" ht="13.5" thickBot="1">
      <c r="A17" s="20" t="s">
        <v>12</v>
      </c>
      <c r="B17" s="276"/>
      <c r="C17" s="276"/>
      <c r="D17" s="276"/>
      <c r="E17" s="276"/>
    </row>
    <row r="18" spans="1:5" ht="12.75">
      <c r="A18" s="21" t="s">
        <v>7</v>
      </c>
      <c r="B18" s="22">
        <f aca="true" t="shared" si="0" ref="B18:E20">B7+B12</f>
        <v>16961520</v>
      </c>
      <c r="C18" s="23">
        <f t="shared" si="0"/>
        <v>6769192</v>
      </c>
      <c r="D18" s="24">
        <f t="shared" si="0"/>
        <v>13190473</v>
      </c>
      <c r="E18" s="23">
        <f t="shared" si="0"/>
        <v>17404201</v>
      </c>
    </row>
    <row r="19" spans="1:5" ht="12.75">
      <c r="A19" s="25" t="s">
        <v>8</v>
      </c>
      <c r="B19" s="26">
        <f t="shared" si="0"/>
        <v>9174881</v>
      </c>
      <c r="C19" s="27">
        <f t="shared" si="0"/>
        <v>1894218</v>
      </c>
      <c r="D19" s="28">
        <f t="shared" si="0"/>
        <v>4998018</v>
      </c>
      <c r="E19" s="27">
        <f t="shared" si="0"/>
        <v>4782102</v>
      </c>
    </row>
    <row r="20" spans="1:5" ht="13.5" thickBot="1">
      <c r="A20" s="29" t="s">
        <v>9</v>
      </c>
      <c r="B20" s="26">
        <f t="shared" si="0"/>
        <v>5326426</v>
      </c>
      <c r="C20" s="27">
        <f t="shared" si="0"/>
        <v>439999</v>
      </c>
      <c r="D20" s="28">
        <f t="shared" si="0"/>
        <v>1111509</v>
      </c>
      <c r="E20" s="27">
        <f t="shared" si="0"/>
        <v>498126</v>
      </c>
    </row>
    <row r="21" spans="1:5" ht="13.5" thickBot="1">
      <c r="A21" s="30" t="s">
        <v>13</v>
      </c>
      <c r="B21" s="31">
        <f>SUM(B18:B20)</f>
        <v>31462827</v>
      </c>
      <c r="C21" s="32">
        <f>SUM(C18:C20)</f>
        <v>9103409</v>
      </c>
      <c r="D21" s="33">
        <f>SUM(D18:D20)</f>
        <v>19300000</v>
      </c>
      <c r="E21" s="32">
        <f>SUM(E18:E20)</f>
        <v>22684429</v>
      </c>
    </row>
    <row r="22" spans="1:5" ht="12.75">
      <c r="A22" s="286"/>
      <c r="B22" s="42"/>
      <c r="C22" s="42"/>
      <c r="D22" s="42"/>
      <c r="E22" s="42"/>
    </row>
    <row r="23" spans="1:5" ht="13.5" thickBot="1">
      <c r="A23" s="269" t="s">
        <v>14</v>
      </c>
      <c r="B23" s="95"/>
      <c r="C23" s="95"/>
      <c r="D23" s="95"/>
      <c r="E23" s="95"/>
    </row>
    <row r="24" spans="1:5" ht="12.75">
      <c r="A24" s="21" t="s">
        <v>7</v>
      </c>
      <c r="B24" s="270">
        <v>75920</v>
      </c>
      <c r="C24" s="270">
        <v>11418</v>
      </c>
      <c r="D24" s="287">
        <v>36500</v>
      </c>
      <c r="E24" s="288">
        <v>33544</v>
      </c>
    </row>
    <row r="25" spans="1:5" ht="12.75">
      <c r="A25" s="25" t="s">
        <v>8</v>
      </c>
      <c r="B25" s="272">
        <v>0</v>
      </c>
      <c r="C25" s="272">
        <v>0</v>
      </c>
      <c r="D25" s="289">
        <v>474000</v>
      </c>
      <c r="E25" s="290">
        <v>1155706</v>
      </c>
    </row>
    <row r="26" spans="1:5" ht="13.5" thickBot="1">
      <c r="A26" s="34" t="s">
        <v>9</v>
      </c>
      <c r="B26" s="291">
        <v>108040</v>
      </c>
      <c r="C26" s="291">
        <v>8125</v>
      </c>
      <c r="D26" s="292">
        <v>0</v>
      </c>
      <c r="E26" s="293">
        <v>0</v>
      </c>
    </row>
    <row r="27" spans="1:5" ht="13.5" thickBot="1">
      <c r="A27" s="30" t="s">
        <v>13</v>
      </c>
      <c r="B27" s="31">
        <f>SUM(B24:B26)</f>
        <v>183960</v>
      </c>
      <c r="C27" s="32">
        <f>SUM(C24:C26)</f>
        <v>19543</v>
      </c>
      <c r="D27" s="33">
        <f>SUM(D24:D26)</f>
        <v>510500</v>
      </c>
      <c r="E27" s="32">
        <f>SUM(E24:E26)</f>
        <v>1189250</v>
      </c>
    </row>
    <row r="28" spans="1:5" ht="12.75">
      <c r="A28" s="95"/>
      <c r="B28" s="95"/>
      <c r="C28" s="95"/>
      <c r="D28" s="95"/>
      <c r="E28" s="95"/>
    </row>
    <row r="29" spans="1:5" ht="12.75">
      <c r="A29" s="20" t="s">
        <v>15</v>
      </c>
      <c r="B29" s="95"/>
      <c r="C29" s="95"/>
      <c r="D29" s="95"/>
      <c r="E29" s="95"/>
    </row>
    <row r="30" spans="1:5" ht="13.5" thickBot="1">
      <c r="A30" s="20"/>
      <c r="B30" s="95"/>
      <c r="C30" s="95"/>
      <c r="D30" s="95"/>
      <c r="E30" s="95"/>
    </row>
    <row r="31" spans="1:5" ht="12.75">
      <c r="A31" s="95"/>
      <c r="B31" s="14" t="s">
        <v>2</v>
      </c>
      <c r="C31" s="15"/>
      <c r="D31" s="16" t="s">
        <v>3</v>
      </c>
      <c r="E31" s="15"/>
    </row>
    <row r="32" spans="1:5" ht="13.5" thickBot="1">
      <c r="A32" s="95"/>
      <c r="B32" s="17" t="s">
        <v>4</v>
      </c>
      <c r="C32" s="18" t="s">
        <v>5</v>
      </c>
      <c r="D32" s="19" t="s">
        <v>4</v>
      </c>
      <c r="E32" s="18" t="s">
        <v>5</v>
      </c>
    </row>
    <row r="33" spans="1:5" ht="12.75">
      <c r="A33" s="294" t="s">
        <v>7</v>
      </c>
      <c r="B33" s="295">
        <f aca="true" t="shared" si="1" ref="B33:E36">B24+B18</f>
        <v>17037440</v>
      </c>
      <c r="C33" s="296">
        <f t="shared" si="1"/>
        <v>6780610</v>
      </c>
      <c r="D33" s="295">
        <f t="shared" si="1"/>
        <v>13226973</v>
      </c>
      <c r="E33" s="296">
        <f t="shared" si="1"/>
        <v>17437745</v>
      </c>
    </row>
    <row r="34" spans="1:5" ht="12.75">
      <c r="A34" s="297" t="s">
        <v>8</v>
      </c>
      <c r="B34" s="28">
        <f t="shared" si="1"/>
        <v>9174881</v>
      </c>
      <c r="C34" s="27">
        <f t="shared" si="1"/>
        <v>1894218</v>
      </c>
      <c r="D34" s="28">
        <f t="shared" si="1"/>
        <v>5472018</v>
      </c>
      <c r="E34" s="27">
        <f t="shared" si="1"/>
        <v>5937808</v>
      </c>
    </row>
    <row r="35" spans="1:5" ht="13.5" thickBot="1">
      <c r="A35" s="298" t="s">
        <v>9</v>
      </c>
      <c r="B35" s="299">
        <f t="shared" si="1"/>
        <v>5434466</v>
      </c>
      <c r="C35" s="300">
        <f t="shared" si="1"/>
        <v>448124</v>
      </c>
      <c r="D35" s="299">
        <f t="shared" si="1"/>
        <v>1111509</v>
      </c>
      <c r="E35" s="300">
        <f t="shared" si="1"/>
        <v>498126</v>
      </c>
    </row>
    <row r="36" spans="1:5" ht="13.5" thickBot="1">
      <c r="A36" s="188" t="s">
        <v>10</v>
      </c>
      <c r="B36" s="33">
        <f t="shared" si="1"/>
        <v>31646787</v>
      </c>
      <c r="C36" s="32">
        <f t="shared" si="1"/>
        <v>9122952</v>
      </c>
      <c r="D36" s="33">
        <f t="shared" si="1"/>
        <v>19810500</v>
      </c>
      <c r="E36" s="32">
        <f t="shared" si="1"/>
        <v>23873679</v>
      </c>
    </row>
    <row r="37" spans="1:5" ht="13.5" thickBot="1">
      <c r="A37" s="95"/>
      <c r="B37" s="95"/>
      <c r="C37" s="95"/>
      <c r="D37" s="95"/>
      <c r="E37" s="95"/>
    </row>
    <row r="38" spans="1:5" ht="12.75">
      <c r="A38" s="301" t="s">
        <v>16</v>
      </c>
      <c r="B38" s="302" t="s">
        <v>4</v>
      </c>
      <c r="C38" s="303">
        <f>B36+D36</f>
        <v>51457287</v>
      </c>
      <c r="D38" s="95"/>
      <c r="E38" s="95"/>
    </row>
    <row r="39" spans="1:5" ht="13.5" thickBot="1">
      <c r="A39" s="107" t="s">
        <v>17</v>
      </c>
      <c r="B39" s="304" t="s">
        <v>5</v>
      </c>
      <c r="C39" s="305">
        <f>C36+E36</f>
        <v>32996631</v>
      </c>
      <c r="D39" s="95"/>
      <c r="E39" s="95"/>
    </row>
    <row r="40" spans="1:5" ht="12.75">
      <c r="A40" s="286"/>
      <c r="B40" s="306"/>
      <c r="C40" s="42"/>
      <c r="D40" s="307"/>
      <c r="E40" s="307"/>
    </row>
    <row r="41" spans="1:5" ht="12.75">
      <c r="A41" s="20" t="s">
        <v>18</v>
      </c>
      <c r="B41" s="276"/>
      <c r="C41" s="276"/>
      <c r="D41" s="276"/>
      <c r="E41" s="276"/>
    </row>
    <row r="42" spans="1:5" ht="8.25" customHeight="1" thickBot="1">
      <c r="A42" s="20"/>
      <c r="B42" s="276"/>
      <c r="C42" s="276"/>
      <c r="D42" s="276"/>
      <c r="E42" s="276"/>
    </row>
    <row r="43" spans="1:5" ht="12.75">
      <c r="A43" s="20"/>
      <c r="B43" s="14" t="s">
        <v>2</v>
      </c>
      <c r="C43" s="15"/>
      <c r="D43" s="16" t="s">
        <v>3</v>
      </c>
      <c r="E43" s="15"/>
    </row>
    <row r="44" spans="1:5" ht="13.5" thickBot="1">
      <c r="A44" s="20"/>
      <c r="B44" s="17" t="s">
        <v>4</v>
      </c>
      <c r="C44" s="18" t="s">
        <v>5</v>
      </c>
      <c r="D44" s="308" t="s">
        <v>4</v>
      </c>
      <c r="E44" s="309" t="s">
        <v>5</v>
      </c>
    </row>
    <row r="45" spans="1:5" ht="12.75">
      <c r="A45" s="277" t="s">
        <v>7</v>
      </c>
      <c r="B45" s="271">
        <v>27996</v>
      </c>
      <c r="C45" s="310">
        <v>0</v>
      </c>
      <c r="D45" s="311">
        <v>0</v>
      </c>
      <c r="E45" s="278">
        <v>0</v>
      </c>
    </row>
    <row r="46" spans="1:5" ht="12.75">
      <c r="A46" s="279" t="s">
        <v>8</v>
      </c>
      <c r="B46" s="273">
        <v>24804</v>
      </c>
      <c r="C46" s="312">
        <v>0</v>
      </c>
      <c r="D46" s="313">
        <v>0</v>
      </c>
      <c r="E46" s="280">
        <v>0</v>
      </c>
    </row>
    <row r="47" spans="1:5" ht="13.5" thickBot="1">
      <c r="A47" s="281" t="s">
        <v>9</v>
      </c>
      <c r="B47" s="273">
        <v>744</v>
      </c>
      <c r="C47" s="314">
        <v>0</v>
      </c>
      <c r="D47" s="315">
        <v>0</v>
      </c>
      <c r="E47" s="316">
        <v>0</v>
      </c>
    </row>
    <row r="48" spans="1:5" ht="13.5" thickBot="1">
      <c r="A48" s="317" t="s">
        <v>10</v>
      </c>
      <c r="B48" s="318">
        <f>SUM(B45:B47)</f>
        <v>53544</v>
      </c>
      <c r="C48" s="318">
        <f>SUM(C45:C47)</f>
        <v>0</v>
      </c>
      <c r="D48" s="319">
        <f>SUM(D45:D47)</f>
        <v>0</v>
      </c>
      <c r="E48" s="319">
        <f>SUM(E45:E47)</f>
        <v>0</v>
      </c>
    </row>
    <row r="49" spans="1:5" ht="12.75">
      <c r="A49" s="95"/>
      <c r="B49" s="95"/>
      <c r="C49" s="95"/>
      <c r="D49" s="95"/>
      <c r="E49" s="95"/>
    </row>
    <row r="50" spans="1:5" ht="12.75">
      <c r="A50" s="95"/>
      <c r="B50" s="95"/>
      <c r="C50" s="95"/>
      <c r="D50" s="95"/>
      <c r="E50" s="95"/>
    </row>
    <row r="51" spans="1:5" ht="13.5" thickBot="1">
      <c r="A51" s="20" t="s">
        <v>19</v>
      </c>
      <c r="B51" s="95"/>
      <c r="C51" s="95"/>
      <c r="D51" s="95"/>
      <c r="E51" s="95"/>
    </row>
    <row r="52" spans="1:5" ht="12.75">
      <c r="A52" s="20"/>
      <c r="B52" s="14" t="s">
        <v>2</v>
      </c>
      <c r="C52" s="15"/>
      <c r="D52" s="16" t="s">
        <v>3</v>
      </c>
      <c r="E52" s="15"/>
    </row>
    <row r="53" spans="1:5" ht="13.5" thickBot="1">
      <c r="A53" s="20"/>
      <c r="B53" s="17" t="s">
        <v>4</v>
      </c>
      <c r="C53" s="18" t="s">
        <v>5</v>
      </c>
      <c r="D53" s="308" t="s">
        <v>4</v>
      </c>
      <c r="E53" s="309" t="s">
        <v>5</v>
      </c>
    </row>
    <row r="54" spans="1:5" ht="13.5" thickBot="1">
      <c r="A54" s="188" t="s">
        <v>10</v>
      </c>
      <c r="B54" s="31">
        <f>B36+B48</f>
        <v>31700331</v>
      </c>
      <c r="C54" s="460">
        <f>C36+C48</f>
        <v>9122952</v>
      </c>
      <c r="D54" s="33">
        <f>D36+D48</f>
        <v>19810500</v>
      </c>
      <c r="E54" s="33">
        <f>E36+E48</f>
        <v>23873679</v>
      </c>
    </row>
    <row r="55" spans="1:5" ht="13.5" thickBot="1">
      <c r="A55" s="95" t="s">
        <v>305</v>
      </c>
      <c r="B55" s="95"/>
      <c r="C55" s="95"/>
      <c r="D55" s="95"/>
      <c r="E55" s="95"/>
    </row>
    <row r="56" spans="1:3" ht="12.75">
      <c r="A56" s="462" t="s">
        <v>307</v>
      </c>
      <c r="B56" s="467">
        <v>30501300</v>
      </c>
      <c r="C56" s="468">
        <v>8621524</v>
      </c>
    </row>
    <row r="57" spans="1:3" ht="12.75">
      <c r="A57" s="463" t="s">
        <v>306</v>
      </c>
      <c r="B57" s="469">
        <f>B54-B56-B58</f>
        <v>1015071</v>
      </c>
      <c r="C57" s="470">
        <f>C54-C56-C58</f>
        <v>481885</v>
      </c>
    </row>
    <row r="58" spans="1:3" ht="13.5" thickBot="1">
      <c r="A58" s="464" t="s">
        <v>39</v>
      </c>
      <c r="B58" s="465">
        <f>B27</f>
        <v>183960</v>
      </c>
      <c r="C58" s="461">
        <f>C27</f>
        <v>19543</v>
      </c>
    </row>
  </sheetData>
  <printOptions/>
  <pageMargins left="0.75" right="0.75" top="0.66" bottom="0.49" header="0.4" footer="0.31"/>
  <pageSetup horizontalDpi="600" verticalDpi="600" orientation="portrait" paperSize="9" r:id="rId1"/>
  <headerFooter alignWithMargins="0">
    <oddHeader>&amp;RPríloha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F1">
      <selection activeCell="L11" sqref="L11"/>
    </sheetView>
  </sheetViews>
  <sheetFormatPr defaultColWidth="9.00390625" defaultRowHeight="12.75"/>
  <cols>
    <col min="1" max="1" width="30.75390625" style="194" customWidth="1"/>
    <col min="2" max="2" width="11.375" style="194" hidden="1" customWidth="1"/>
    <col min="3" max="4" width="15.00390625" style="194" hidden="1" customWidth="1"/>
    <col min="5" max="7" width="12.75390625" style="194" customWidth="1"/>
    <col min="8" max="8" width="18.00390625" style="194" customWidth="1"/>
    <col min="9" max="10" width="14.125" style="194" customWidth="1"/>
    <col min="11" max="11" width="16.00390625" style="194" customWidth="1"/>
    <col min="12" max="16384" width="9.125" style="194" customWidth="1"/>
  </cols>
  <sheetData>
    <row r="1" spans="1:11" ht="15.75">
      <c r="A1" s="1" t="s">
        <v>292</v>
      </c>
      <c r="B1" s="190"/>
      <c r="C1" s="190"/>
      <c r="D1" s="190"/>
      <c r="E1" s="190"/>
      <c r="F1" s="190"/>
      <c r="G1" s="191"/>
      <c r="H1" s="191"/>
      <c r="I1" s="192"/>
      <c r="J1" s="192"/>
      <c r="K1" s="192"/>
    </row>
    <row r="2" spans="1:8" ht="15.75">
      <c r="A2" s="2"/>
      <c r="B2" s="193"/>
      <c r="C2" s="193"/>
      <c r="D2" s="193"/>
      <c r="E2" s="193"/>
      <c r="F2" s="193"/>
      <c r="G2" s="193"/>
      <c r="H2" s="193"/>
    </row>
    <row r="3" spans="1:8" ht="13.5" thickBot="1">
      <c r="A3" s="4" t="s">
        <v>20</v>
      </c>
      <c r="B3" s="193"/>
      <c r="C3" s="193"/>
      <c r="D3" s="193"/>
      <c r="E3" s="193"/>
      <c r="F3" s="193"/>
      <c r="G3" s="193"/>
      <c r="H3" s="193"/>
    </row>
    <row r="4" spans="1:11" ht="12.75">
      <c r="A4" s="195" t="s">
        <v>21</v>
      </c>
      <c r="B4" s="325" t="s">
        <v>22</v>
      </c>
      <c r="C4" s="6"/>
      <c r="D4" s="326"/>
      <c r="E4" s="327" t="s">
        <v>23</v>
      </c>
      <c r="F4" s="328"/>
      <c r="G4" s="329"/>
      <c r="H4" s="330" t="s">
        <v>297</v>
      </c>
      <c r="I4" s="331"/>
      <c r="J4" s="196"/>
      <c r="K4" s="332" t="s">
        <v>24</v>
      </c>
    </row>
    <row r="5" spans="1:11" ht="13.5" thickBot="1">
      <c r="A5" s="197" t="s">
        <v>25</v>
      </c>
      <c r="B5" s="198" t="s">
        <v>26</v>
      </c>
      <c r="C5" s="333" t="s">
        <v>27</v>
      </c>
      <c r="D5" s="333" t="s">
        <v>28</v>
      </c>
      <c r="E5" s="198" t="s">
        <v>4</v>
      </c>
      <c r="F5" s="8" t="s">
        <v>29</v>
      </c>
      <c r="G5" s="334" t="s">
        <v>30</v>
      </c>
      <c r="H5" s="198" t="s">
        <v>4</v>
      </c>
      <c r="I5" s="199" t="s">
        <v>29</v>
      </c>
      <c r="J5" s="335" t="s">
        <v>31</v>
      </c>
      <c r="K5" s="336" t="s">
        <v>298</v>
      </c>
    </row>
    <row r="6" spans="1:11" ht="12.75">
      <c r="A6" s="200">
        <v>1</v>
      </c>
      <c r="B6" s="201">
        <v>48.73949579831933</v>
      </c>
      <c r="C6" s="201">
        <v>22.689075630252102</v>
      </c>
      <c r="D6" s="337"/>
      <c r="E6" s="410">
        <v>16855581</v>
      </c>
      <c r="F6" s="411">
        <v>6769192</v>
      </c>
      <c r="G6" s="338"/>
      <c r="H6" s="202">
        <v>821532519.3277311</v>
      </c>
      <c r="I6" s="203">
        <v>153586709.2436975</v>
      </c>
      <c r="J6" s="339"/>
      <c r="K6" s="340">
        <v>975119228.5714287</v>
      </c>
    </row>
    <row r="7" spans="1:11" ht="12.75">
      <c r="A7" s="204">
        <v>2</v>
      </c>
      <c r="B7" s="201">
        <v>47.89915966386555</v>
      </c>
      <c r="C7" s="201">
        <v>20.168067226890756</v>
      </c>
      <c r="D7" s="337"/>
      <c r="E7" s="412">
        <v>9152925</v>
      </c>
      <c r="F7" s="413">
        <v>1894218</v>
      </c>
      <c r="G7" s="338"/>
      <c r="H7" s="341">
        <v>438417415.96638656</v>
      </c>
      <c r="I7" s="205">
        <v>38202715.96638656</v>
      </c>
      <c r="J7" s="342"/>
      <c r="K7" s="340">
        <v>476620131.9327731</v>
      </c>
    </row>
    <row r="8" spans="1:11" ht="13.5" thickBot="1">
      <c r="A8" s="206">
        <v>3</v>
      </c>
      <c r="B8" s="343">
        <v>42.85714285714286</v>
      </c>
      <c r="C8" s="343">
        <v>17.647058823529413</v>
      </c>
      <c r="D8" s="344"/>
      <c r="E8" s="414">
        <v>5324321</v>
      </c>
      <c r="F8" s="415">
        <v>439999</v>
      </c>
      <c r="G8" s="345"/>
      <c r="H8" s="346">
        <v>228185185.71428573</v>
      </c>
      <c r="I8" s="347">
        <v>7764688.2352941185</v>
      </c>
      <c r="J8" s="348"/>
      <c r="K8" s="340">
        <v>235949873.94957983</v>
      </c>
    </row>
    <row r="9" spans="1:11" ht="13.5" thickBot="1">
      <c r="A9" s="349" t="s">
        <v>33</v>
      </c>
      <c r="B9" s="350"/>
      <c r="C9" s="207"/>
      <c r="D9" s="351">
        <v>178.1512605042017</v>
      </c>
      <c r="E9" s="416">
        <v>31332827</v>
      </c>
      <c r="F9" s="416">
        <v>9103409</v>
      </c>
      <c r="G9" s="11">
        <v>596925</v>
      </c>
      <c r="H9" s="350">
        <v>1488135121.0084033</v>
      </c>
      <c r="I9" s="352">
        <v>199554113.44537818</v>
      </c>
      <c r="J9" s="353">
        <v>106342941.17647061</v>
      </c>
      <c r="K9" s="354">
        <v>1794032175.6302521</v>
      </c>
    </row>
    <row r="10" spans="1:11" ht="12.75">
      <c r="A10" s="208"/>
      <c r="B10" s="209"/>
      <c r="C10" s="209"/>
      <c r="D10" s="209"/>
      <c r="E10" s="417"/>
      <c r="F10" s="417"/>
      <c r="G10" s="209"/>
      <c r="H10" s="9"/>
      <c r="I10" s="9"/>
      <c r="J10" s="9"/>
      <c r="K10" s="9"/>
    </row>
    <row r="11" spans="1:8" ht="13.5" thickBot="1">
      <c r="A11" s="10" t="s">
        <v>34</v>
      </c>
      <c r="B11" s="193"/>
      <c r="C11" s="193"/>
      <c r="D11" s="193"/>
      <c r="E11" s="418"/>
      <c r="F11" s="418"/>
      <c r="G11" s="193"/>
      <c r="H11" s="209"/>
    </row>
    <row r="12" spans="1:11" ht="12.75">
      <c r="A12" s="5" t="s">
        <v>21</v>
      </c>
      <c r="B12" s="6" t="s">
        <v>22</v>
      </c>
      <c r="C12" s="6"/>
      <c r="D12" s="210"/>
      <c r="E12" s="419" t="s">
        <v>23</v>
      </c>
      <c r="F12" s="420"/>
      <c r="G12" s="355"/>
      <c r="H12" s="330" t="s">
        <v>297</v>
      </c>
      <c r="I12" s="331"/>
      <c r="J12" s="196"/>
      <c r="K12" s="332" t="s">
        <v>24</v>
      </c>
    </row>
    <row r="13" spans="1:11" ht="13.5" thickBot="1">
      <c r="A13" s="7" t="s">
        <v>25</v>
      </c>
      <c r="B13" s="8" t="s">
        <v>26</v>
      </c>
      <c r="C13" s="8" t="s">
        <v>27</v>
      </c>
      <c r="D13" s="333" t="s">
        <v>28</v>
      </c>
      <c r="E13" s="421" t="s">
        <v>4</v>
      </c>
      <c r="F13" s="422" t="s">
        <v>29</v>
      </c>
      <c r="G13" s="356" t="s">
        <v>30</v>
      </c>
      <c r="H13" s="198" t="s">
        <v>4</v>
      </c>
      <c r="I13" s="199" t="s">
        <v>29</v>
      </c>
      <c r="J13" s="335" t="s">
        <v>31</v>
      </c>
      <c r="K13" s="336" t="s">
        <v>299</v>
      </c>
    </row>
    <row r="14" spans="1:11" ht="12.75">
      <c r="A14" s="211">
        <v>1</v>
      </c>
      <c r="B14" s="201">
        <v>286.5546218487395</v>
      </c>
      <c r="C14" s="201">
        <v>23.529411764705884</v>
      </c>
      <c r="D14" s="337"/>
      <c r="E14" s="410">
        <v>11618272</v>
      </c>
      <c r="F14" s="411">
        <v>17404201</v>
      </c>
      <c r="G14" s="345"/>
      <c r="H14" s="357">
        <v>3329269539.495798</v>
      </c>
      <c r="I14" s="358">
        <v>409510611.7647059</v>
      </c>
      <c r="J14" s="339"/>
      <c r="K14" s="359">
        <v>3738780151.260504</v>
      </c>
    </row>
    <row r="15" spans="1:11" ht="12.75">
      <c r="A15" s="212">
        <v>2</v>
      </c>
      <c r="B15" s="201">
        <v>285.7142857142857</v>
      </c>
      <c r="C15" s="201">
        <v>21.84873949579832</v>
      </c>
      <c r="D15" s="337"/>
      <c r="E15" s="412">
        <v>4262102</v>
      </c>
      <c r="F15" s="423">
        <v>4782102</v>
      </c>
      <c r="G15" s="360"/>
      <c r="H15" s="361">
        <v>1217743428.5714285</v>
      </c>
      <c r="I15" s="213">
        <v>104482900.84033614</v>
      </c>
      <c r="J15" s="342"/>
      <c r="K15" s="359">
        <v>1322226329.4117646</v>
      </c>
    </row>
    <row r="16" spans="1:11" ht="13.5" thickBot="1">
      <c r="A16" s="214">
        <v>3</v>
      </c>
      <c r="B16" s="201">
        <v>196.6386554621849</v>
      </c>
      <c r="C16" s="201">
        <v>18.487394957983195</v>
      </c>
      <c r="D16" s="344"/>
      <c r="E16" s="414">
        <v>1019626</v>
      </c>
      <c r="F16" s="415">
        <v>498126</v>
      </c>
      <c r="G16" s="345"/>
      <c r="H16" s="346">
        <v>200497885.71428573</v>
      </c>
      <c r="I16" s="347">
        <v>9209052.100840338</v>
      </c>
      <c r="J16" s="348"/>
      <c r="K16" s="359">
        <v>209706937.81512606</v>
      </c>
    </row>
    <row r="17" spans="1:11" ht="13.5" thickBot="1">
      <c r="A17" s="215" t="s">
        <v>33</v>
      </c>
      <c r="B17" s="216"/>
      <c r="C17" s="216"/>
      <c r="D17" s="362">
        <v>1428.5714285714287</v>
      </c>
      <c r="E17" s="416">
        <v>16900000</v>
      </c>
      <c r="F17" s="424">
        <v>22684429</v>
      </c>
      <c r="G17" s="353">
        <v>243000</v>
      </c>
      <c r="H17" s="350">
        <v>4747510853.781512</v>
      </c>
      <c r="I17" s="207">
        <v>523202564.7058824</v>
      </c>
      <c r="J17" s="353">
        <v>347142857.1428572</v>
      </c>
      <c r="K17" s="354">
        <v>5617856275.630252</v>
      </c>
    </row>
    <row r="18" spans="1:11" ht="12.75">
      <c r="A18" s="208"/>
      <c r="B18" s="209"/>
      <c r="C18" s="209"/>
      <c r="D18" s="209"/>
      <c r="E18" s="417"/>
      <c r="F18" s="417"/>
      <c r="G18" s="209"/>
      <c r="H18" s="9"/>
      <c r="I18" s="9"/>
      <c r="J18" s="9"/>
      <c r="K18" s="9"/>
    </row>
    <row r="19" spans="1:11" ht="12.75">
      <c r="A19" s="363"/>
      <c r="B19" s="209"/>
      <c r="C19" s="209"/>
      <c r="D19" s="209"/>
      <c r="E19" s="417"/>
      <c r="F19" s="417"/>
      <c r="G19" s="209"/>
      <c r="H19" s="9"/>
      <c r="I19" s="9"/>
      <c r="J19" s="9"/>
      <c r="K19" s="9"/>
    </row>
    <row r="20" spans="1:10" ht="13.5" thickBot="1">
      <c r="A20" s="12" t="s">
        <v>35</v>
      </c>
      <c r="B20" s="209"/>
      <c r="C20" s="209"/>
      <c r="D20" s="209"/>
      <c r="E20" s="417"/>
      <c r="F20" s="417"/>
      <c r="G20" s="209"/>
      <c r="H20" s="209"/>
      <c r="I20" s="217"/>
      <c r="J20" s="217"/>
    </row>
    <row r="21" spans="1:11" ht="12.75">
      <c r="A21" s="5" t="s">
        <v>21</v>
      </c>
      <c r="B21" s="6" t="s">
        <v>22</v>
      </c>
      <c r="C21" s="6"/>
      <c r="D21" s="210"/>
      <c r="E21" s="419" t="s">
        <v>23</v>
      </c>
      <c r="F21" s="420"/>
      <c r="G21" s="355"/>
      <c r="H21" s="330" t="s">
        <v>297</v>
      </c>
      <c r="I21" s="331"/>
      <c r="J21" s="196"/>
      <c r="K21" s="332" t="s">
        <v>24</v>
      </c>
    </row>
    <row r="22" spans="1:11" ht="13.5" thickBot="1">
      <c r="A22" s="7" t="s">
        <v>25</v>
      </c>
      <c r="B22" s="8" t="s">
        <v>26</v>
      </c>
      <c r="C22" s="8" t="s">
        <v>27</v>
      </c>
      <c r="D22" s="333" t="s">
        <v>28</v>
      </c>
      <c r="E22" s="421" t="s">
        <v>4</v>
      </c>
      <c r="F22" s="422" t="s">
        <v>29</v>
      </c>
      <c r="G22" s="356" t="s">
        <v>30</v>
      </c>
      <c r="H22" s="198" t="s">
        <v>4</v>
      </c>
      <c r="I22" s="199" t="s">
        <v>29</v>
      </c>
      <c r="J22" s="335" t="s">
        <v>31</v>
      </c>
      <c r="K22" s="364" t="s">
        <v>298</v>
      </c>
    </row>
    <row r="23" spans="1:11" ht="12.75">
      <c r="A23" s="211">
        <v>1</v>
      </c>
      <c r="B23" s="201">
        <v>48.73949579831933</v>
      </c>
      <c r="C23" s="201"/>
      <c r="D23" s="337"/>
      <c r="E23" s="410">
        <v>105939</v>
      </c>
      <c r="F23" s="425" t="s">
        <v>36</v>
      </c>
      <c r="G23" s="365" t="s">
        <v>36</v>
      </c>
      <c r="H23" s="357">
        <v>5163413.445378152</v>
      </c>
      <c r="I23" s="218" t="s">
        <v>36</v>
      </c>
      <c r="J23" s="366" t="s">
        <v>36</v>
      </c>
      <c r="K23" s="219">
        <v>5163413.445378152</v>
      </c>
    </row>
    <row r="24" spans="1:11" ht="12.75">
      <c r="A24" s="212">
        <v>2</v>
      </c>
      <c r="B24" s="201">
        <v>48.73949579831933</v>
      </c>
      <c r="C24" s="220"/>
      <c r="D24" s="337"/>
      <c r="E24" s="412">
        <v>21956</v>
      </c>
      <c r="F24" s="426" t="s">
        <v>36</v>
      </c>
      <c r="G24" s="367" t="s">
        <v>36</v>
      </c>
      <c r="H24" s="361">
        <v>1070124.3697478992</v>
      </c>
      <c r="I24" s="221" t="s">
        <v>36</v>
      </c>
      <c r="J24" s="221" t="s">
        <v>36</v>
      </c>
      <c r="K24" s="222">
        <v>1070124.3697478992</v>
      </c>
    </row>
    <row r="25" spans="1:11" ht="13.5" thickBot="1">
      <c r="A25" s="214">
        <v>3</v>
      </c>
      <c r="B25" s="201">
        <v>48.73949579831933</v>
      </c>
      <c r="C25" s="223"/>
      <c r="D25" s="344"/>
      <c r="E25" s="414">
        <v>2105</v>
      </c>
      <c r="F25" s="427" t="s">
        <v>36</v>
      </c>
      <c r="G25" s="365" t="s">
        <v>36</v>
      </c>
      <c r="H25" s="346">
        <v>102596.6386554622</v>
      </c>
      <c r="I25" s="368" t="s">
        <v>36</v>
      </c>
      <c r="J25" s="369" t="s">
        <v>36</v>
      </c>
      <c r="K25" s="224">
        <v>102596.6386554622</v>
      </c>
    </row>
    <row r="26" spans="1:11" ht="13.5" thickBot="1">
      <c r="A26" s="215" t="s">
        <v>33</v>
      </c>
      <c r="B26" s="216"/>
      <c r="C26" s="216"/>
      <c r="D26" s="351"/>
      <c r="E26" s="416">
        <v>130000</v>
      </c>
      <c r="F26" s="424"/>
      <c r="G26" s="353"/>
      <c r="H26" s="350">
        <v>6336134.4537815135</v>
      </c>
      <c r="I26" s="207"/>
      <c r="J26" s="353"/>
      <c r="K26" s="370">
        <v>6336134.4537815135</v>
      </c>
    </row>
    <row r="27" spans="1:11" ht="12.75">
      <c r="A27" s="208"/>
      <c r="B27" s="209"/>
      <c r="C27" s="209"/>
      <c r="D27" s="209"/>
      <c r="E27" s="417"/>
      <c r="F27" s="417"/>
      <c r="G27" s="209"/>
      <c r="H27" s="9"/>
      <c r="I27" s="9"/>
      <c r="J27" s="9"/>
      <c r="K27" s="9"/>
    </row>
    <row r="28" spans="1:10" ht="13.5" thickBot="1">
      <c r="A28" s="12" t="s">
        <v>37</v>
      </c>
      <c r="B28" s="209"/>
      <c r="C28" s="209"/>
      <c r="D28" s="209"/>
      <c r="E28" s="417"/>
      <c r="F28" s="417"/>
      <c r="G28" s="209"/>
      <c r="H28" s="209"/>
      <c r="I28" s="217"/>
      <c r="J28" s="217"/>
    </row>
    <row r="29" spans="1:11" ht="12.75">
      <c r="A29" s="5" t="s">
        <v>21</v>
      </c>
      <c r="B29" s="6" t="s">
        <v>22</v>
      </c>
      <c r="C29" s="6"/>
      <c r="D29" s="210"/>
      <c r="E29" s="419" t="s">
        <v>23</v>
      </c>
      <c r="F29" s="420"/>
      <c r="G29" s="355"/>
      <c r="H29" s="330" t="s">
        <v>300</v>
      </c>
      <c r="I29" s="331"/>
      <c r="J29" s="196"/>
      <c r="K29" s="332" t="s">
        <v>24</v>
      </c>
    </row>
    <row r="30" spans="1:11" ht="13.5" thickBot="1">
      <c r="A30" s="7" t="s">
        <v>25</v>
      </c>
      <c r="B30" s="8" t="s">
        <v>26</v>
      </c>
      <c r="C30" s="8" t="s">
        <v>27</v>
      </c>
      <c r="D30" s="333" t="s">
        <v>28</v>
      </c>
      <c r="E30" s="421" t="s">
        <v>4</v>
      </c>
      <c r="F30" s="422" t="s">
        <v>29</v>
      </c>
      <c r="G30" s="356" t="s">
        <v>30</v>
      </c>
      <c r="H30" s="198" t="s">
        <v>4</v>
      </c>
      <c r="I30" s="199" t="s">
        <v>29</v>
      </c>
      <c r="J30" s="335" t="s">
        <v>31</v>
      </c>
      <c r="K30" s="364" t="s">
        <v>301</v>
      </c>
    </row>
    <row r="31" spans="1:11" ht="12.75">
      <c r="A31" s="211">
        <v>1</v>
      </c>
      <c r="B31" s="201">
        <v>126.05042016806723</v>
      </c>
      <c r="C31" s="201"/>
      <c r="D31" s="337"/>
      <c r="E31" s="410">
        <v>1572201</v>
      </c>
      <c r="F31" s="425" t="s">
        <v>36</v>
      </c>
      <c r="G31" s="365" t="s">
        <v>36</v>
      </c>
      <c r="H31" s="357">
        <v>198176596.63865548</v>
      </c>
      <c r="I31" s="218" t="s">
        <v>36</v>
      </c>
      <c r="J31" s="366" t="s">
        <v>36</v>
      </c>
      <c r="K31" s="219">
        <v>198176596.63865548</v>
      </c>
    </row>
    <row r="32" spans="1:11" ht="12.75">
      <c r="A32" s="212">
        <v>2</v>
      </c>
      <c r="B32" s="201">
        <v>126.05042016806723</v>
      </c>
      <c r="C32" s="220"/>
      <c r="D32" s="337"/>
      <c r="E32" s="412">
        <v>735916</v>
      </c>
      <c r="F32" s="426" t="s">
        <v>36</v>
      </c>
      <c r="G32" s="367" t="s">
        <v>36</v>
      </c>
      <c r="H32" s="361">
        <v>92762521.00840336</v>
      </c>
      <c r="I32" s="221" t="s">
        <v>36</v>
      </c>
      <c r="J32" s="221" t="s">
        <v>36</v>
      </c>
      <c r="K32" s="222">
        <v>92762521.00840336</v>
      </c>
    </row>
    <row r="33" spans="1:11" ht="13.5" thickBot="1">
      <c r="A33" s="214">
        <v>3</v>
      </c>
      <c r="B33" s="201">
        <v>126.05042016806723</v>
      </c>
      <c r="C33" s="223"/>
      <c r="D33" s="344"/>
      <c r="E33" s="414">
        <v>91883</v>
      </c>
      <c r="F33" s="427" t="s">
        <v>36</v>
      </c>
      <c r="G33" s="365" t="s">
        <v>36</v>
      </c>
      <c r="H33" s="346">
        <v>11581890.756302522</v>
      </c>
      <c r="I33" s="368" t="s">
        <v>36</v>
      </c>
      <c r="J33" s="369" t="s">
        <v>36</v>
      </c>
      <c r="K33" s="224">
        <v>11581890.756302522</v>
      </c>
    </row>
    <row r="34" spans="1:11" ht="13.5" thickBot="1">
      <c r="A34" s="215" t="s">
        <v>33</v>
      </c>
      <c r="B34" s="216"/>
      <c r="C34" s="216"/>
      <c r="D34" s="362"/>
      <c r="E34" s="416">
        <v>2400000</v>
      </c>
      <c r="F34" s="424"/>
      <c r="G34" s="353"/>
      <c r="H34" s="350">
        <v>302521008.4033614</v>
      </c>
      <c r="I34" s="207"/>
      <c r="J34" s="353"/>
      <c r="K34" s="370">
        <v>302521008.4033614</v>
      </c>
    </row>
    <row r="35" spans="1:11" ht="12.75">
      <c r="A35" s="225"/>
      <c r="B35" s="9"/>
      <c r="C35" s="9"/>
      <c r="D35" s="409"/>
      <c r="E35" s="428"/>
      <c r="F35" s="428"/>
      <c r="G35" s="9"/>
      <c r="H35" s="9"/>
      <c r="I35" s="9"/>
      <c r="J35" s="9"/>
      <c r="K35" s="9"/>
    </row>
    <row r="36" spans="1:11" ht="12.75">
      <c r="A36" s="406" t="s">
        <v>296</v>
      </c>
      <c r="B36" s="407"/>
      <c r="C36" s="407"/>
      <c r="D36" s="407"/>
      <c r="E36" s="429"/>
      <c r="F36" s="429"/>
      <c r="G36" s="408"/>
      <c r="H36" s="408"/>
      <c r="I36"/>
      <c r="J36" s="407"/>
      <c r="K36" s="408"/>
    </row>
    <row r="37" spans="1:11" ht="15.75">
      <c r="A37" s="1" t="s">
        <v>293</v>
      </c>
      <c r="B37" s="190"/>
      <c r="C37" s="190"/>
      <c r="D37" s="190"/>
      <c r="E37" s="430"/>
      <c r="F37" s="431"/>
      <c r="G37" s="191"/>
      <c r="H37" s="226"/>
      <c r="I37" s="192"/>
      <c r="J37" s="192"/>
      <c r="K37" s="192"/>
    </row>
    <row r="38" spans="1:8" ht="12.75">
      <c r="A38" s="193"/>
      <c r="B38" s="193"/>
      <c r="C38" s="193"/>
      <c r="D38" s="193"/>
      <c r="E38" s="418"/>
      <c r="F38" s="418"/>
      <c r="G38" s="193"/>
      <c r="H38" s="209"/>
    </row>
    <row r="39" spans="1:8" ht="13.5" thickBot="1">
      <c r="A39" s="4" t="s">
        <v>20</v>
      </c>
      <c r="B39" s="193"/>
      <c r="C39" s="193"/>
      <c r="D39" s="193"/>
      <c r="E39" s="418"/>
      <c r="F39" s="418"/>
      <c r="G39" s="193"/>
      <c r="H39" s="193"/>
    </row>
    <row r="40" spans="1:11" ht="12.75">
      <c r="A40" s="5" t="s">
        <v>21</v>
      </c>
      <c r="B40" s="6" t="s">
        <v>22</v>
      </c>
      <c r="C40" s="210"/>
      <c r="D40" s="371"/>
      <c r="E40" s="419" t="s">
        <v>23</v>
      </c>
      <c r="F40" s="432"/>
      <c r="G40" s="372"/>
      <c r="H40" s="330" t="s">
        <v>302</v>
      </c>
      <c r="I40" s="372"/>
      <c r="J40" s="373"/>
      <c r="K40" s="332" t="s">
        <v>24</v>
      </c>
    </row>
    <row r="41" spans="1:11" ht="13.5" thickBot="1">
      <c r="A41" s="227" t="s">
        <v>25</v>
      </c>
      <c r="B41" s="228" t="s">
        <v>26</v>
      </c>
      <c r="C41" s="229" t="s">
        <v>27</v>
      </c>
      <c r="D41" s="333" t="s">
        <v>28</v>
      </c>
      <c r="E41" s="433" t="s">
        <v>4</v>
      </c>
      <c r="F41" s="434" t="s">
        <v>29</v>
      </c>
      <c r="G41" s="356" t="s">
        <v>30</v>
      </c>
      <c r="H41" s="198" t="s">
        <v>4</v>
      </c>
      <c r="I41" s="199" t="s">
        <v>29</v>
      </c>
      <c r="J41" s="335" t="s">
        <v>31</v>
      </c>
      <c r="K41" s="364" t="s">
        <v>301</v>
      </c>
    </row>
    <row r="42" spans="1:11" ht="12.75">
      <c r="A42" s="211">
        <v>1</v>
      </c>
      <c r="B42" s="374">
        <v>48.73949579831933</v>
      </c>
      <c r="C42" s="375">
        <v>22.689075630252102</v>
      </c>
      <c r="D42" s="337"/>
      <c r="E42" s="410">
        <v>75920</v>
      </c>
      <c r="F42" s="411">
        <v>11418</v>
      </c>
      <c r="G42" s="345"/>
      <c r="H42" s="357">
        <v>3700302.5210084035</v>
      </c>
      <c r="I42" s="358">
        <v>259063.8655462185</v>
      </c>
      <c r="J42" s="339"/>
      <c r="K42" s="376">
        <v>3959366.386554622</v>
      </c>
    </row>
    <row r="43" spans="1:11" ht="12.75">
      <c r="A43" s="212">
        <v>2</v>
      </c>
      <c r="B43" s="201">
        <v>47.89915966386555</v>
      </c>
      <c r="C43" s="377">
        <v>20.168067226890756</v>
      </c>
      <c r="D43" s="337"/>
      <c r="E43" s="412">
        <v>0</v>
      </c>
      <c r="F43" s="413">
        <v>0</v>
      </c>
      <c r="G43" s="360"/>
      <c r="H43" s="361">
        <v>0</v>
      </c>
      <c r="I43" s="213">
        <v>0</v>
      </c>
      <c r="J43" s="342"/>
      <c r="K43" s="378">
        <v>0</v>
      </c>
    </row>
    <row r="44" spans="1:11" ht="13.5" thickBot="1">
      <c r="A44" s="214">
        <v>3</v>
      </c>
      <c r="B44" s="343">
        <v>42.85714285714286</v>
      </c>
      <c r="C44" s="379">
        <v>17.647058823529413</v>
      </c>
      <c r="D44" s="344"/>
      <c r="E44" s="414">
        <v>108040</v>
      </c>
      <c r="F44" s="415">
        <v>8125</v>
      </c>
      <c r="G44" s="345"/>
      <c r="H44" s="380">
        <v>4630285.714285715</v>
      </c>
      <c r="I44" s="381">
        <v>143382.35294117648</v>
      </c>
      <c r="J44" s="382"/>
      <c r="K44" s="340">
        <v>4773668.067226891</v>
      </c>
    </row>
    <row r="45" spans="1:11" ht="13.5" thickBot="1">
      <c r="A45" s="215" t="s">
        <v>33</v>
      </c>
      <c r="B45" s="216"/>
      <c r="C45" s="216"/>
      <c r="D45" s="351">
        <v>178.1512605042017</v>
      </c>
      <c r="E45" s="435">
        <v>183960</v>
      </c>
      <c r="F45" s="436">
        <v>19543</v>
      </c>
      <c r="G45" s="383">
        <v>6428</v>
      </c>
      <c r="H45" s="350">
        <v>8330588.2352941185</v>
      </c>
      <c r="I45" s="207">
        <v>402446.218487395</v>
      </c>
      <c r="J45" s="353">
        <v>1145156.3025210085</v>
      </c>
      <c r="K45" s="354">
        <v>9878190.756302522</v>
      </c>
    </row>
    <row r="46" spans="1:11" ht="12.75">
      <c r="A46" s="208"/>
      <c r="B46" s="209"/>
      <c r="C46" s="209"/>
      <c r="D46" s="209"/>
      <c r="E46" s="437"/>
      <c r="F46" s="437"/>
      <c r="G46" s="226"/>
      <c r="H46" s="9"/>
      <c r="I46" s="9"/>
      <c r="J46" s="9"/>
      <c r="K46" s="9"/>
    </row>
    <row r="47" spans="1:8" ht="13.5" thickBot="1">
      <c r="A47" s="10" t="s">
        <v>34</v>
      </c>
      <c r="B47" s="193"/>
      <c r="C47" s="193"/>
      <c r="D47" s="193"/>
      <c r="E47" s="431"/>
      <c r="F47" s="431"/>
      <c r="G47" s="191"/>
      <c r="H47" s="209"/>
    </row>
    <row r="48" spans="1:11" ht="12.75">
      <c r="A48" s="5" t="s">
        <v>21</v>
      </c>
      <c r="B48" s="6" t="s">
        <v>22</v>
      </c>
      <c r="C48" s="6"/>
      <c r="D48" s="210"/>
      <c r="E48" s="438" t="s">
        <v>23</v>
      </c>
      <c r="F48" s="439"/>
      <c r="G48" s="384"/>
      <c r="H48" s="330" t="s">
        <v>300</v>
      </c>
      <c r="I48" s="331"/>
      <c r="J48" s="196"/>
      <c r="K48" s="332" t="s">
        <v>24</v>
      </c>
    </row>
    <row r="49" spans="1:11" ht="13.5" thickBot="1">
      <c r="A49" s="7" t="s">
        <v>25</v>
      </c>
      <c r="B49" s="8" t="s">
        <v>26</v>
      </c>
      <c r="C49" s="8" t="s">
        <v>27</v>
      </c>
      <c r="D49" s="333" t="s">
        <v>28</v>
      </c>
      <c r="E49" s="433" t="s">
        <v>4</v>
      </c>
      <c r="F49" s="440" t="s">
        <v>29</v>
      </c>
      <c r="G49" s="356" t="s">
        <v>30</v>
      </c>
      <c r="H49" s="198" t="s">
        <v>4</v>
      </c>
      <c r="I49" s="199" t="s">
        <v>29</v>
      </c>
      <c r="J49" s="335" t="s">
        <v>31</v>
      </c>
      <c r="K49" s="336" t="s">
        <v>301</v>
      </c>
    </row>
    <row r="50" spans="1:11" ht="12.75">
      <c r="A50" s="230">
        <v>1</v>
      </c>
      <c r="B50" s="201">
        <v>286.5546218487395</v>
      </c>
      <c r="C50" s="201">
        <v>23.529411764705884</v>
      </c>
      <c r="D50" s="337"/>
      <c r="E50" s="410">
        <v>36500</v>
      </c>
      <c r="F50" s="411">
        <v>33544</v>
      </c>
      <c r="G50" s="338"/>
      <c r="H50" s="202">
        <v>10459243.697478991</v>
      </c>
      <c r="I50" s="203">
        <v>789270.5882352942</v>
      </c>
      <c r="J50" s="339"/>
      <c r="K50" s="340">
        <v>11248514.285714285</v>
      </c>
    </row>
    <row r="51" spans="1:11" ht="12.75">
      <c r="A51" s="204">
        <v>2</v>
      </c>
      <c r="B51" s="201">
        <v>285.7142857142857</v>
      </c>
      <c r="C51" s="201">
        <v>21.84873949579832</v>
      </c>
      <c r="D51" s="337"/>
      <c r="E51" s="412">
        <v>474000</v>
      </c>
      <c r="F51" s="413">
        <v>1155706</v>
      </c>
      <c r="G51" s="338"/>
      <c r="H51" s="341">
        <v>135428571.42857143</v>
      </c>
      <c r="I51" s="205">
        <v>25250719.32773109</v>
      </c>
      <c r="J51" s="342"/>
      <c r="K51" s="340">
        <v>160679290.75630254</v>
      </c>
    </row>
    <row r="52" spans="1:11" ht="13.5" thickBot="1">
      <c r="A52" s="206">
        <v>3</v>
      </c>
      <c r="B52" s="201">
        <v>196.6386554621849</v>
      </c>
      <c r="C52" s="201">
        <v>18.487394957983195</v>
      </c>
      <c r="D52" s="344"/>
      <c r="E52" s="414">
        <v>0</v>
      </c>
      <c r="F52" s="415">
        <v>0</v>
      </c>
      <c r="G52" s="345"/>
      <c r="H52" s="346">
        <v>0</v>
      </c>
      <c r="I52" s="347">
        <v>0</v>
      </c>
      <c r="J52" s="348"/>
      <c r="K52" s="340">
        <v>0</v>
      </c>
    </row>
    <row r="53" spans="1:11" ht="13.5" thickBot="1">
      <c r="A53" s="215" t="s">
        <v>33</v>
      </c>
      <c r="B53" s="216"/>
      <c r="C53" s="216"/>
      <c r="D53" s="362">
        <v>1428.5714285714287</v>
      </c>
      <c r="E53" s="416">
        <v>510500</v>
      </c>
      <c r="F53" s="424">
        <v>1189250</v>
      </c>
      <c r="G53" s="353">
        <v>2920</v>
      </c>
      <c r="H53" s="350">
        <v>145887815.1260504</v>
      </c>
      <c r="I53" s="216">
        <v>26039989.915966384</v>
      </c>
      <c r="J53" s="353">
        <v>4171428.571428572</v>
      </c>
      <c r="K53" s="354">
        <v>176099233.6134454</v>
      </c>
    </row>
    <row r="54" spans="1:11" ht="13.5" thickBot="1">
      <c r="A54" s="208"/>
      <c r="B54" s="209"/>
      <c r="C54" s="209"/>
      <c r="D54" s="209"/>
      <c r="E54" s="441"/>
      <c r="F54" s="417"/>
      <c r="G54" s="209"/>
      <c r="H54" s="9"/>
      <c r="I54" s="9"/>
      <c r="J54" s="9"/>
      <c r="K54" s="9"/>
    </row>
    <row r="55" spans="1:11" ht="13.5" customHeight="1">
      <c r="A55" s="385" t="s">
        <v>294</v>
      </c>
      <c r="B55" s="386"/>
      <c r="C55" s="386"/>
      <c r="D55" s="386"/>
      <c r="E55" s="442" t="s">
        <v>23</v>
      </c>
      <c r="F55" s="443"/>
      <c r="G55" s="387"/>
      <c r="H55" s="231" t="s">
        <v>303</v>
      </c>
      <c r="I55" s="388"/>
      <c r="J55" s="389"/>
      <c r="K55" s="390" t="s">
        <v>24</v>
      </c>
    </row>
    <row r="56" spans="1:11" ht="13.5" customHeight="1" thickBot="1">
      <c r="A56" s="232"/>
      <c r="B56" s="233"/>
      <c r="C56" s="233"/>
      <c r="D56" s="233"/>
      <c r="E56" s="421" t="s">
        <v>4</v>
      </c>
      <c r="F56" s="422" t="s">
        <v>29</v>
      </c>
      <c r="G56" s="333" t="s">
        <v>30</v>
      </c>
      <c r="H56" s="198" t="s">
        <v>4</v>
      </c>
      <c r="I56" s="199" t="s">
        <v>29</v>
      </c>
      <c r="J56" s="335" t="s">
        <v>31</v>
      </c>
      <c r="K56" s="336" t="s">
        <v>304</v>
      </c>
    </row>
    <row r="57" spans="1:11" ht="16.5" thickBot="1">
      <c r="A57" s="2" t="s">
        <v>1</v>
      </c>
      <c r="B57" s="193"/>
      <c r="C57" s="193"/>
      <c r="D57" s="193"/>
      <c r="E57" s="363"/>
      <c r="F57" s="363"/>
      <c r="G57" s="225"/>
      <c r="H57" s="225"/>
      <c r="I57" s="234"/>
      <c r="J57" s="234"/>
      <c r="K57" s="217"/>
    </row>
    <row r="58" spans="1:11" ht="13.5" thickBot="1">
      <c r="A58" s="38" t="s">
        <v>20</v>
      </c>
      <c r="B58" s="391"/>
      <c r="C58" s="391"/>
      <c r="D58" s="392"/>
      <c r="E58" s="444">
        <v>31462827</v>
      </c>
      <c r="F58" s="444">
        <v>9103409</v>
      </c>
      <c r="G58" s="202">
        <v>596925</v>
      </c>
      <c r="H58" s="202">
        <v>1494471255.462185</v>
      </c>
      <c r="I58" s="202">
        <v>199554113.44537818</v>
      </c>
      <c r="J58" s="202">
        <v>106342941.17647061</v>
      </c>
      <c r="K58" s="39">
        <v>1800368310.0840337</v>
      </c>
    </row>
    <row r="59" spans="1:11" ht="13.5" thickBot="1">
      <c r="A59" s="38" t="s">
        <v>38</v>
      </c>
      <c r="B59" s="393"/>
      <c r="C59" s="393"/>
      <c r="D59" s="394"/>
      <c r="E59" s="445">
        <v>19300000</v>
      </c>
      <c r="F59" s="445">
        <v>22684429</v>
      </c>
      <c r="G59" s="235">
        <v>243000</v>
      </c>
      <c r="H59" s="235">
        <v>5050031862.184874</v>
      </c>
      <c r="I59" s="235">
        <v>523202564.7058824</v>
      </c>
      <c r="J59" s="235">
        <v>347142857.1428572</v>
      </c>
      <c r="K59" s="39">
        <v>5920377284.033613</v>
      </c>
    </row>
    <row r="60" spans="1:11" ht="13.5" thickBot="1">
      <c r="A60" s="35" t="s">
        <v>32</v>
      </c>
      <c r="B60" s="36"/>
      <c r="C60" s="36"/>
      <c r="D60" s="36"/>
      <c r="E60" s="446">
        <v>50762827</v>
      </c>
      <c r="F60" s="446">
        <v>31787838</v>
      </c>
      <c r="G60" s="236">
        <v>839925</v>
      </c>
      <c r="H60" s="236">
        <v>6544503117.6470585</v>
      </c>
      <c r="I60" s="236">
        <v>722756678.1512606</v>
      </c>
      <c r="J60" s="236">
        <v>453485798.31932783</v>
      </c>
      <c r="K60" s="395">
        <v>7720745594.117647</v>
      </c>
    </row>
    <row r="61" spans="1:11" ht="12.75">
      <c r="A61" s="208"/>
      <c r="B61" s="237"/>
      <c r="C61" s="237"/>
      <c r="D61" s="237"/>
      <c r="E61" s="417"/>
      <c r="F61" s="417"/>
      <c r="G61" s="209"/>
      <c r="H61" s="209"/>
      <c r="I61" s="209"/>
      <c r="J61" s="209"/>
      <c r="K61" s="238"/>
    </row>
    <row r="62" spans="1:11" ht="16.5" thickBot="1">
      <c r="A62" s="37" t="s">
        <v>39</v>
      </c>
      <c r="B62" s="237"/>
      <c r="C62" s="237"/>
      <c r="D62" s="237"/>
      <c r="E62" s="417"/>
      <c r="F62" s="417"/>
      <c r="G62" s="209"/>
      <c r="H62" s="209"/>
      <c r="I62" s="209"/>
      <c r="J62" s="209"/>
      <c r="K62" s="238"/>
    </row>
    <row r="63" spans="1:11" ht="13.5" thickBot="1">
      <c r="A63" s="38" t="s">
        <v>40</v>
      </c>
      <c r="B63" s="391"/>
      <c r="C63" s="391"/>
      <c r="D63" s="392"/>
      <c r="E63" s="444">
        <v>183960</v>
      </c>
      <c r="F63" s="447">
        <v>19543</v>
      </c>
      <c r="G63" s="239">
        <v>6428</v>
      </c>
      <c r="H63" s="239">
        <v>8330588.2352941185</v>
      </c>
      <c r="I63" s="239">
        <v>402446.218487395</v>
      </c>
      <c r="J63" s="240">
        <v>1145156.3025210085</v>
      </c>
      <c r="K63" s="39">
        <v>9878190.756302522</v>
      </c>
    </row>
    <row r="64" spans="1:11" ht="13.5" thickBot="1">
      <c r="A64" s="396" t="s">
        <v>34</v>
      </c>
      <c r="B64" s="397"/>
      <c r="C64" s="397"/>
      <c r="D64" s="237"/>
      <c r="E64" s="448">
        <v>510500</v>
      </c>
      <c r="F64" s="449">
        <v>1189250</v>
      </c>
      <c r="G64" s="241">
        <v>2920</v>
      </c>
      <c r="H64" s="241">
        <v>145887815.1260504</v>
      </c>
      <c r="I64" s="241">
        <v>26039989.915966384</v>
      </c>
      <c r="J64" s="209">
        <v>4171428.571428572</v>
      </c>
      <c r="K64" s="39">
        <v>176099233.61344537</v>
      </c>
    </row>
    <row r="65" spans="1:11" ht="13.5" thickBot="1">
      <c r="A65" s="35" t="s">
        <v>32</v>
      </c>
      <c r="B65" s="36"/>
      <c r="C65" s="36"/>
      <c r="D65" s="36"/>
      <c r="E65" s="446">
        <v>694460</v>
      </c>
      <c r="F65" s="446">
        <v>1208793</v>
      </c>
      <c r="G65" s="236">
        <v>9348</v>
      </c>
      <c r="H65" s="236">
        <v>154218403.36134452</v>
      </c>
      <c r="I65" s="236">
        <v>26442436.13445378</v>
      </c>
      <c r="J65" s="236">
        <v>5316584.87394958</v>
      </c>
      <c r="K65" s="398">
        <v>185977424.3697479</v>
      </c>
    </row>
    <row r="66" spans="1:11" ht="12.75">
      <c r="A66" s="209"/>
      <c r="B66" s="209"/>
      <c r="C66" s="209"/>
      <c r="D66" s="209"/>
      <c r="E66" s="417"/>
      <c r="F66" s="417"/>
      <c r="G66" s="209"/>
      <c r="H66" s="209"/>
      <c r="I66" s="217"/>
      <c r="J66" s="217"/>
      <c r="K66" s="238"/>
    </row>
    <row r="67" spans="1:11" ht="16.5" customHeight="1" thickBot="1">
      <c r="A67" s="242" t="s">
        <v>41</v>
      </c>
      <c r="B67" s="243"/>
      <c r="C67" s="243"/>
      <c r="D67" s="243"/>
      <c r="E67" s="450"/>
      <c r="F67" s="450"/>
      <c r="G67" s="243"/>
      <c r="H67" s="243"/>
      <c r="I67" s="244"/>
      <c r="J67" s="244"/>
      <c r="K67" s="245"/>
    </row>
    <row r="68" spans="1:11" ht="16.5" thickBot="1">
      <c r="A68" s="399" t="s">
        <v>20</v>
      </c>
      <c r="B68" s="400"/>
      <c r="C68" s="400"/>
      <c r="D68" s="401"/>
      <c r="E68" s="451">
        <v>31646787</v>
      </c>
      <c r="F68" s="451">
        <v>9122952</v>
      </c>
      <c r="G68" s="246">
        <v>603353</v>
      </c>
      <c r="H68" s="246">
        <v>1502801843.697479</v>
      </c>
      <c r="I68" s="246">
        <v>199956559.66386557</v>
      </c>
      <c r="J68" s="402">
        <v>107488097.47899161</v>
      </c>
      <c r="K68" s="247">
        <v>1810246500.840336</v>
      </c>
    </row>
    <row r="69" spans="1:11" ht="16.5" thickBot="1">
      <c r="A69" s="403" t="s">
        <v>34</v>
      </c>
      <c r="B69" s="404"/>
      <c r="C69" s="404"/>
      <c r="D69" s="405"/>
      <c r="E69" s="451">
        <v>19810500</v>
      </c>
      <c r="F69" s="451">
        <v>23873679</v>
      </c>
      <c r="G69" s="246">
        <v>245920</v>
      </c>
      <c r="H69" s="246">
        <v>5195919677.310924</v>
      </c>
      <c r="I69" s="246">
        <v>549242554.6218487</v>
      </c>
      <c r="J69" s="402">
        <v>351314285.7142858</v>
      </c>
      <c r="K69" s="247">
        <v>6096476517.6470585</v>
      </c>
    </row>
    <row r="70" spans="1:11" ht="16.5" thickBot="1">
      <c r="A70" s="248" t="s">
        <v>33</v>
      </c>
      <c r="B70" s="249"/>
      <c r="C70" s="249"/>
      <c r="D70" s="249"/>
      <c r="E70" s="452">
        <v>51457287</v>
      </c>
      <c r="F70" s="452">
        <v>32996631</v>
      </c>
      <c r="G70" s="250">
        <v>849273</v>
      </c>
      <c r="H70" s="250">
        <v>6698721521.008403</v>
      </c>
      <c r="I70" s="250">
        <v>749199114.2857143</v>
      </c>
      <c r="J70" s="250">
        <v>458802383.1932774</v>
      </c>
      <c r="K70" s="250">
        <v>7906723018.487394</v>
      </c>
    </row>
    <row r="71" spans="1:13" ht="12.75">
      <c r="A71" s="406"/>
      <c r="B71" s="237"/>
      <c r="C71" s="237"/>
      <c r="D71" s="209"/>
      <c r="E71" s="209"/>
      <c r="F71" s="209"/>
      <c r="G71" s="209"/>
      <c r="H71" s="217"/>
      <c r="I71"/>
      <c r="J71" s="209"/>
      <c r="K71" s="209"/>
      <c r="L71" s="217"/>
      <c r="M71"/>
    </row>
    <row r="72" spans="1:13" ht="12.75">
      <c r="A72" s="406"/>
      <c r="B72" s="407"/>
      <c r="C72" s="407"/>
      <c r="D72" s="407"/>
      <c r="E72" s="407"/>
      <c r="F72" s="407"/>
      <c r="G72" s="408"/>
      <c r="H72" s="408"/>
      <c r="I72"/>
      <c r="J72" s="407"/>
      <c r="K72" s="408"/>
      <c r="L72" s="408"/>
      <c r="M72"/>
    </row>
  </sheetData>
  <printOptions/>
  <pageMargins left="0.75" right="0.75" top="1" bottom="0.76" header="0.4921259845" footer="0.4921259845"/>
  <pageSetup horizontalDpi="600" verticalDpi="600" orientation="landscape" paperSize="9" r:id="rId1"/>
  <headerFooter alignWithMargins="0">
    <oddHeader>&amp;RPríloha č.3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5">
      <selection activeCell="B21" sqref="B21"/>
    </sheetView>
  </sheetViews>
  <sheetFormatPr defaultColWidth="9.00390625" defaultRowHeight="12.75"/>
  <cols>
    <col min="1" max="1" width="47.00390625" style="0" customWidth="1"/>
    <col min="2" max="2" width="24.125" style="0" customWidth="1"/>
    <col min="6" max="6" width="13.00390625" style="0" customWidth="1"/>
    <col min="7" max="7" width="10.125" style="0" customWidth="1"/>
    <col min="8" max="8" width="13.125" style="0" customWidth="1"/>
    <col min="9" max="9" width="10.125" style="0" customWidth="1"/>
  </cols>
  <sheetData>
    <row r="1" spans="1:2" ht="39.75" customHeight="1" thickBot="1">
      <c r="A1" s="61" t="s">
        <v>42</v>
      </c>
      <c r="B1" s="62" t="s">
        <v>43</v>
      </c>
    </row>
    <row r="2" spans="1:2" ht="19.5" customHeight="1">
      <c r="A2" s="63" t="s">
        <v>44</v>
      </c>
      <c r="B2" s="320">
        <v>501259</v>
      </c>
    </row>
    <row r="3" spans="1:2" ht="19.5" customHeight="1">
      <c r="A3" s="64" t="s">
        <v>45</v>
      </c>
      <c r="B3" s="321">
        <v>45657</v>
      </c>
    </row>
    <row r="4" spans="1:2" ht="19.5" customHeight="1">
      <c r="A4" s="64" t="s">
        <v>46</v>
      </c>
      <c r="B4" s="321">
        <v>349374</v>
      </c>
    </row>
    <row r="5" spans="1:2" ht="19.5" customHeight="1">
      <c r="A5" s="64" t="s">
        <v>47</v>
      </c>
      <c r="B5" s="321">
        <v>2305000</v>
      </c>
    </row>
    <row r="6" spans="1:2" ht="19.5" customHeight="1">
      <c r="A6" s="64" t="s">
        <v>48</v>
      </c>
      <c r="B6" s="321">
        <v>2150000</v>
      </c>
    </row>
    <row r="7" spans="1:2" ht="19.5" customHeight="1">
      <c r="A7" s="64" t="s">
        <v>49</v>
      </c>
      <c r="B7" s="322">
        <v>1780063</v>
      </c>
    </row>
    <row r="8" spans="1:2" ht="19.5" customHeight="1">
      <c r="A8" s="65" t="s">
        <v>50</v>
      </c>
      <c r="B8" s="323">
        <v>870138</v>
      </c>
    </row>
    <row r="9" spans="1:2" ht="19.5" customHeight="1">
      <c r="A9" s="65" t="s">
        <v>51</v>
      </c>
      <c r="B9" s="323">
        <v>42000</v>
      </c>
    </row>
    <row r="10" spans="1:2" ht="19.5" customHeight="1">
      <c r="A10" s="65" t="s">
        <v>52</v>
      </c>
      <c r="B10" s="323">
        <v>167440</v>
      </c>
    </row>
    <row r="11" spans="1:2" ht="19.5" customHeight="1">
      <c r="A11" s="65" t="s">
        <v>53</v>
      </c>
      <c r="B11" s="323">
        <v>700485</v>
      </c>
    </row>
    <row r="12" spans="1:2" ht="19.5" customHeight="1">
      <c r="A12" s="64" t="s">
        <v>54</v>
      </c>
      <c r="B12" s="322">
        <f>B13+B14</f>
        <v>3359389</v>
      </c>
    </row>
    <row r="13" spans="1:2" ht="19.5" customHeight="1">
      <c r="A13" s="65" t="s">
        <v>55</v>
      </c>
      <c r="B13" s="323">
        <v>2193107</v>
      </c>
    </row>
    <row r="14" spans="1:2" ht="19.5" customHeight="1">
      <c r="A14" s="65" t="s">
        <v>56</v>
      </c>
      <c r="B14" s="323">
        <v>1166282</v>
      </c>
    </row>
    <row r="15" spans="1:2" ht="19.5" customHeight="1">
      <c r="A15" s="64" t="s">
        <v>57</v>
      </c>
      <c r="B15" s="321">
        <v>330000</v>
      </c>
    </row>
    <row r="16" spans="1:2" ht="19.5" customHeight="1">
      <c r="A16" s="64" t="s">
        <v>58</v>
      </c>
      <c r="B16" s="321"/>
    </row>
    <row r="17" spans="1:10" ht="19.5" customHeight="1">
      <c r="A17" s="66" t="s">
        <v>59</v>
      </c>
      <c r="B17" s="67">
        <f>SUM(B2:B7)+B12+B15+B16</f>
        <v>10820742</v>
      </c>
      <c r="F17" s="41"/>
      <c r="G17" s="41"/>
      <c r="H17" s="41"/>
      <c r="I17" s="41"/>
      <c r="J17" s="41"/>
    </row>
    <row r="18" spans="1:10" ht="19.5" customHeight="1" thickBot="1">
      <c r="A18" s="68" t="s">
        <v>60</v>
      </c>
      <c r="B18" s="324">
        <v>0</v>
      </c>
      <c r="F18" s="41"/>
      <c r="G18" s="41"/>
      <c r="H18" s="41"/>
      <c r="I18" s="41"/>
      <c r="J18" s="41"/>
    </row>
    <row r="19" spans="1:10" ht="19.5" customHeight="1" thickBot="1">
      <c r="A19" s="69" t="s">
        <v>61</v>
      </c>
      <c r="B19" s="70">
        <f>B17</f>
        <v>10820742</v>
      </c>
      <c r="E19" s="3"/>
      <c r="F19" s="41"/>
      <c r="G19" s="189"/>
      <c r="H19" s="189"/>
      <c r="I19" s="97"/>
      <c r="J19" s="41"/>
    </row>
    <row r="20" spans="6:10" ht="12.75">
      <c r="F20" s="41"/>
      <c r="G20" s="98"/>
      <c r="H20" s="41"/>
      <c r="I20" s="98"/>
      <c r="J20" s="41"/>
    </row>
    <row r="21" spans="6:10" ht="12.75">
      <c r="F21" s="41"/>
      <c r="G21" s="100"/>
      <c r="H21" s="100"/>
      <c r="I21" s="100"/>
      <c r="J21" s="41"/>
    </row>
    <row r="22" spans="1:10" ht="12.75">
      <c r="A22" s="95"/>
      <c r="F22" s="41"/>
      <c r="G22" s="100"/>
      <c r="H22" s="100"/>
      <c r="I22" s="100"/>
      <c r="J22" s="41"/>
    </row>
    <row r="23" spans="1:10" ht="12.75">
      <c r="A23" s="95"/>
      <c r="F23" s="41"/>
      <c r="G23" s="100"/>
      <c r="H23" s="100"/>
      <c r="I23" s="100"/>
      <c r="J23" s="41"/>
    </row>
    <row r="24" spans="6:10" ht="12.75">
      <c r="F24" s="41"/>
      <c r="G24" s="100"/>
      <c r="H24" s="100"/>
      <c r="I24" s="100"/>
      <c r="J24" s="41"/>
    </row>
    <row r="25" spans="6:10" ht="12.75">
      <c r="F25" s="41"/>
      <c r="G25" s="100"/>
      <c r="H25" s="100"/>
      <c r="I25" s="100"/>
      <c r="J25" s="41"/>
    </row>
    <row r="26" spans="6:10" ht="12.75">
      <c r="F26" s="41"/>
      <c r="G26" s="100"/>
      <c r="H26" s="100"/>
      <c r="I26" s="100"/>
      <c r="J26" s="41"/>
    </row>
    <row r="27" spans="7:9" ht="12.75">
      <c r="G27" s="100"/>
      <c r="H27" s="100"/>
      <c r="I27" s="100"/>
    </row>
    <row r="28" spans="7:9" ht="12.75">
      <c r="G28" s="100"/>
      <c r="H28" s="100"/>
      <c r="I28" s="100"/>
    </row>
    <row r="29" spans="7:9" ht="12.75">
      <c r="G29" s="41"/>
      <c r="H29" s="41"/>
      <c r="I29" s="41"/>
    </row>
  </sheetData>
  <printOptions/>
  <pageMargins left="1.6141732283464567" right="0.3937007874015748" top="2.0866141732283467" bottom="0.984251968503937" header="0.9055118110236221" footer="0.5118110236220472"/>
  <pageSetup horizontalDpi="600" verticalDpi="600" orientation="portrait" paperSize="9" r:id="rId1"/>
  <headerFooter alignWithMargins="0">
    <oddHeader>&amp;L
&amp;C&amp;12Kvantifikácia plánovaných nákladov na VVZ 
pri prevádzkovaní dráhy  2004 &amp;RPríloha č.4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G15" sqref="G15"/>
    </sheetView>
  </sheetViews>
  <sheetFormatPr defaultColWidth="9.00390625" defaultRowHeight="12.75"/>
  <cols>
    <col min="1" max="1" width="45.25390625" style="0" customWidth="1"/>
    <col min="2" max="2" width="15.25390625" style="0" customWidth="1"/>
    <col min="3" max="3" width="16.875" style="0" customWidth="1"/>
    <col min="6" max="6" width="17.25390625" style="0" customWidth="1"/>
    <col min="7" max="7" width="11.25390625" style="0" customWidth="1"/>
  </cols>
  <sheetData>
    <row r="1" spans="1:3" ht="14.25">
      <c r="A1" s="43" t="s">
        <v>62</v>
      </c>
      <c r="B1" s="44" t="s">
        <v>63</v>
      </c>
      <c r="C1" s="45" t="s">
        <v>64</v>
      </c>
    </row>
    <row r="2" spans="1:3" ht="15" thickBot="1">
      <c r="A2" s="46"/>
      <c r="B2" s="47"/>
      <c r="C2" s="48">
        <v>2004</v>
      </c>
    </row>
    <row r="3" spans="1:3" ht="15" thickTop="1">
      <c r="A3" s="49" t="s">
        <v>65</v>
      </c>
      <c r="B3" s="50" t="s">
        <v>66</v>
      </c>
      <c r="C3" s="51">
        <v>3670</v>
      </c>
    </row>
    <row r="4" spans="1:3" ht="14.25">
      <c r="A4" s="49" t="s">
        <v>67</v>
      </c>
      <c r="B4" s="50" t="s">
        <v>68</v>
      </c>
      <c r="C4" s="51">
        <f>'pr. 2'!B54/1000</f>
        <v>31700.331</v>
      </c>
    </row>
    <row r="5" spans="1:3" ht="14.25">
      <c r="A5" s="466" t="s">
        <v>308</v>
      </c>
      <c r="B5" s="50" t="s">
        <v>68</v>
      </c>
      <c r="C5" s="51">
        <v>30501.3</v>
      </c>
    </row>
    <row r="6" spans="1:7" ht="14.25">
      <c r="A6" s="49" t="s">
        <v>69</v>
      </c>
      <c r="B6" s="50" t="s">
        <v>68</v>
      </c>
      <c r="C6" s="51">
        <f>'pr. 2'!D54/1000</f>
        <v>19810.5</v>
      </c>
      <c r="F6" s="41"/>
      <c r="G6" s="96"/>
    </row>
    <row r="7" spans="1:7" ht="14.25">
      <c r="A7" s="49" t="s">
        <v>67</v>
      </c>
      <c r="B7" s="50" t="s">
        <v>70</v>
      </c>
      <c r="C7" s="51">
        <f>'pr. 2'!C54/1000</f>
        <v>9122.952</v>
      </c>
      <c r="F7" s="41"/>
      <c r="G7" s="40"/>
    </row>
    <row r="8" spans="1:7" ht="14.25">
      <c r="A8" s="466" t="s">
        <v>308</v>
      </c>
      <c r="B8" s="50" t="s">
        <v>70</v>
      </c>
      <c r="C8" s="51">
        <v>8621.524</v>
      </c>
      <c r="F8" s="41"/>
      <c r="G8" s="40"/>
    </row>
    <row r="9" spans="1:7" ht="14.25">
      <c r="A9" s="49" t="s">
        <v>69</v>
      </c>
      <c r="B9" s="50" t="s">
        <v>70</v>
      </c>
      <c r="C9" s="51">
        <f>'pr. 2'!E54/1000</f>
        <v>23873.679</v>
      </c>
      <c r="F9" s="41"/>
      <c r="G9" s="96"/>
    </row>
    <row r="10" spans="1:7" ht="14.25">
      <c r="A10" s="49"/>
      <c r="B10" s="50"/>
      <c r="C10" s="53"/>
      <c r="F10" s="41"/>
      <c r="G10" s="41"/>
    </row>
    <row r="11" spans="1:7" ht="14.25">
      <c r="A11" s="49"/>
      <c r="B11" s="50"/>
      <c r="C11" s="53"/>
      <c r="F11" s="41"/>
      <c r="G11" s="96"/>
    </row>
    <row r="12" spans="1:7" ht="15.75">
      <c r="A12" s="54" t="s">
        <v>71</v>
      </c>
      <c r="B12" s="55" t="s">
        <v>72</v>
      </c>
      <c r="C12" s="106">
        <f>'pr.4'!B19</f>
        <v>10820742</v>
      </c>
      <c r="F12" s="41"/>
      <c r="G12" s="40"/>
    </row>
    <row r="13" spans="1:7" ht="14.25">
      <c r="A13" s="49"/>
      <c r="B13" s="50"/>
      <c r="C13" s="58"/>
      <c r="F13" s="41"/>
      <c r="G13" s="96"/>
    </row>
    <row r="14" spans="1:7" ht="14.25">
      <c r="A14" s="49"/>
      <c r="B14" s="50"/>
      <c r="C14" s="58"/>
      <c r="F14" s="41"/>
      <c r="G14" s="40"/>
    </row>
    <row r="15" spans="1:7" ht="14.25">
      <c r="A15" s="57" t="s">
        <v>73</v>
      </c>
      <c r="B15" s="50" t="s">
        <v>72</v>
      </c>
      <c r="C15" s="52">
        <f>'pr.3'!K60/1000</f>
        <v>7720745.594117647</v>
      </c>
      <c r="F15" s="41"/>
      <c r="G15" s="40"/>
    </row>
    <row r="16" spans="1:7" ht="14.25">
      <c r="A16" s="57" t="s">
        <v>74</v>
      </c>
      <c r="B16" s="50" t="s">
        <v>72</v>
      </c>
      <c r="C16" s="52">
        <f>'pr.3'!K65/1000</f>
        <v>185977.4243697479</v>
      </c>
      <c r="F16" s="41"/>
      <c r="G16" s="40"/>
    </row>
    <row r="17" spans="1:7" ht="14.25">
      <c r="A17" s="57" t="s">
        <v>75</v>
      </c>
      <c r="B17" s="50" t="s">
        <v>72</v>
      </c>
      <c r="C17" s="52">
        <v>265300</v>
      </c>
      <c r="F17" s="41"/>
      <c r="G17" s="41"/>
    </row>
    <row r="18" spans="1:7" ht="14.25">
      <c r="A18" s="49"/>
      <c r="B18" s="50"/>
      <c r="C18" s="58"/>
      <c r="F18" s="41"/>
      <c r="G18" s="41"/>
    </row>
    <row r="19" spans="1:7" ht="15.75">
      <c r="A19" s="54" t="s">
        <v>76</v>
      </c>
      <c r="B19" s="55" t="s">
        <v>72</v>
      </c>
      <c r="C19" s="187">
        <f>SUM(C15:C18)</f>
        <v>8172023.018487395</v>
      </c>
      <c r="F19" s="41"/>
      <c r="G19" s="97"/>
    </row>
    <row r="20" spans="1:7" ht="14.25">
      <c r="A20" s="49"/>
      <c r="B20" s="50"/>
      <c r="C20" s="58"/>
      <c r="F20" s="41"/>
      <c r="G20" s="98"/>
    </row>
    <row r="21" spans="1:7" ht="14.25">
      <c r="A21" s="105"/>
      <c r="B21" s="50"/>
      <c r="C21" s="58"/>
      <c r="F21" s="99"/>
      <c r="G21" s="99"/>
    </row>
    <row r="22" spans="1:7" ht="15.75">
      <c r="A22" s="54" t="s">
        <v>77</v>
      </c>
      <c r="B22" s="55" t="s">
        <v>72</v>
      </c>
      <c r="C22" s="106">
        <f>C19-C12</f>
        <v>-2648718.981512605</v>
      </c>
      <c r="F22" s="99"/>
      <c r="G22" s="99"/>
    </row>
    <row r="23" spans="1:7" ht="15.75">
      <c r="A23" s="59"/>
      <c r="B23" s="55"/>
      <c r="C23" s="56"/>
      <c r="F23" s="99"/>
      <c r="G23" s="100"/>
    </row>
    <row r="24" spans="1:7" ht="15">
      <c r="A24" s="59"/>
      <c r="B24" s="60"/>
      <c r="C24" s="71"/>
      <c r="F24" s="99"/>
      <c r="G24" s="96"/>
    </row>
    <row r="25" spans="1:7" ht="15.75">
      <c r="A25" s="54" t="s">
        <v>78</v>
      </c>
      <c r="B25" s="72" t="s">
        <v>72</v>
      </c>
      <c r="C25" s="106">
        <v>2300000</v>
      </c>
      <c r="F25" s="99"/>
      <c r="G25" s="41"/>
    </row>
    <row r="26" spans="1:7" ht="15">
      <c r="A26" s="59"/>
      <c r="B26" s="73"/>
      <c r="C26" s="71"/>
      <c r="F26" s="99"/>
      <c r="G26" s="96"/>
    </row>
    <row r="27" spans="1:7" ht="15">
      <c r="A27" s="59"/>
      <c r="B27" s="73"/>
      <c r="C27" s="71"/>
      <c r="F27" s="41"/>
      <c r="G27" s="41"/>
    </row>
    <row r="28" spans="1:3" ht="15.75">
      <c r="A28" s="54" t="s">
        <v>79</v>
      </c>
      <c r="B28" s="72" t="s">
        <v>72</v>
      </c>
      <c r="C28" s="106">
        <f>C22+2300000</f>
        <v>-348718.9815126052</v>
      </c>
    </row>
    <row r="29" spans="1:3" ht="12.75">
      <c r="A29" s="74"/>
      <c r="B29" s="74"/>
      <c r="C29" s="76"/>
    </row>
    <row r="30" spans="1:3" ht="13.5" thickBot="1">
      <c r="A30" s="75"/>
      <c r="B30" s="75"/>
      <c r="C30" s="77"/>
    </row>
    <row r="31" spans="1:3" ht="12.75">
      <c r="A31" s="13"/>
      <c r="B31" s="13"/>
      <c r="C31" s="13"/>
    </row>
    <row r="32" spans="1:4" ht="12.75">
      <c r="A32" s="102" t="s">
        <v>80</v>
      </c>
      <c r="B32" s="94"/>
      <c r="C32" s="94"/>
      <c r="D32" s="101"/>
    </row>
    <row r="33" spans="1:4" ht="12.75">
      <c r="A33" s="102"/>
      <c r="B33" s="94"/>
      <c r="C33" s="94"/>
      <c r="D33" s="101"/>
    </row>
    <row r="34" spans="1:4" ht="12.75">
      <c r="A34" s="102"/>
      <c r="B34" s="94"/>
      <c r="C34" s="94"/>
      <c r="D34" s="101"/>
    </row>
    <row r="35" spans="1:4" ht="12.75">
      <c r="A35" s="104"/>
      <c r="B35" s="94"/>
      <c r="C35" s="94"/>
      <c r="D35" s="101"/>
    </row>
    <row r="36" spans="1:4" ht="12.75">
      <c r="A36" s="103"/>
      <c r="B36" s="102"/>
      <c r="C36" s="102"/>
      <c r="D36" s="101"/>
    </row>
    <row r="37" spans="1:4" ht="12.75">
      <c r="A37" s="95"/>
      <c r="B37" s="95"/>
      <c r="C37" s="95"/>
      <c r="D37" s="101"/>
    </row>
    <row r="38" spans="1:4" ht="12.75">
      <c r="A38" s="103"/>
      <c r="B38" s="95"/>
      <c r="C38" s="95"/>
      <c r="D38" s="101"/>
    </row>
    <row r="39" spans="1:4" ht="12.75">
      <c r="A39" s="95"/>
      <c r="B39" s="95"/>
      <c r="C39" s="95"/>
      <c r="D39" s="101"/>
    </row>
    <row r="40" spans="1:4" ht="12.75">
      <c r="A40" s="95"/>
      <c r="B40" s="95"/>
      <c r="C40" s="95"/>
      <c r="D40" s="101"/>
    </row>
    <row r="41" spans="1:4" ht="12.75">
      <c r="A41" s="95"/>
      <c r="B41" s="95"/>
      <c r="C41" s="95"/>
      <c r="D41" s="101"/>
    </row>
    <row r="42" spans="1:4" ht="12.75">
      <c r="A42" s="95"/>
      <c r="B42" s="95"/>
      <c r="C42" s="95"/>
      <c r="D42" s="101"/>
    </row>
    <row r="43" spans="1:3" ht="12.75">
      <c r="A43" s="95"/>
      <c r="B43" s="95"/>
      <c r="C43" s="95"/>
    </row>
    <row r="44" ht="12.75">
      <c r="A44" s="95"/>
    </row>
    <row r="45" ht="12.75">
      <c r="A45" s="95"/>
    </row>
    <row r="46" ht="12.75">
      <c r="A46" s="95"/>
    </row>
    <row r="47" ht="12.75">
      <c r="A47" s="93"/>
    </row>
    <row r="48" ht="12.75">
      <c r="A48" s="93"/>
    </row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</sheetData>
  <printOptions/>
  <pageMargins left="1.4173228346456694" right="0.7086614173228347" top="2.125984251968504" bottom="0.6692913385826772" header="1.3385826771653544" footer="0.5118110236220472"/>
  <pageSetup horizontalDpi="600" verticalDpi="600" orientation="portrait" paperSize="9" r:id="rId1"/>
  <headerFooter alignWithMargins="0">
    <oddHeader>&amp;C&amp;12Kvantifikácia straty z VVZ
 pri prevádzkovaní dráhy 
na rok 2004 &amp;RPríloha č.5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0">
      <selection activeCell="G35" sqref="G35"/>
    </sheetView>
  </sheetViews>
  <sheetFormatPr defaultColWidth="9.00390625" defaultRowHeight="12.75"/>
  <cols>
    <col min="1" max="1" width="35.00390625" style="0" customWidth="1"/>
    <col min="2" max="2" width="14.00390625" style="0" customWidth="1"/>
    <col min="3" max="3" width="10.875" style="0" customWidth="1"/>
    <col min="4" max="4" width="13.25390625" style="0" customWidth="1"/>
    <col min="5" max="5" width="11.00390625" style="0" customWidth="1"/>
    <col min="6" max="6" width="12.00390625" style="0" customWidth="1"/>
  </cols>
  <sheetData>
    <row r="1" spans="1:6" ht="15.75" customHeight="1">
      <c r="A1" s="115"/>
      <c r="B1" s="251" t="s">
        <v>64</v>
      </c>
      <c r="C1" s="116" t="s">
        <v>81</v>
      </c>
      <c r="D1" s="117" t="s">
        <v>64</v>
      </c>
      <c r="E1" s="118" t="s">
        <v>82</v>
      </c>
      <c r="F1" s="119" t="s">
        <v>83</v>
      </c>
    </row>
    <row r="2" spans="1:6" ht="15.75" customHeight="1">
      <c r="A2" s="120" t="s">
        <v>84</v>
      </c>
      <c r="B2" s="252">
        <v>2004</v>
      </c>
      <c r="C2" s="120" t="s">
        <v>85</v>
      </c>
      <c r="D2" s="121">
        <v>2004</v>
      </c>
      <c r="E2" s="122" t="s">
        <v>86</v>
      </c>
      <c r="F2" s="123" t="s">
        <v>87</v>
      </c>
    </row>
    <row r="3" spans="1:6" ht="15.75" customHeight="1" thickBot="1">
      <c r="A3" s="124"/>
      <c r="B3" s="253" t="s">
        <v>295</v>
      </c>
      <c r="C3" s="124"/>
      <c r="D3" s="125" t="s">
        <v>88</v>
      </c>
      <c r="E3" s="126" t="s">
        <v>89</v>
      </c>
      <c r="F3" s="127"/>
    </row>
    <row r="4" spans="1:6" ht="15.75" customHeight="1">
      <c r="A4" s="128" t="s">
        <v>90</v>
      </c>
      <c r="B4" s="129">
        <v>3670</v>
      </c>
      <c r="C4" s="129">
        <v>3670</v>
      </c>
      <c r="D4" s="130">
        <v>3670</v>
      </c>
      <c r="E4" s="176"/>
      <c r="F4" s="129">
        <v>3670</v>
      </c>
    </row>
    <row r="5" spans="1:6" ht="15.75" customHeight="1">
      <c r="A5" s="131" t="s">
        <v>91</v>
      </c>
      <c r="B5" s="132">
        <v>31700</v>
      </c>
      <c r="C5" s="132">
        <v>31700</v>
      </c>
      <c r="D5" s="133">
        <v>31700</v>
      </c>
      <c r="E5" s="177"/>
      <c r="F5" s="132">
        <v>31700</v>
      </c>
    </row>
    <row r="6" spans="1:6" ht="15.75" customHeight="1">
      <c r="A6" s="131" t="s">
        <v>92</v>
      </c>
      <c r="B6" s="132">
        <v>19811</v>
      </c>
      <c r="C6" s="132">
        <v>19811</v>
      </c>
      <c r="D6" s="133">
        <v>19811</v>
      </c>
      <c r="E6" s="177"/>
      <c r="F6" s="132">
        <v>19811</v>
      </c>
    </row>
    <row r="7" spans="1:6" ht="15.75" customHeight="1">
      <c r="A7" s="131" t="s">
        <v>93</v>
      </c>
      <c r="B7" s="132">
        <v>9123</v>
      </c>
      <c r="C7" s="132">
        <v>9123</v>
      </c>
      <c r="D7" s="133">
        <v>9123</v>
      </c>
      <c r="E7" s="177"/>
      <c r="F7" s="132">
        <v>9123</v>
      </c>
    </row>
    <row r="8" spans="1:6" ht="15.75" customHeight="1" thickBot="1">
      <c r="A8" s="134" t="s">
        <v>94</v>
      </c>
      <c r="B8" s="135">
        <v>23874</v>
      </c>
      <c r="C8" s="135">
        <v>23874</v>
      </c>
      <c r="D8" s="136">
        <v>23874</v>
      </c>
      <c r="E8" s="178"/>
      <c r="F8" s="135">
        <v>23874</v>
      </c>
    </row>
    <row r="9" spans="1:6" ht="15.75" customHeight="1" thickBot="1">
      <c r="A9" s="137" t="s">
        <v>95</v>
      </c>
      <c r="B9" s="101"/>
      <c r="C9" s="101"/>
      <c r="D9" s="138"/>
      <c r="E9" s="139"/>
      <c r="F9" s="140"/>
    </row>
    <row r="10" spans="1:6" ht="15.75" customHeight="1">
      <c r="A10" s="141" t="s">
        <v>44</v>
      </c>
      <c r="B10" s="142">
        <v>505433</v>
      </c>
      <c r="C10" s="142">
        <v>505433</v>
      </c>
      <c r="D10" s="143">
        <v>501259</v>
      </c>
      <c r="E10" s="144">
        <v>0</v>
      </c>
      <c r="F10" s="145">
        <f>E10+D10</f>
        <v>501259</v>
      </c>
    </row>
    <row r="11" spans="1:6" ht="15.75" customHeight="1">
      <c r="A11" s="146" t="s">
        <v>45</v>
      </c>
      <c r="B11" s="147">
        <v>52976</v>
      </c>
      <c r="C11" s="147">
        <v>52976</v>
      </c>
      <c r="D11" s="148">
        <v>45657</v>
      </c>
      <c r="E11" s="149">
        <v>0</v>
      </c>
      <c r="F11" s="150">
        <f aca="true" t="shared" si="0" ref="F11:F26">E11+D11</f>
        <v>45657</v>
      </c>
    </row>
    <row r="12" spans="1:6" ht="15.75" customHeight="1">
      <c r="A12" s="146" t="s">
        <v>46</v>
      </c>
      <c r="B12" s="147">
        <v>462671</v>
      </c>
      <c r="C12" s="147">
        <v>462671</v>
      </c>
      <c r="D12" s="148">
        <v>349374</v>
      </c>
      <c r="E12" s="149">
        <v>0</v>
      </c>
      <c r="F12" s="150">
        <f t="shared" si="0"/>
        <v>349374</v>
      </c>
    </row>
    <row r="13" spans="1:6" ht="15.75" customHeight="1">
      <c r="A13" s="146" t="s">
        <v>47</v>
      </c>
      <c r="B13" s="147">
        <v>2367355</v>
      </c>
      <c r="C13" s="147">
        <v>2367355</v>
      </c>
      <c r="D13" s="148">
        <v>2305000</v>
      </c>
      <c r="E13" s="149">
        <v>0</v>
      </c>
      <c r="F13" s="150">
        <f t="shared" si="0"/>
        <v>2305000</v>
      </c>
    </row>
    <row r="14" spans="1:6" ht="15.75" customHeight="1">
      <c r="A14" s="146" t="s">
        <v>48</v>
      </c>
      <c r="B14" s="147">
        <v>2150000</v>
      </c>
      <c r="C14" s="147">
        <v>2150000</v>
      </c>
      <c r="D14" s="148">
        <v>2150000</v>
      </c>
      <c r="E14" s="149">
        <v>0</v>
      </c>
      <c r="F14" s="150">
        <f t="shared" si="0"/>
        <v>2150000</v>
      </c>
    </row>
    <row r="15" spans="1:6" ht="15.75" customHeight="1">
      <c r="A15" s="146" t="s">
        <v>49</v>
      </c>
      <c r="B15" s="151">
        <f>SUM(B16:B19)</f>
        <v>1885795.525</v>
      </c>
      <c r="C15" s="151">
        <f>SUM(C16:C19)</f>
        <v>1885795.525</v>
      </c>
      <c r="D15" s="152">
        <f>SUM(D16:D19)</f>
        <v>1780063</v>
      </c>
      <c r="E15" s="149">
        <v>0</v>
      </c>
      <c r="F15" s="150">
        <f t="shared" si="0"/>
        <v>1780063</v>
      </c>
    </row>
    <row r="16" spans="1:6" ht="15.75" customHeight="1">
      <c r="A16" s="153" t="s">
        <v>50</v>
      </c>
      <c r="B16" s="154">
        <v>893676.5249999999</v>
      </c>
      <c r="C16" s="154">
        <v>893676.5249999999</v>
      </c>
      <c r="D16" s="155">
        <v>870138</v>
      </c>
      <c r="E16" s="149">
        <v>0</v>
      </c>
      <c r="F16" s="163">
        <f t="shared" si="0"/>
        <v>870138</v>
      </c>
    </row>
    <row r="17" spans="1:6" ht="15.75" customHeight="1">
      <c r="A17" s="153" t="s">
        <v>51</v>
      </c>
      <c r="B17" s="154">
        <v>45150</v>
      </c>
      <c r="C17" s="154">
        <v>45150</v>
      </c>
      <c r="D17" s="155">
        <v>42000</v>
      </c>
      <c r="E17" s="149">
        <v>0</v>
      </c>
      <c r="F17" s="163">
        <f t="shared" si="0"/>
        <v>42000</v>
      </c>
    </row>
    <row r="18" spans="1:6" ht="15.75" customHeight="1">
      <c r="A18" s="153" t="s">
        <v>52</v>
      </c>
      <c r="B18" s="154">
        <v>206484</v>
      </c>
      <c r="C18" s="154">
        <v>206484</v>
      </c>
      <c r="D18" s="155">
        <v>167440</v>
      </c>
      <c r="E18" s="149">
        <v>0</v>
      </c>
      <c r="F18" s="163">
        <f t="shared" si="0"/>
        <v>167440</v>
      </c>
    </row>
    <row r="19" spans="1:6" ht="15.75" customHeight="1">
      <c r="A19" s="153" t="s">
        <v>53</v>
      </c>
      <c r="B19" s="154">
        <v>740485</v>
      </c>
      <c r="C19" s="154">
        <v>740485</v>
      </c>
      <c r="D19" s="155">
        <v>700485</v>
      </c>
      <c r="E19" s="149">
        <v>0</v>
      </c>
      <c r="F19" s="163">
        <f t="shared" si="0"/>
        <v>700485</v>
      </c>
    </row>
    <row r="20" spans="1:6" ht="15.75" customHeight="1">
      <c r="A20" s="146" t="s">
        <v>54</v>
      </c>
      <c r="B20" s="151">
        <f>SUM(B21:B22)</f>
        <v>3596461</v>
      </c>
      <c r="C20" s="151">
        <f>SUM(C21:C22)</f>
        <v>4407280</v>
      </c>
      <c r="D20" s="152">
        <f>SUM(D21:D22)</f>
        <v>3178089</v>
      </c>
      <c r="E20" s="149">
        <f>E21+E22</f>
        <v>181300</v>
      </c>
      <c r="F20" s="150">
        <f>F21+F22</f>
        <v>3359389</v>
      </c>
    </row>
    <row r="21" spans="1:6" ht="15.75" customHeight="1">
      <c r="A21" s="153" t="s">
        <v>55</v>
      </c>
      <c r="B21" s="154">
        <v>2199396</v>
      </c>
      <c r="C21" s="154">
        <v>2544490</v>
      </c>
      <c r="D21" s="155">
        <f>2131107</f>
        <v>2131107</v>
      </c>
      <c r="E21" s="164">
        <v>62000</v>
      </c>
      <c r="F21" s="163">
        <f t="shared" si="0"/>
        <v>2193107</v>
      </c>
    </row>
    <row r="22" spans="1:6" ht="15.75" customHeight="1">
      <c r="A22" s="153" t="s">
        <v>56</v>
      </c>
      <c r="B22" s="154">
        <v>1397065</v>
      </c>
      <c r="C22" s="154">
        <v>1862790</v>
      </c>
      <c r="D22" s="155">
        <f>1196982-100000-50000</f>
        <v>1046982</v>
      </c>
      <c r="E22" s="164">
        <f>59906+22614+36780</f>
        <v>119300</v>
      </c>
      <c r="F22" s="163">
        <f t="shared" si="0"/>
        <v>1166282</v>
      </c>
    </row>
    <row r="23" spans="1:6" ht="15.75" customHeight="1">
      <c r="A23" s="146" t="s">
        <v>57</v>
      </c>
      <c r="B23" s="147">
        <v>280000</v>
      </c>
      <c r="C23" s="147">
        <v>340000</v>
      </c>
      <c r="D23" s="148">
        <v>310000</v>
      </c>
      <c r="E23" s="149">
        <v>20000</v>
      </c>
      <c r="F23" s="150">
        <f t="shared" si="0"/>
        <v>330000</v>
      </c>
    </row>
    <row r="24" spans="1:6" ht="15.75" customHeight="1">
      <c r="A24" s="146" t="s">
        <v>58</v>
      </c>
      <c r="B24" s="156"/>
      <c r="C24" s="156"/>
      <c r="D24" s="133"/>
      <c r="E24" s="149"/>
      <c r="F24" s="150"/>
    </row>
    <row r="25" spans="1:6" ht="15.75" customHeight="1">
      <c r="A25" s="146" t="s">
        <v>59</v>
      </c>
      <c r="B25" s="151">
        <f>SUM(B10:B15)+B20+B23+B24</f>
        <v>11300691.525</v>
      </c>
      <c r="C25" s="151">
        <f>SUM(C10:C15)+C20+C23+C24</f>
        <v>12171510.525</v>
      </c>
      <c r="D25" s="152">
        <f>SUM(D10:D15)+D20+D23+D24</f>
        <v>10619442</v>
      </c>
      <c r="E25" s="157">
        <f>E20+E23+E24</f>
        <v>201300</v>
      </c>
      <c r="F25" s="150">
        <f t="shared" si="0"/>
        <v>10820742</v>
      </c>
    </row>
    <row r="26" spans="1:6" ht="15.75" customHeight="1" thickBot="1">
      <c r="A26" s="158" t="s">
        <v>60</v>
      </c>
      <c r="B26" s="159">
        <v>0</v>
      </c>
      <c r="C26" s="159">
        <v>0</v>
      </c>
      <c r="D26" s="160">
        <v>0</v>
      </c>
      <c r="E26" s="161">
        <v>0</v>
      </c>
      <c r="F26" s="162">
        <f t="shared" si="0"/>
        <v>0</v>
      </c>
    </row>
    <row r="27" spans="1:6" ht="15.75" customHeight="1" thickBot="1">
      <c r="A27" s="107" t="s">
        <v>96</v>
      </c>
      <c r="B27" s="108">
        <f>B25</f>
        <v>11300691.525</v>
      </c>
      <c r="C27" s="108">
        <f>C25</f>
        <v>12171510.525</v>
      </c>
      <c r="D27" s="108">
        <f>D25</f>
        <v>10619442</v>
      </c>
      <c r="E27" s="108">
        <f>E25</f>
        <v>201300</v>
      </c>
      <c r="F27" s="109">
        <f>F25</f>
        <v>10820742</v>
      </c>
    </row>
    <row r="28" spans="1:6" ht="15.75" customHeight="1" thickBot="1">
      <c r="A28" s="20" t="s">
        <v>97</v>
      </c>
      <c r="B28" s="92"/>
      <c r="C28" s="92"/>
      <c r="D28" s="92"/>
      <c r="E28" s="175"/>
      <c r="F28" s="110"/>
    </row>
    <row r="29" spans="1:6" ht="15.75" customHeight="1">
      <c r="A29" s="184" t="s">
        <v>98</v>
      </c>
      <c r="B29" s="165">
        <v>7714570</v>
      </c>
      <c r="C29" s="166">
        <v>7714570</v>
      </c>
      <c r="D29" s="165">
        <f>'pr.3'!K60/1000</f>
        <v>7720745.594117647</v>
      </c>
      <c r="E29" s="166"/>
      <c r="F29" s="165">
        <f>D29+E29</f>
        <v>7720745.594117647</v>
      </c>
    </row>
    <row r="30" spans="1:6" ht="15.75" customHeight="1">
      <c r="A30" s="153" t="s">
        <v>99</v>
      </c>
      <c r="B30" s="167">
        <v>191055.2</v>
      </c>
      <c r="C30" s="168">
        <v>191055.2</v>
      </c>
      <c r="D30" s="167">
        <f>'pr.3'!K65/1000</f>
        <v>185977.4243697479</v>
      </c>
      <c r="E30" s="169"/>
      <c r="F30" s="255">
        <f>E30+D30</f>
        <v>185977.4243697479</v>
      </c>
    </row>
    <row r="31" spans="1:6" ht="15.75" customHeight="1" thickBot="1">
      <c r="A31" s="185" t="s">
        <v>100</v>
      </c>
      <c r="B31" s="170">
        <v>60000</v>
      </c>
      <c r="C31" s="254">
        <v>64000</v>
      </c>
      <c r="D31" s="170">
        <v>64000</v>
      </c>
      <c r="E31" s="256">
        <v>201300</v>
      </c>
      <c r="F31" s="255">
        <f>E31+D31</f>
        <v>265300</v>
      </c>
    </row>
    <row r="32" spans="1:6" ht="15.75" customHeight="1" thickBot="1">
      <c r="A32" s="30" t="s">
        <v>101</v>
      </c>
      <c r="B32" s="111">
        <f>SUM(B29:B31)</f>
        <v>7965625.2</v>
      </c>
      <c r="C32" s="111">
        <f>SUM(C29:C31)</f>
        <v>7969625.2</v>
      </c>
      <c r="D32" s="112">
        <f>SUM(D29:D31)</f>
        <v>7970723.018487395</v>
      </c>
      <c r="E32" s="112">
        <f>SUM(E29:E31)</f>
        <v>201300</v>
      </c>
      <c r="F32" s="112">
        <f>SUM(F29:F31)</f>
        <v>8172023.018487395</v>
      </c>
    </row>
    <row r="33" spans="1:6" ht="15.75" customHeight="1" thickBot="1">
      <c r="A33" s="107" t="s">
        <v>102</v>
      </c>
      <c r="B33" s="113">
        <f>B32-B27</f>
        <v>-3335066.325</v>
      </c>
      <c r="C33" s="113">
        <f>C32-C27</f>
        <v>-4201885.325</v>
      </c>
      <c r="D33" s="114">
        <f>D32-D27</f>
        <v>-2648718.981512605</v>
      </c>
      <c r="E33" s="114">
        <f>E32-E27</f>
        <v>0</v>
      </c>
      <c r="F33" s="114">
        <f>F32-F27</f>
        <v>-2648718.981512605</v>
      </c>
    </row>
    <row r="34" spans="1:6" ht="15.75" customHeight="1" thickBot="1">
      <c r="A34" s="257" t="s">
        <v>103</v>
      </c>
      <c r="B34" s="258">
        <f>B33+2300000</f>
        <v>-1035066.3250000002</v>
      </c>
      <c r="C34" s="259">
        <f>C33+2300000</f>
        <v>-1901885.3250000002</v>
      </c>
      <c r="D34" s="259">
        <f>D33+2300000</f>
        <v>-348718.9815126052</v>
      </c>
      <c r="E34" s="259">
        <f>E33</f>
        <v>0</v>
      </c>
      <c r="F34" s="259">
        <f>F33+2300000</f>
        <v>-348718.9815126052</v>
      </c>
    </row>
    <row r="35" spans="1:7" ht="15.75" customHeight="1" thickBot="1">
      <c r="A35" s="264"/>
      <c r="B35" s="265"/>
      <c r="C35" s="265"/>
      <c r="D35" s="265"/>
      <c r="E35" s="266"/>
      <c r="F35" s="265"/>
      <c r="G35" s="13"/>
    </row>
    <row r="36" spans="1:6" ht="15.75" customHeight="1">
      <c r="A36" s="260" t="s">
        <v>104</v>
      </c>
      <c r="B36" s="261">
        <f>B5+B6</f>
        <v>51511</v>
      </c>
      <c r="C36" s="261">
        <f>C5+C6</f>
        <v>51511</v>
      </c>
      <c r="D36" s="262">
        <f>D5+D6</f>
        <v>51511</v>
      </c>
      <c r="E36" s="263"/>
      <c r="F36" s="262">
        <f>F5+F6</f>
        <v>51511</v>
      </c>
    </row>
    <row r="37" spans="1:6" ht="15.75" customHeight="1">
      <c r="A37" s="181" t="s">
        <v>105</v>
      </c>
      <c r="B37" s="171">
        <f>B27/B4</f>
        <v>3079.2075</v>
      </c>
      <c r="C37" s="171">
        <f>C27/C4</f>
        <v>3316.4878814713898</v>
      </c>
      <c r="D37" s="172">
        <f>D27/D4</f>
        <v>2893.5809264305176</v>
      </c>
      <c r="E37" s="179"/>
      <c r="F37" s="172">
        <f>F27/F4</f>
        <v>2948.4310626702995</v>
      </c>
    </row>
    <row r="38" spans="1:6" ht="15.75" customHeight="1" thickBot="1">
      <c r="A38" s="182" t="s">
        <v>106</v>
      </c>
      <c r="B38" s="173">
        <f>B27/B36</f>
        <v>219.38404467007047</v>
      </c>
      <c r="C38" s="173">
        <f>C27/C36</f>
        <v>236.28954058356467</v>
      </c>
      <c r="D38" s="174">
        <f>D27/D36</f>
        <v>206.15872337947235</v>
      </c>
      <c r="E38" s="180"/>
      <c r="F38" s="174">
        <f>F27/F36</f>
        <v>210.06662654578633</v>
      </c>
    </row>
    <row r="39" spans="1:4" ht="15.75" customHeight="1">
      <c r="A39" s="101"/>
      <c r="B39" s="101"/>
      <c r="C39" s="101"/>
      <c r="D39" s="101"/>
    </row>
    <row r="40" spans="1:4" ht="15.75" customHeight="1">
      <c r="A40" s="186" t="s">
        <v>107</v>
      </c>
      <c r="B40" s="101"/>
      <c r="C40" s="101"/>
      <c r="D40" s="101"/>
    </row>
    <row r="41" spans="1:4" ht="15.75" customHeight="1">
      <c r="A41" s="183" t="s">
        <v>108</v>
      </c>
      <c r="B41" s="101"/>
      <c r="C41" s="101"/>
      <c r="D41" s="101"/>
    </row>
    <row r="42" spans="1:4" ht="15.75" customHeight="1">
      <c r="A42" s="183" t="s">
        <v>109</v>
      </c>
      <c r="B42" s="101"/>
      <c r="C42" s="101"/>
      <c r="D42" s="101"/>
    </row>
    <row r="43" spans="1:4" ht="15.75" customHeight="1">
      <c r="A43" s="101" t="s">
        <v>110</v>
      </c>
      <c r="B43" s="101"/>
      <c r="C43" s="101"/>
      <c r="D43" s="101"/>
    </row>
    <row r="44" ht="15.75" customHeight="1"/>
    <row r="45" ht="15.75" customHeight="1">
      <c r="A45" s="101" t="s">
        <v>111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</sheetData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&amp;CKvantifikácia nákladov, EON a výnosov 
podľa postupových krokov kalkulácií&amp;R
Príloha č.5a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84"/>
  <sheetViews>
    <sheetView workbookViewId="0" topLeftCell="A62">
      <selection activeCell="G65" sqref="G65"/>
    </sheetView>
  </sheetViews>
  <sheetFormatPr defaultColWidth="9.00390625" defaultRowHeight="12.75"/>
  <cols>
    <col min="1" max="1" width="11.375" style="0" customWidth="1"/>
    <col min="2" max="2" width="5.875" style="0" customWidth="1"/>
    <col min="3" max="3" width="32.00390625" style="0" customWidth="1"/>
    <col min="4" max="4" width="33.25390625" style="0" customWidth="1"/>
  </cols>
  <sheetData>
    <row r="1" spans="1:4" ht="25.5">
      <c r="A1" s="78" t="s">
        <v>112</v>
      </c>
      <c r="B1" s="79" t="s">
        <v>113</v>
      </c>
      <c r="C1" s="78" t="s">
        <v>114</v>
      </c>
      <c r="D1" s="78" t="s">
        <v>115</v>
      </c>
    </row>
    <row r="2" spans="1:4" ht="15.75">
      <c r="A2" s="80"/>
      <c r="B2" s="81"/>
      <c r="C2" s="82"/>
      <c r="D2" s="82"/>
    </row>
    <row r="3" spans="1:4" ht="12.75">
      <c r="A3" s="83">
        <v>1</v>
      </c>
      <c r="B3" s="84">
        <v>4</v>
      </c>
      <c r="C3" s="85" t="s">
        <v>116</v>
      </c>
      <c r="D3" s="85" t="s">
        <v>117</v>
      </c>
    </row>
    <row r="4" spans="1:4" ht="12.75">
      <c r="A4" s="83">
        <v>1</v>
      </c>
      <c r="B4" s="84">
        <v>8</v>
      </c>
      <c r="C4" s="85" t="s">
        <v>117</v>
      </c>
      <c r="D4" s="85" t="s">
        <v>118</v>
      </c>
    </row>
    <row r="5" spans="1:4" ht="12.75">
      <c r="A5" s="83">
        <v>1</v>
      </c>
      <c r="B5" s="84">
        <v>39</v>
      </c>
      <c r="C5" s="85" t="s">
        <v>118</v>
      </c>
      <c r="D5" s="85" t="s">
        <v>119</v>
      </c>
    </row>
    <row r="6" spans="1:4" ht="12.75">
      <c r="A6" s="83">
        <v>1</v>
      </c>
      <c r="B6" s="84">
        <v>48</v>
      </c>
      <c r="C6" s="85" t="s">
        <v>119</v>
      </c>
      <c r="D6" s="85" t="s">
        <v>120</v>
      </c>
    </row>
    <row r="7" spans="1:4" ht="12.75">
      <c r="A7" s="83">
        <v>1</v>
      </c>
      <c r="B7" s="84">
        <v>16</v>
      </c>
      <c r="C7" s="85" t="s">
        <v>120</v>
      </c>
      <c r="D7" s="85" t="s">
        <v>121</v>
      </c>
    </row>
    <row r="8" spans="1:4" ht="12.75">
      <c r="A8" s="83">
        <v>1</v>
      </c>
      <c r="B8" s="84">
        <v>19</v>
      </c>
      <c r="C8" s="85" t="s">
        <v>121</v>
      </c>
      <c r="D8" s="85" t="s">
        <v>122</v>
      </c>
    </row>
    <row r="9" spans="1:4" ht="12.75">
      <c r="A9" s="83">
        <v>1</v>
      </c>
      <c r="B9" s="84">
        <v>40</v>
      </c>
      <c r="C9" s="85" t="s">
        <v>122</v>
      </c>
      <c r="D9" s="85" t="s">
        <v>123</v>
      </c>
    </row>
    <row r="10" spans="1:4" ht="12.75">
      <c r="A10" s="83">
        <v>1</v>
      </c>
      <c r="B10" s="84">
        <v>26</v>
      </c>
      <c r="C10" s="85" t="s">
        <v>123</v>
      </c>
      <c r="D10" s="85" t="s">
        <v>124</v>
      </c>
    </row>
    <row r="11" spans="1:4" ht="12.75">
      <c r="A11" s="83">
        <v>1</v>
      </c>
      <c r="B11" s="84">
        <v>19</v>
      </c>
      <c r="C11" s="85" t="s">
        <v>124</v>
      </c>
      <c r="D11" s="85" t="s">
        <v>125</v>
      </c>
    </row>
    <row r="12" spans="1:4" ht="12.75">
      <c r="A12" s="83">
        <v>1</v>
      </c>
      <c r="B12" s="84">
        <v>39</v>
      </c>
      <c r="C12" s="85" t="s">
        <v>125</v>
      </c>
      <c r="D12" s="85" t="s">
        <v>126</v>
      </c>
    </row>
    <row r="13" spans="1:4" ht="12.75">
      <c r="A13" s="83">
        <v>1</v>
      </c>
      <c r="B13" s="84">
        <v>44</v>
      </c>
      <c r="C13" s="85" t="s">
        <v>126</v>
      </c>
      <c r="D13" s="85" t="s">
        <v>127</v>
      </c>
    </row>
    <row r="14" spans="1:4" ht="12.75">
      <c r="A14" s="83">
        <v>1</v>
      </c>
      <c r="B14" s="84">
        <v>18</v>
      </c>
      <c r="C14" s="85" t="s">
        <v>127</v>
      </c>
      <c r="D14" s="85" t="s">
        <v>128</v>
      </c>
    </row>
    <row r="15" spans="1:4" ht="12.75">
      <c r="A15" s="83">
        <v>1</v>
      </c>
      <c r="B15" s="84">
        <v>21</v>
      </c>
      <c r="C15" s="85" t="s">
        <v>128</v>
      </c>
      <c r="D15" s="85" t="s">
        <v>129</v>
      </c>
    </row>
    <row r="16" spans="1:4" ht="12.75">
      <c r="A16" s="83">
        <v>1</v>
      </c>
      <c r="B16" s="84">
        <v>44</v>
      </c>
      <c r="C16" s="85" t="s">
        <v>129</v>
      </c>
      <c r="D16" s="85" t="s">
        <v>130</v>
      </c>
    </row>
    <row r="17" spans="1:4" ht="12.75">
      <c r="A17" s="83">
        <v>1</v>
      </c>
      <c r="B17" s="84">
        <v>30</v>
      </c>
      <c r="C17" s="85" t="s">
        <v>129</v>
      </c>
      <c r="D17" s="85" t="s">
        <v>131</v>
      </c>
    </row>
    <row r="18" spans="1:4" ht="12.75">
      <c r="A18" s="83">
        <v>1</v>
      </c>
      <c r="B18" s="84">
        <v>17</v>
      </c>
      <c r="C18" s="85" t="s">
        <v>121</v>
      </c>
      <c r="D18" s="85" t="s">
        <v>132</v>
      </c>
    </row>
    <row r="19" spans="1:4" ht="12.75">
      <c r="A19" s="83">
        <v>1</v>
      </c>
      <c r="B19" s="84">
        <v>55</v>
      </c>
      <c r="C19" s="85" t="s">
        <v>132</v>
      </c>
      <c r="D19" s="85" t="s">
        <v>133</v>
      </c>
    </row>
    <row r="20" spans="1:4" ht="12.75">
      <c r="A20" s="83">
        <v>1</v>
      </c>
      <c r="B20" s="84">
        <v>7</v>
      </c>
      <c r="C20" s="85" t="s">
        <v>133</v>
      </c>
      <c r="D20" s="85" t="s">
        <v>134</v>
      </c>
    </row>
    <row r="21" spans="1:4" ht="12.75">
      <c r="A21" s="83">
        <v>1</v>
      </c>
      <c r="B21" s="84">
        <v>5</v>
      </c>
      <c r="C21" s="85" t="s">
        <v>120</v>
      </c>
      <c r="D21" s="85" t="s">
        <v>135</v>
      </c>
    </row>
    <row r="22" spans="1:4" ht="12.75">
      <c r="A22" s="83">
        <v>1</v>
      </c>
      <c r="B22" s="84">
        <v>8</v>
      </c>
      <c r="C22" s="85" t="s">
        <v>136</v>
      </c>
      <c r="D22" s="85" t="s">
        <v>135</v>
      </c>
    </row>
    <row r="23" spans="1:4" ht="12.75">
      <c r="A23" s="83">
        <v>1</v>
      </c>
      <c r="B23" s="84">
        <v>10</v>
      </c>
      <c r="C23" s="85" t="s">
        <v>136</v>
      </c>
      <c r="D23" s="85" t="s">
        <v>137</v>
      </c>
    </row>
    <row r="24" spans="1:4" ht="12.75">
      <c r="A24" s="83">
        <v>1</v>
      </c>
      <c r="B24" s="84">
        <v>14</v>
      </c>
      <c r="C24" s="85" t="s">
        <v>131</v>
      </c>
      <c r="D24" s="85" t="s">
        <v>138</v>
      </c>
    </row>
    <row r="25" spans="1:4" ht="12.75">
      <c r="A25" s="83">
        <v>1</v>
      </c>
      <c r="B25" s="84">
        <v>7</v>
      </c>
      <c r="C25" s="85" t="s">
        <v>138</v>
      </c>
      <c r="D25" s="85" t="s">
        <v>139</v>
      </c>
    </row>
    <row r="26" spans="1:4" ht="12.75">
      <c r="A26" s="83">
        <v>1</v>
      </c>
      <c r="B26" s="84">
        <v>14</v>
      </c>
      <c r="C26" s="85" t="s">
        <v>140</v>
      </c>
      <c r="D26" s="85" t="s">
        <v>141</v>
      </c>
    </row>
    <row r="27" spans="1:4" ht="12.75">
      <c r="A27" s="83">
        <v>1</v>
      </c>
      <c r="B27" s="84">
        <v>44</v>
      </c>
      <c r="C27" s="85" t="s">
        <v>140</v>
      </c>
      <c r="D27" s="85" t="s">
        <v>142</v>
      </c>
    </row>
    <row r="28" spans="1:4" ht="12.75">
      <c r="A28" s="83">
        <v>1</v>
      </c>
      <c r="B28" s="84">
        <v>10</v>
      </c>
      <c r="C28" s="85" t="s">
        <v>142</v>
      </c>
      <c r="D28" s="85" t="s">
        <v>143</v>
      </c>
    </row>
    <row r="29" spans="1:4" ht="12.75">
      <c r="A29" s="83">
        <v>1</v>
      </c>
      <c r="B29" s="84">
        <v>32</v>
      </c>
      <c r="C29" s="85" t="s">
        <v>143</v>
      </c>
      <c r="D29" s="85" t="s">
        <v>144</v>
      </c>
    </row>
    <row r="30" spans="1:4" ht="12.75">
      <c r="A30" s="83">
        <v>1</v>
      </c>
      <c r="B30" s="84">
        <v>39</v>
      </c>
      <c r="C30" s="85" t="s">
        <v>144</v>
      </c>
      <c r="D30" s="85" t="s">
        <v>145</v>
      </c>
    </row>
    <row r="31" spans="1:4" ht="12.75">
      <c r="A31" s="83">
        <v>1</v>
      </c>
      <c r="B31" s="84">
        <v>10</v>
      </c>
      <c r="C31" s="85" t="s">
        <v>145</v>
      </c>
      <c r="D31" s="85" t="s">
        <v>146</v>
      </c>
    </row>
    <row r="32" spans="1:4" ht="12.75">
      <c r="A32" s="83">
        <v>1</v>
      </c>
      <c r="B32" s="84">
        <v>4</v>
      </c>
      <c r="C32" s="85" t="s">
        <v>147</v>
      </c>
      <c r="D32" s="85" t="s">
        <v>148</v>
      </c>
    </row>
    <row r="33" spans="1:4" ht="12.75">
      <c r="A33" s="83">
        <v>1</v>
      </c>
      <c r="B33" s="84">
        <v>29</v>
      </c>
      <c r="C33" s="85" t="s">
        <v>148</v>
      </c>
      <c r="D33" s="85" t="s">
        <v>142</v>
      </c>
    </row>
    <row r="34" spans="1:4" ht="12.75">
      <c r="A34" s="83">
        <v>1</v>
      </c>
      <c r="B34" s="84">
        <v>27</v>
      </c>
      <c r="C34" s="85" t="s">
        <v>130</v>
      </c>
      <c r="D34" s="85" t="s">
        <v>149</v>
      </c>
    </row>
    <row r="35" spans="1:4" ht="12.75">
      <c r="A35" s="83">
        <v>1</v>
      </c>
      <c r="B35" s="84">
        <v>8</v>
      </c>
      <c r="C35" s="85" t="s">
        <v>149</v>
      </c>
      <c r="D35" s="85" t="s">
        <v>150</v>
      </c>
    </row>
    <row r="36" spans="1:4" ht="12.75">
      <c r="A36" s="83">
        <v>1</v>
      </c>
      <c r="B36" s="84">
        <v>25</v>
      </c>
      <c r="C36" s="85" t="s">
        <v>150</v>
      </c>
      <c r="D36" s="85" t="s">
        <v>151</v>
      </c>
    </row>
    <row r="37" spans="1:4" ht="12.75">
      <c r="A37" s="83">
        <v>1</v>
      </c>
      <c r="B37" s="84">
        <v>36</v>
      </c>
      <c r="C37" s="85" t="s">
        <v>151</v>
      </c>
      <c r="D37" s="85" t="s">
        <v>152</v>
      </c>
    </row>
    <row r="38" spans="1:4" ht="12.75">
      <c r="A38" s="83">
        <v>1</v>
      </c>
      <c r="B38" s="84">
        <v>17</v>
      </c>
      <c r="C38" s="85" t="s">
        <v>152</v>
      </c>
      <c r="D38" s="85" t="s">
        <v>153</v>
      </c>
    </row>
    <row r="39" spans="1:4" ht="12.75">
      <c r="A39" s="83">
        <v>1</v>
      </c>
      <c r="B39" s="84">
        <v>39</v>
      </c>
      <c r="C39" s="85" t="s">
        <v>153</v>
      </c>
      <c r="D39" s="85" t="s">
        <v>154</v>
      </c>
    </row>
    <row r="40" spans="1:4" ht="12.75">
      <c r="A40" s="83">
        <v>1</v>
      </c>
      <c r="B40" s="84">
        <v>13</v>
      </c>
      <c r="C40" s="85" t="s">
        <v>146</v>
      </c>
      <c r="D40" s="85" t="s">
        <v>155</v>
      </c>
    </row>
    <row r="41" spans="1:4" ht="12.75">
      <c r="A41" s="83">
        <v>1</v>
      </c>
      <c r="B41" s="84">
        <v>51</v>
      </c>
      <c r="C41" s="85" t="s">
        <v>155</v>
      </c>
      <c r="D41" s="85" t="s">
        <v>156</v>
      </c>
    </row>
    <row r="42" spans="1:4" ht="12.75">
      <c r="A42" s="83">
        <v>1</v>
      </c>
      <c r="B42" s="84">
        <v>7</v>
      </c>
      <c r="C42" s="85" t="s">
        <v>156</v>
      </c>
      <c r="D42" s="85" t="s">
        <v>157</v>
      </c>
    </row>
    <row r="43" spans="1:4" ht="12.75">
      <c r="A43" s="83">
        <v>1</v>
      </c>
      <c r="B43" s="84">
        <v>7</v>
      </c>
      <c r="C43" s="85" t="s">
        <v>154</v>
      </c>
      <c r="D43" s="85" t="s">
        <v>146</v>
      </c>
    </row>
    <row r="44" spans="1:4" ht="12.75">
      <c r="A44" s="83">
        <v>1</v>
      </c>
      <c r="B44" s="84">
        <v>4</v>
      </c>
      <c r="C44" s="85" t="s">
        <v>158</v>
      </c>
      <c r="D44" s="85" t="s">
        <v>159</v>
      </c>
    </row>
    <row r="45" spans="1:4" ht="12.75">
      <c r="A45" s="83">
        <v>1</v>
      </c>
      <c r="B45" s="84">
        <v>17</v>
      </c>
      <c r="C45" s="85" t="s">
        <v>158</v>
      </c>
      <c r="D45" s="85" t="s">
        <v>160</v>
      </c>
    </row>
    <row r="46" spans="1:4" ht="12.75">
      <c r="A46" s="83">
        <v>1</v>
      </c>
      <c r="B46" s="84">
        <v>6</v>
      </c>
      <c r="C46" s="85" t="s">
        <v>161</v>
      </c>
      <c r="D46" s="85" t="s">
        <v>162</v>
      </c>
    </row>
    <row r="47" spans="1:4" ht="12.75">
      <c r="A47" s="83">
        <v>1</v>
      </c>
      <c r="B47" s="84">
        <v>2</v>
      </c>
      <c r="C47" s="85" t="s">
        <v>163</v>
      </c>
      <c r="D47" s="85" t="s">
        <v>164</v>
      </c>
    </row>
    <row r="48" spans="1:4" ht="12.75">
      <c r="A48" s="83">
        <v>1</v>
      </c>
      <c r="B48" s="84">
        <v>2</v>
      </c>
      <c r="C48" s="85" t="s">
        <v>160</v>
      </c>
      <c r="D48" s="85" t="s">
        <v>165</v>
      </c>
    </row>
    <row r="49" spans="1:4" ht="12.75">
      <c r="A49" s="83">
        <v>1</v>
      </c>
      <c r="B49" s="84">
        <v>5</v>
      </c>
      <c r="C49" s="85" t="s">
        <v>166</v>
      </c>
      <c r="D49" s="85" t="s">
        <v>146</v>
      </c>
    </row>
    <row r="50" spans="1:4" ht="12.75">
      <c r="A50" s="83">
        <v>1</v>
      </c>
      <c r="B50" s="84">
        <v>13</v>
      </c>
      <c r="C50" s="85" t="s">
        <v>144</v>
      </c>
      <c r="D50" s="85" t="s">
        <v>167</v>
      </c>
    </row>
    <row r="51" spans="1:4" ht="12.75">
      <c r="A51" s="83">
        <v>1</v>
      </c>
      <c r="B51" s="84">
        <v>17</v>
      </c>
      <c r="C51" s="85" t="s">
        <v>167</v>
      </c>
      <c r="D51" s="85" t="s">
        <v>152</v>
      </c>
    </row>
    <row r="52" spans="1:4" ht="12.75">
      <c r="A52" s="83">
        <v>1</v>
      </c>
      <c r="B52" s="84">
        <v>7</v>
      </c>
      <c r="C52" s="85" t="s">
        <v>131</v>
      </c>
      <c r="D52" s="85" t="s">
        <v>168</v>
      </c>
    </row>
    <row r="53" spans="1:4" ht="12.75">
      <c r="A53" s="83">
        <v>1</v>
      </c>
      <c r="B53" s="84">
        <v>13</v>
      </c>
      <c r="C53" s="85" t="s">
        <v>130</v>
      </c>
      <c r="D53" s="85" t="s">
        <v>169</v>
      </c>
    </row>
    <row r="54" spans="1:4" ht="12.75">
      <c r="A54" s="83">
        <v>1</v>
      </c>
      <c r="B54" s="84">
        <v>8</v>
      </c>
      <c r="C54" s="85" t="s">
        <v>169</v>
      </c>
      <c r="D54" s="85" t="s">
        <v>170</v>
      </c>
    </row>
    <row r="55" spans="1:4" ht="15.75">
      <c r="A55" s="80"/>
      <c r="B55" s="81"/>
      <c r="C55" s="86"/>
      <c r="D55" s="86"/>
    </row>
    <row r="56" spans="1:4" ht="15.75">
      <c r="A56" s="80"/>
      <c r="B56" s="81"/>
      <c r="C56" s="86"/>
      <c r="D56" s="86"/>
    </row>
    <row r="57" spans="1:4" ht="12.75">
      <c r="A57" s="87">
        <v>2</v>
      </c>
      <c r="B57" s="88">
        <v>2</v>
      </c>
      <c r="C57" s="89" t="s">
        <v>171</v>
      </c>
      <c r="D57" s="89" t="s">
        <v>172</v>
      </c>
    </row>
    <row r="58" spans="1:4" ht="12.75">
      <c r="A58" s="83">
        <v>2</v>
      </c>
      <c r="B58" s="84">
        <v>8</v>
      </c>
      <c r="C58" s="85" t="s">
        <v>172</v>
      </c>
      <c r="D58" s="85" t="s">
        <v>173</v>
      </c>
    </row>
    <row r="59" spans="1:4" ht="12.75">
      <c r="A59" s="83">
        <v>2</v>
      </c>
      <c r="B59" s="84">
        <v>77</v>
      </c>
      <c r="C59" s="85" t="s">
        <v>173</v>
      </c>
      <c r="D59" s="85" t="s">
        <v>174</v>
      </c>
    </row>
    <row r="60" spans="1:4" ht="12.75">
      <c r="A60" s="83">
        <v>2</v>
      </c>
      <c r="B60" s="84">
        <v>9</v>
      </c>
      <c r="C60" s="85" t="s">
        <v>175</v>
      </c>
      <c r="D60" s="85" t="s">
        <v>176</v>
      </c>
    </row>
    <row r="61" spans="1:4" ht="12.75">
      <c r="A61" s="83">
        <v>2</v>
      </c>
      <c r="B61" s="84">
        <v>24</v>
      </c>
      <c r="C61" s="85" t="s">
        <v>176</v>
      </c>
      <c r="D61" s="85" t="s">
        <v>177</v>
      </c>
    </row>
    <row r="62" spans="1:4" ht="12.75">
      <c r="A62" s="83">
        <v>2</v>
      </c>
      <c r="B62" s="84">
        <v>11</v>
      </c>
      <c r="C62" s="85" t="s">
        <v>177</v>
      </c>
      <c r="D62" s="85" t="s">
        <v>178</v>
      </c>
    </row>
    <row r="63" spans="1:4" ht="12.75">
      <c r="A63" s="83">
        <v>2</v>
      </c>
      <c r="B63" s="84">
        <v>16</v>
      </c>
      <c r="C63" s="85" t="s">
        <v>178</v>
      </c>
      <c r="D63" s="85" t="s">
        <v>179</v>
      </c>
    </row>
    <row r="64" spans="1:4" ht="12.75">
      <c r="A64" s="83">
        <v>2</v>
      </c>
      <c r="B64" s="84">
        <v>4</v>
      </c>
      <c r="C64" s="85" t="s">
        <v>180</v>
      </c>
      <c r="D64" s="85" t="s">
        <v>181</v>
      </c>
    </row>
    <row r="65" spans="1:4" ht="12.75">
      <c r="A65" s="83">
        <v>2</v>
      </c>
      <c r="B65" s="84">
        <v>26</v>
      </c>
      <c r="C65" s="85" t="s">
        <v>181</v>
      </c>
      <c r="D65" s="85" t="s">
        <v>177</v>
      </c>
    </row>
    <row r="66" spans="1:4" ht="12.75">
      <c r="A66" s="83">
        <v>2</v>
      </c>
      <c r="B66" s="84">
        <v>51</v>
      </c>
      <c r="C66" s="85" t="s">
        <v>176</v>
      </c>
      <c r="D66" s="85" t="s">
        <v>182</v>
      </c>
    </row>
    <row r="67" spans="1:4" ht="12.75">
      <c r="A67" s="83">
        <v>2</v>
      </c>
      <c r="B67" s="84">
        <v>10</v>
      </c>
      <c r="C67" s="85" t="s">
        <v>182</v>
      </c>
      <c r="D67" s="85" t="s">
        <v>132</v>
      </c>
    </row>
    <row r="68" spans="1:4" ht="12.75">
      <c r="A68" s="83">
        <v>2</v>
      </c>
      <c r="B68" s="84">
        <v>6</v>
      </c>
      <c r="C68" s="85" t="s">
        <v>135</v>
      </c>
      <c r="D68" s="85" t="s">
        <v>183</v>
      </c>
    </row>
    <row r="69" spans="1:4" ht="12.75">
      <c r="A69" s="83">
        <v>2</v>
      </c>
      <c r="B69" s="84">
        <v>60</v>
      </c>
      <c r="C69" s="85" t="s">
        <v>183</v>
      </c>
      <c r="D69" s="85" t="s">
        <v>184</v>
      </c>
    </row>
    <row r="70" spans="1:4" ht="12.75">
      <c r="A70" s="83">
        <v>2</v>
      </c>
      <c r="B70" s="84">
        <v>13</v>
      </c>
      <c r="C70" s="85" t="s">
        <v>184</v>
      </c>
      <c r="D70" s="85" t="s">
        <v>185</v>
      </c>
    </row>
    <row r="71" spans="1:4" ht="12.75">
      <c r="A71" s="83">
        <v>2</v>
      </c>
      <c r="B71" s="84">
        <v>93</v>
      </c>
      <c r="C71" s="85" t="s">
        <v>122</v>
      </c>
      <c r="D71" s="85" t="s">
        <v>186</v>
      </c>
    </row>
    <row r="72" spans="1:4" ht="12.75">
      <c r="A72" s="83">
        <v>2</v>
      </c>
      <c r="B72" s="84">
        <v>43</v>
      </c>
      <c r="C72" s="85" t="s">
        <v>186</v>
      </c>
      <c r="D72" s="85" t="s">
        <v>187</v>
      </c>
    </row>
    <row r="73" spans="1:4" ht="12.75">
      <c r="A73" s="83">
        <v>2</v>
      </c>
      <c r="B73" s="84">
        <v>43</v>
      </c>
      <c r="C73" s="85" t="s">
        <v>187</v>
      </c>
      <c r="D73" s="85" t="s">
        <v>188</v>
      </c>
    </row>
    <row r="74" spans="1:4" ht="12.75">
      <c r="A74" s="83">
        <v>2</v>
      </c>
      <c r="B74" s="84">
        <v>52</v>
      </c>
      <c r="C74" s="85" t="s">
        <v>133</v>
      </c>
      <c r="D74" s="85" t="s">
        <v>189</v>
      </c>
    </row>
    <row r="75" spans="1:4" ht="12.75">
      <c r="A75" s="83">
        <v>2</v>
      </c>
      <c r="B75" s="84">
        <v>8</v>
      </c>
      <c r="C75" s="85" t="s">
        <v>189</v>
      </c>
      <c r="D75" s="85" t="s">
        <v>190</v>
      </c>
    </row>
    <row r="76" spans="1:4" ht="12.75">
      <c r="A76" s="83">
        <v>2</v>
      </c>
      <c r="B76" s="84">
        <v>31</v>
      </c>
      <c r="C76" s="85" t="s">
        <v>185</v>
      </c>
      <c r="D76" s="85" t="s">
        <v>191</v>
      </c>
    </row>
    <row r="77" spans="1:4" ht="12.75">
      <c r="A77" s="83">
        <v>2</v>
      </c>
      <c r="B77" s="84">
        <v>20</v>
      </c>
      <c r="C77" s="85" t="s">
        <v>191</v>
      </c>
      <c r="D77" s="85" t="s">
        <v>192</v>
      </c>
    </row>
    <row r="78" spans="1:4" ht="12.75">
      <c r="A78" s="83">
        <v>2</v>
      </c>
      <c r="B78" s="84">
        <v>29</v>
      </c>
      <c r="C78" s="85" t="s">
        <v>192</v>
      </c>
      <c r="D78" s="85" t="s">
        <v>193</v>
      </c>
    </row>
    <row r="79" spans="1:4" ht="12.75">
      <c r="A79" s="83">
        <v>2</v>
      </c>
      <c r="B79" s="84">
        <v>15</v>
      </c>
      <c r="C79" s="85" t="s">
        <v>193</v>
      </c>
      <c r="D79" s="85" t="s">
        <v>194</v>
      </c>
    </row>
    <row r="80" spans="1:4" ht="12.75">
      <c r="A80" s="83">
        <v>2</v>
      </c>
      <c r="B80" s="84">
        <v>52</v>
      </c>
      <c r="C80" s="85" t="s">
        <v>194</v>
      </c>
      <c r="D80" s="85" t="s">
        <v>195</v>
      </c>
    </row>
    <row r="81" spans="1:4" ht="12.75">
      <c r="A81" s="83">
        <v>2</v>
      </c>
      <c r="B81" s="84">
        <v>2</v>
      </c>
      <c r="C81" s="85" t="s">
        <v>195</v>
      </c>
      <c r="D81" s="85" t="s">
        <v>196</v>
      </c>
    </row>
    <row r="82" spans="1:4" ht="12.75">
      <c r="A82" s="83">
        <v>2</v>
      </c>
      <c r="B82" s="84">
        <v>12</v>
      </c>
      <c r="C82" s="85" t="s">
        <v>197</v>
      </c>
      <c r="D82" s="85" t="s">
        <v>193</v>
      </c>
    </row>
    <row r="83" spans="1:4" ht="12.75">
      <c r="A83" s="83">
        <v>2</v>
      </c>
      <c r="B83" s="84">
        <v>11</v>
      </c>
      <c r="C83" s="85" t="s">
        <v>196</v>
      </c>
      <c r="D83" s="85" t="s">
        <v>198</v>
      </c>
    </row>
    <row r="84" spans="1:4" ht="12.75">
      <c r="A84" s="83">
        <v>2</v>
      </c>
      <c r="B84" s="84">
        <v>56</v>
      </c>
      <c r="C84" s="85" t="s">
        <v>198</v>
      </c>
      <c r="D84" s="85" t="s">
        <v>199</v>
      </c>
    </row>
    <row r="85" spans="1:4" ht="12.75">
      <c r="A85" s="83">
        <v>2</v>
      </c>
      <c r="B85" s="84">
        <v>22</v>
      </c>
      <c r="C85" s="85" t="s">
        <v>199</v>
      </c>
      <c r="D85" s="85" t="s">
        <v>200</v>
      </c>
    </row>
    <row r="86" spans="1:4" ht="12.75">
      <c r="A86" s="83">
        <v>2</v>
      </c>
      <c r="B86" s="84">
        <v>46</v>
      </c>
      <c r="C86" s="85" t="s">
        <v>188</v>
      </c>
      <c r="D86" s="85" t="s">
        <v>199</v>
      </c>
    </row>
    <row r="87" spans="1:4" ht="12.75">
      <c r="A87" s="83">
        <v>2</v>
      </c>
      <c r="B87" s="84">
        <v>7</v>
      </c>
      <c r="C87" s="85" t="s">
        <v>200</v>
      </c>
      <c r="D87" s="85" t="s">
        <v>128</v>
      </c>
    </row>
    <row r="88" spans="1:4" ht="12.75">
      <c r="A88" s="83">
        <v>2</v>
      </c>
      <c r="B88" s="84">
        <v>21</v>
      </c>
      <c r="C88" s="85" t="s">
        <v>196</v>
      </c>
      <c r="D88" s="85" t="s">
        <v>188</v>
      </c>
    </row>
    <row r="89" spans="1:4" ht="12.75">
      <c r="A89" s="83">
        <v>2</v>
      </c>
      <c r="B89" s="84">
        <v>6</v>
      </c>
      <c r="C89" s="85" t="s">
        <v>201</v>
      </c>
      <c r="D89" s="85" t="s">
        <v>202</v>
      </c>
    </row>
    <row r="90" spans="1:4" ht="12.75">
      <c r="A90" s="83">
        <v>2</v>
      </c>
      <c r="B90" s="84">
        <v>11</v>
      </c>
      <c r="C90" s="85" t="s">
        <v>198</v>
      </c>
      <c r="D90" s="85" t="s">
        <v>203</v>
      </c>
    </row>
    <row r="91" spans="1:4" ht="12.75">
      <c r="A91" s="83">
        <v>2</v>
      </c>
      <c r="B91" s="84">
        <v>43</v>
      </c>
      <c r="C91" s="85" t="s">
        <v>203</v>
      </c>
      <c r="D91" s="85" t="s">
        <v>204</v>
      </c>
    </row>
    <row r="92" spans="1:4" ht="12.75">
      <c r="A92" s="83">
        <v>2</v>
      </c>
      <c r="B92" s="84">
        <v>12</v>
      </c>
      <c r="C92" s="85" t="s">
        <v>204</v>
      </c>
      <c r="D92" s="85" t="s">
        <v>205</v>
      </c>
    </row>
    <row r="93" spans="1:4" ht="12.75">
      <c r="A93" s="83">
        <v>2</v>
      </c>
      <c r="B93" s="84">
        <v>37</v>
      </c>
      <c r="C93" s="85" t="s">
        <v>205</v>
      </c>
      <c r="D93" s="85" t="s">
        <v>206</v>
      </c>
    </row>
    <row r="94" spans="1:4" ht="12.75">
      <c r="A94" s="83">
        <v>2</v>
      </c>
      <c r="B94" s="84">
        <v>6</v>
      </c>
      <c r="C94" s="85" t="s">
        <v>206</v>
      </c>
      <c r="D94" s="85" t="s">
        <v>207</v>
      </c>
    </row>
    <row r="95" spans="1:4" ht="12.75">
      <c r="A95" s="83">
        <v>2</v>
      </c>
      <c r="B95" s="84">
        <v>10</v>
      </c>
      <c r="C95" s="85" t="s">
        <v>207</v>
      </c>
      <c r="D95" s="85" t="s">
        <v>142</v>
      </c>
    </row>
    <row r="96" spans="1:4" ht="12.75">
      <c r="A96" s="83">
        <v>2</v>
      </c>
      <c r="B96" s="84">
        <v>8</v>
      </c>
      <c r="C96" s="85" t="s">
        <v>207</v>
      </c>
      <c r="D96" s="85" t="s">
        <v>143</v>
      </c>
    </row>
    <row r="97" spans="1:4" ht="12.75">
      <c r="A97" s="83">
        <v>2</v>
      </c>
      <c r="B97" s="84">
        <v>34</v>
      </c>
      <c r="C97" s="85" t="s">
        <v>208</v>
      </c>
      <c r="D97" s="85" t="s">
        <v>209</v>
      </c>
    </row>
    <row r="98" spans="1:4" ht="12.75">
      <c r="A98" s="83">
        <v>2</v>
      </c>
      <c r="B98" s="84">
        <v>10</v>
      </c>
      <c r="C98" s="85" t="s">
        <v>209</v>
      </c>
      <c r="D98" s="85" t="s">
        <v>210</v>
      </c>
    </row>
    <row r="99" spans="1:4" ht="12.75">
      <c r="A99" s="83">
        <v>2</v>
      </c>
      <c r="B99" s="84">
        <v>22</v>
      </c>
      <c r="C99" s="85" t="s">
        <v>210</v>
      </c>
      <c r="D99" s="85" t="s">
        <v>211</v>
      </c>
    </row>
    <row r="100" spans="1:4" ht="12.75">
      <c r="A100" s="83">
        <v>2</v>
      </c>
      <c r="B100" s="84">
        <v>4</v>
      </c>
      <c r="C100" s="85" t="s">
        <v>211</v>
      </c>
      <c r="D100" s="85" t="s">
        <v>212</v>
      </c>
    </row>
    <row r="101" spans="1:4" ht="12.75">
      <c r="A101" s="83">
        <v>2</v>
      </c>
      <c r="B101" s="84">
        <v>4</v>
      </c>
      <c r="C101" s="85" t="s">
        <v>211</v>
      </c>
      <c r="D101" s="85" t="s">
        <v>213</v>
      </c>
    </row>
    <row r="102" spans="1:4" ht="12.75">
      <c r="A102" s="83">
        <v>2</v>
      </c>
      <c r="B102" s="84">
        <v>7</v>
      </c>
      <c r="C102" s="85" t="s">
        <v>212</v>
      </c>
      <c r="D102" s="85" t="s">
        <v>214</v>
      </c>
    </row>
    <row r="103" spans="1:4" ht="12.75">
      <c r="A103" s="83">
        <v>2</v>
      </c>
      <c r="B103" s="84">
        <v>26</v>
      </c>
      <c r="C103" s="85" t="s">
        <v>214</v>
      </c>
      <c r="D103" s="85" t="s">
        <v>207</v>
      </c>
    </row>
    <row r="104" spans="1:4" ht="12.75">
      <c r="A104" s="83">
        <v>2</v>
      </c>
      <c r="B104" s="84">
        <v>22</v>
      </c>
      <c r="C104" s="85" t="s">
        <v>204</v>
      </c>
      <c r="D104" s="85" t="s">
        <v>215</v>
      </c>
    </row>
    <row r="105" spans="1:4" ht="12.75">
      <c r="A105" s="83">
        <v>2</v>
      </c>
      <c r="B105" s="84">
        <v>33</v>
      </c>
      <c r="C105" s="85" t="s">
        <v>215</v>
      </c>
      <c r="D105" s="85" t="s">
        <v>212</v>
      </c>
    </row>
    <row r="106" spans="1:4" ht="12.75">
      <c r="A106" s="83">
        <v>2</v>
      </c>
      <c r="B106" s="84">
        <v>4</v>
      </c>
      <c r="C106" s="85" t="s">
        <v>212</v>
      </c>
      <c r="D106" s="85" t="s">
        <v>213</v>
      </c>
    </row>
    <row r="107" spans="1:4" ht="12.75">
      <c r="A107" s="83">
        <v>2</v>
      </c>
      <c r="B107" s="84">
        <v>24</v>
      </c>
      <c r="C107" s="85" t="s">
        <v>213</v>
      </c>
      <c r="D107" s="85" t="s">
        <v>152</v>
      </c>
    </row>
    <row r="108" spans="1:4" ht="12.75">
      <c r="A108" s="83">
        <v>2</v>
      </c>
      <c r="B108" s="84">
        <v>4</v>
      </c>
      <c r="C108" s="85" t="s">
        <v>216</v>
      </c>
      <c r="D108" s="85" t="s">
        <v>217</v>
      </c>
    </row>
    <row r="109" spans="1:4" ht="12.75">
      <c r="A109" s="83">
        <v>2</v>
      </c>
      <c r="B109" s="84">
        <v>2</v>
      </c>
      <c r="C109" s="85" t="s">
        <v>218</v>
      </c>
      <c r="D109" s="85" t="s">
        <v>219</v>
      </c>
    </row>
    <row r="110" spans="1:4" ht="12.75">
      <c r="A110" s="83">
        <v>2</v>
      </c>
      <c r="B110" s="84">
        <v>4</v>
      </c>
      <c r="C110" s="85" t="s">
        <v>219</v>
      </c>
      <c r="D110" s="85" t="s">
        <v>220</v>
      </c>
    </row>
    <row r="111" spans="1:4" ht="12.75">
      <c r="A111" s="83">
        <v>2</v>
      </c>
      <c r="B111" s="84">
        <v>2</v>
      </c>
      <c r="C111" s="85" t="s">
        <v>221</v>
      </c>
      <c r="D111" s="85" t="s">
        <v>220</v>
      </c>
    </row>
    <row r="112" spans="1:4" ht="12.75">
      <c r="A112" s="83">
        <v>2</v>
      </c>
      <c r="B112" s="84">
        <v>3</v>
      </c>
      <c r="C112" s="85" t="s">
        <v>222</v>
      </c>
      <c r="D112" s="85" t="s">
        <v>220</v>
      </c>
    </row>
    <row r="113" spans="1:4" ht="12.75">
      <c r="A113" s="87">
        <v>2</v>
      </c>
      <c r="B113" s="88">
        <v>8</v>
      </c>
      <c r="C113" s="89" t="s">
        <v>223</v>
      </c>
      <c r="D113" s="89" t="s">
        <v>220</v>
      </c>
    </row>
    <row r="114" spans="1:4" ht="12.75">
      <c r="A114" s="83">
        <v>2</v>
      </c>
      <c r="B114" s="84">
        <v>6</v>
      </c>
      <c r="C114" s="85" t="s">
        <v>145</v>
      </c>
      <c r="D114" s="85" t="s">
        <v>219</v>
      </c>
    </row>
    <row r="115" spans="1:4" ht="12.75">
      <c r="A115" s="83">
        <v>2</v>
      </c>
      <c r="B115" s="84">
        <v>4</v>
      </c>
      <c r="C115" s="85" t="s">
        <v>154</v>
      </c>
      <c r="D115" s="85" t="s">
        <v>219</v>
      </c>
    </row>
    <row r="116" spans="1:4" ht="12.75">
      <c r="A116" s="83">
        <v>2</v>
      </c>
      <c r="B116" s="84">
        <v>7</v>
      </c>
      <c r="C116" s="85" t="s">
        <v>220</v>
      </c>
      <c r="D116" s="85" t="s">
        <v>146</v>
      </c>
    </row>
    <row r="117" spans="1:4" ht="12.75">
      <c r="A117" s="83">
        <v>2</v>
      </c>
      <c r="B117" s="84">
        <v>15</v>
      </c>
      <c r="C117" s="85" t="s">
        <v>167</v>
      </c>
      <c r="D117" s="85" t="s">
        <v>153</v>
      </c>
    </row>
    <row r="118" spans="1:4" ht="12.75">
      <c r="A118" s="83">
        <v>2</v>
      </c>
      <c r="B118" s="84">
        <v>68</v>
      </c>
      <c r="C118" s="85" t="s">
        <v>153</v>
      </c>
      <c r="D118" s="85" t="s">
        <v>156</v>
      </c>
    </row>
    <row r="119" spans="1:4" ht="12.75">
      <c r="A119" s="83">
        <v>2</v>
      </c>
      <c r="B119" s="84">
        <v>49</v>
      </c>
      <c r="C119" s="85" t="s">
        <v>150</v>
      </c>
      <c r="D119" s="85" t="s">
        <v>209</v>
      </c>
    </row>
    <row r="120" spans="1:4" ht="15.75">
      <c r="A120" s="80"/>
      <c r="B120" s="81"/>
      <c r="C120" s="86"/>
      <c r="D120" s="86"/>
    </row>
    <row r="121" spans="1:4" ht="12.75">
      <c r="A121" s="83">
        <v>3</v>
      </c>
      <c r="B121" s="84">
        <v>1</v>
      </c>
      <c r="C121" s="85" t="s">
        <v>224</v>
      </c>
      <c r="D121" s="85" t="s">
        <v>225</v>
      </c>
    </row>
    <row r="122" spans="1:4" ht="12.75">
      <c r="A122" s="83">
        <v>3</v>
      </c>
      <c r="B122" s="84">
        <v>15</v>
      </c>
      <c r="C122" s="85" t="s">
        <v>226</v>
      </c>
      <c r="D122" s="85" t="s">
        <v>227</v>
      </c>
    </row>
    <row r="123" spans="1:4" ht="12.75">
      <c r="A123" s="83">
        <v>3</v>
      </c>
      <c r="B123" s="84">
        <v>41</v>
      </c>
      <c r="C123" s="85" t="s">
        <v>227</v>
      </c>
      <c r="D123" s="85" t="s">
        <v>175</v>
      </c>
    </row>
    <row r="124" spans="1:4" ht="12.75">
      <c r="A124" s="83">
        <v>3</v>
      </c>
      <c r="B124" s="84">
        <v>20</v>
      </c>
      <c r="C124" s="85" t="s">
        <v>178</v>
      </c>
      <c r="D124" s="85" t="s">
        <v>119</v>
      </c>
    </row>
    <row r="125" spans="1:4" ht="12.75">
      <c r="A125" s="83">
        <v>3</v>
      </c>
      <c r="B125" s="84">
        <v>27</v>
      </c>
      <c r="C125" s="85" t="s">
        <v>228</v>
      </c>
      <c r="D125" s="85" t="s">
        <v>175</v>
      </c>
    </row>
    <row r="126" spans="1:4" ht="12.75">
      <c r="A126" s="83">
        <v>3</v>
      </c>
      <c r="B126" s="84">
        <v>32</v>
      </c>
      <c r="C126" s="85" t="s">
        <v>229</v>
      </c>
      <c r="D126" s="85" t="s">
        <v>178</v>
      </c>
    </row>
    <row r="127" spans="1:4" ht="12.75">
      <c r="A127" s="83">
        <v>3</v>
      </c>
      <c r="B127" s="84">
        <v>35</v>
      </c>
      <c r="C127" s="85" t="s">
        <v>230</v>
      </c>
      <c r="D127" s="85" t="s">
        <v>182</v>
      </c>
    </row>
    <row r="128" spans="1:4" ht="12.75">
      <c r="A128" s="83">
        <v>3</v>
      </c>
      <c r="B128" s="84">
        <v>15</v>
      </c>
      <c r="C128" s="85" t="s">
        <v>231</v>
      </c>
      <c r="D128" s="85" t="s">
        <v>232</v>
      </c>
    </row>
    <row r="129" spans="1:4" ht="12.75">
      <c r="A129" s="83">
        <v>3</v>
      </c>
      <c r="B129" s="84">
        <v>26</v>
      </c>
      <c r="C129" s="85" t="s">
        <v>233</v>
      </c>
      <c r="D129" s="85" t="s">
        <v>184</v>
      </c>
    </row>
    <row r="130" spans="1:4" ht="12.75">
      <c r="A130" s="83">
        <v>3</v>
      </c>
      <c r="B130" s="84">
        <v>24</v>
      </c>
      <c r="C130" s="85" t="s">
        <v>185</v>
      </c>
      <c r="D130" s="85" t="s">
        <v>234</v>
      </c>
    </row>
    <row r="131" spans="1:4" ht="12.75">
      <c r="A131" s="83">
        <v>3</v>
      </c>
      <c r="B131" s="84">
        <v>41</v>
      </c>
      <c r="C131" s="85" t="s">
        <v>185</v>
      </c>
      <c r="D131" s="85" t="s">
        <v>235</v>
      </c>
    </row>
    <row r="132" spans="1:4" ht="12.75">
      <c r="A132" s="83">
        <v>3</v>
      </c>
      <c r="B132" s="84">
        <v>9</v>
      </c>
      <c r="C132" s="85" t="s">
        <v>236</v>
      </c>
      <c r="D132" s="85" t="s">
        <v>189</v>
      </c>
    </row>
    <row r="133" spans="1:4" ht="12.75">
      <c r="A133" s="83">
        <v>3</v>
      </c>
      <c r="B133" s="84">
        <v>13</v>
      </c>
      <c r="C133" s="85" t="s">
        <v>237</v>
      </c>
      <c r="D133" s="85" t="s">
        <v>238</v>
      </c>
    </row>
    <row r="134" spans="1:4" ht="12.75">
      <c r="A134" s="83">
        <v>3</v>
      </c>
      <c r="B134" s="84">
        <v>16</v>
      </c>
      <c r="C134" s="85" t="s">
        <v>238</v>
      </c>
      <c r="D134" s="85" t="s">
        <v>239</v>
      </c>
    </row>
    <row r="135" spans="1:4" ht="12.75">
      <c r="A135" s="83">
        <v>3</v>
      </c>
      <c r="B135" s="84">
        <v>6</v>
      </c>
      <c r="C135" s="85" t="s">
        <v>236</v>
      </c>
      <c r="D135" s="85" t="s">
        <v>238</v>
      </c>
    </row>
    <row r="136" spans="1:4" ht="12.75">
      <c r="A136" s="83">
        <v>3</v>
      </c>
      <c r="B136" s="84">
        <v>5</v>
      </c>
      <c r="C136" s="85" t="s">
        <v>239</v>
      </c>
      <c r="D136" s="85" t="s">
        <v>125</v>
      </c>
    </row>
    <row r="137" spans="1:4" ht="12.75">
      <c r="A137" s="83">
        <v>3</v>
      </c>
      <c r="B137" s="84">
        <v>9</v>
      </c>
      <c r="C137" s="85" t="s">
        <v>240</v>
      </c>
      <c r="D137" s="85" t="s">
        <v>241</v>
      </c>
    </row>
    <row r="138" spans="1:4" ht="12.75">
      <c r="A138" s="83">
        <v>3</v>
      </c>
      <c r="B138" s="84">
        <v>13</v>
      </c>
      <c r="C138" s="85" t="s">
        <v>242</v>
      </c>
      <c r="D138" s="85" t="s">
        <v>123</v>
      </c>
    </row>
    <row r="139" spans="1:4" ht="12.75">
      <c r="A139" s="83">
        <v>3</v>
      </c>
      <c r="B139" s="84">
        <v>56</v>
      </c>
      <c r="C139" s="85" t="s">
        <v>243</v>
      </c>
      <c r="D139" s="85" t="s">
        <v>127</v>
      </c>
    </row>
    <row r="140" spans="1:4" ht="12.75">
      <c r="A140" s="83">
        <v>3</v>
      </c>
      <c r="B140" s="84">
        <v>26</v>
      </c>
      <c r="C140" s="85" t="s">
        <v>131</v>
      </c>
      <c r="D140" s="85" t="s">
        <v>244</v>
      </c>
    </row>
    <row r="141" spans="1:4" ht="12.75">
      <c r="A141" s="83">
        <v>3</v>
      </c>
      <c r="B141" s="84">
        <v>21</v>
      </c>
      <c r="C141" s="85" t="s">
        <v>129</v>
      </c>
      <c r="D141" s="85" t="s">
        <v>245</v>
      </c>
    </row>
    <row r="142" spans="1:4" ht="12.75">
      <c r="A142" s="83">
        <v>3</v>
      </c>
      <c r="B142" s="84">
        <v>1</v>
      </c>
      <c r="C142" s="85" t="s">
        <v>246</v>
      </c>
      <c r="D142" s="85" t="s">
        <v>191</v>
      </c>
    </row>
    <row r="143" spans="1:4" ht="12.75">
      <c r="A143" s="83">
        <v>3</v>
      </c>
      <c r="B143" s="84">
        <v>11</v>
      </c>
      <c r="C143" s="85" t="s">
        <v>192</v>
      </c>
      <c r="D143" s="85" t="s">
        <v>247</v>
      </c>
    </row>
    <row r="144" spans="1:4" ht="12.75">
      <c r="A144" s="83">
        <v>3</v>
      </c>
      <c r="B144" s="84">
        <v>38</v>
      </c>
      <c r="C144" s="85" t="s">
        <v>247</v>
      </c>
      <c r="D144" s="85" t="s">
        <v>248</v>
      </c>
    </row>
    <row r="145" spans="1:4" ht="12.75">
      <c r="A145" s="83">
        <v>3</v>
      </c>
      <c r="B145" s="84">
        <v>16</v>
      </c>
      <c r="C145" s="85" t="s">
        <v>248</v>
      </c>
      <c r="D145" s="85" t="s">
        <v>249</v>
      </c>
    </row>
    <row r="146" spans="1:4" ht="12.75">
      <c r="A146" s="83">
        <v>3</v>
      </c>
      <c r="B146" s="84">
        <v>17</v>
      </c>
      <c r="C146" s="85" t="s">
        <v>249</v>
      </c>
      <c r="D146" s="85" t="s">
        <v>187</v>
      </c>
    </row>
    <row r="147" spans="1:4" ht="12.75">
      <c r="A147" s="83">
        <v>3</v>
      </c>
      <c r="B147" s="84">
        <v>30</v>
      </c>
      <c r="C147" s="85" t="s">
        <v>250</v>
      </c>
      <c r="D147" s="85" t="s">
        <v>247</v>
      </c>
    </row>
    <row r="148" spans="1:4" ht="12.75">
      <c r="A148" s="83">
        <v>3</v>
      </c>
      <c r="B148" s="84">
        <v>3</v>
      </c>
      <c r="C148" s="85" t="s">
        <v>251</v>
      </c>
      <c r="D148" s="85" t="s">
        <v>252</v>
      </c>
    </row>
    <row r="149" spans="1:4" ht="12.75">
      <c r="A149" s="83">
        <v>3</v>
      </c>
      <c r="B149" s="84">
        <v>10</v>
      </c>
      <c r="C149" s="85" t="s">
        <v>252</v>
      </c>
      <c r="D149" s="85" t="s">
        <v>253</v>
      </c>
    </row>
    <row r="150" spans="1:4" ht="12.75">
      <c r="A150" s="83">
        <v>3</v>
      </c>
      <c r="B150" s="84">
        <v>12</v>
      </c>
      <c r="C150" s="85" t="s">
        <v>254</v>
      </c>
      <c r="D150" s="85" t="s">
        <v>194</v>
      </c>
    </row>
    <row r="151" spans="1:4" ht="12.75">
      <c r="A151" s="83">
        <v>3</v>
      </c>
      <c r="B151" s="84">
        <v>41</v>
      </c>
      <c r="C151" s="85" t="s">
        <v>194</v>
      </c>
      <c r="D151" s="85" t="s">
        <v>255</v>
      </c>
    </row>
    <row r="152" spans="1:4" ht="12.75">
      <c r="A152" s="83">
        <v>3</v>
      </c>
      <c r="B152" s="84">
        <v>10</v>
      </c>
      <c r="C152" s="85" t="s">
        <v>256</v>
      </c>
      <c r="D152" s="85" t="s">
        <v>257</v>
      </c>
    </row>
    <row r="153" spans="1:4" ht="12.75">
      <c r="A153" s="83">
        <v>3</v>
      </c>
      <c r="B153" s="84">
        <v>74</v>
      </c>
      <c r="C153" s="85" t="s">
        <v>258</v>
      </c>
      <c r="D153" s="85" t="s">
        <v>259</v>
      </c>
    </row>
    <row r="154" spans="1:4" ht="12.75">
      <c r="A154" s="83">
        <v>3</v>
      </c>
      <c r="B154" s="84">
        <v>32</v>
      </c>
      <c r="C154" s="85" t="s">
        <v>259</v>
      </c>
      <c r="D154" s="85" t="s">
        <v>260</v>
      </c>
    </row>
    <row r="155" spans="1:4" ht="12.75">
      <c r="A155" s="83">
        <v>3</v>
      </c>
      <c r="B155" s="84">
        <v>32</v>
      </c>
      <c r="C155" s="85" t="s">
        <v>205</v>
      </c>
      <c r="D155" s="85" t="s">
        <v>260</v>
      </c>
    </row>
    <row r="156" spans="1:4" ht="12.75">
      <c r="A156" s="83">
        <v>3</v>
      </c>
      <c r="B156" s="84">
        <v>20</v>
      </c>
      <c r="C156" s="85" t="s">
        <v>260</v>
      </c>
      <c r="D156" s="85" t="s">
        <v>140</v>
      </c>
    </row>
    <row r="157" spans="1:4" ht="12.75">
      <c r="A157" s="83">
        <v>3</v>
      </c>
      <c r="B157" s="84">
        <v>20</v>
      </c>
      <c r="C157" s="85" t="s">
        <v>261</v>
      </c>
      <c r="D157" s="85" t="s">
        <v>198</v>
      </c>
    </row>
    <row r="158" spans="1:4" ht="12.75">
      <c r="A158" s="83">
        <v>3</v>
      </c>
      <c r="B158" s="84">
        <v>6</v>
      </c>
      <c r="C158" s="85" t="s">
        <v>262</v>
      </c>
      <c r="D158" s="85" t="s">
        <v>263</v>
      </c>
    </row>
    <row r="159" spans="1:4" ht="12.75">
      <c r="A159" s="83">
        <v>3</v>
      </c>
      <c r="B159" s="84">
        <v>12</v>
      </c>
      <c r="C159" s="85" t="s">
        <v>263</v>
      </c>
      <c r="D159" s="85" t="s">
        <v>264</v>
      </c>
    </row>
    <row r="160" spans="1:4" ht="12.75">
      <c r="A160" s="83">
        <v>3</v>
      </c>
      <c r="B160" s="84">
        <v>19</v>
      </c>
      <c r="C160" s="85" t="s">
        <v>264</v>
      </c>
      <c r="D160" s="85" t="s">
        <v>208</v>
      </c>
    </row>
    <row r="161" spans="1:4" ht="12.75">
      <c r="A161" s="83">
        <v>3</v>
      </c>
      <c r="B161" s="84">
        <v>11</v>
      </c>
      <c r="C161" s="85" t="s">
        <v>265</v>
      </c>
      <c r="D161" s="85" t="s">
        <v>208</v>
      </c>
    </row>
    <row r="162" spans="1:4" ht="12.75">
      <c r="A162" s="83">
        <v>3</v>
      </c>
      <c r="B162" s="84">
        <v>4</v>
      </c>
      <c r="C162" s="85" t="s">
        <v>266</v>
      </c>
      <c r="D162" s="85" t="s">
        <v>215</v>
      </c>
    </row>
    <row r="163" spans="1:4" ht="12.75">
      <c r="A163" s="83">
        <v>3</v>
      </c>
      <c r="B163" s="84">
        <v>35</v>
      </c>
      <c r="C163" s="85" t="s">
        <v>267</v>
      </c>
      <c r="D163" s="85" t="s">
        <v>215</v>
      </c>
    </row>
    <row r="164" spans="1:4" ht="12.75">
      <c r="A164" s="83">
        <v>3</v>
      </c>
      <c r="B164" s="84">
        <v>20</v>
      </c>
      <c r="C164" s="85" t="s">
        <v>213</v>
      </c>
      <c r="D164" s="85" t="s">
        <v>268</v>
      </c>
    </row>
    <row r="165" spans="1:4" ht="12.75">
      <c r="A165" s="83">
        <v>3</v>
      </c>
      <c r="B165" s="84">
        <v>19</v>
      </c>
      <c r="C165" s="85" t="s">
        <v>269</v>
      </c>
      <c r="D165" s="85" t="s">
        <v>270</v>
      </c>
    </row>
    <row r="166" spans="1:4" ht="12.75">
      <c r="A166" s="83">
        <v>3</v>
      </c>
      <c r="B166" s="84">
        <v>53</v>
      </c>
      <c r="C166" s="85" t="s">
        <v>148</v>
      </c>
      <c r="D166" s="85" t="s">
        <v>271</v>
      </c>
    </row>
    <row r="167" spans="1:4" ht="12.75">
      <c r="A167" s="83">
        <v>3</v>
      </c>
      <c r="B167" s="84">
        <v>42</v>
      </c>
      <c r="C167" s="85" t="s">
        <v>271</v>
      </c>
      <c r="D167" s="85" t="s">
        <v>162</v>
      </c>
    </row>
    <row r="168" spans="1:4" ht="12.75">
      <c r="A168" s="83">
        <v>3</v>
      </c>
      <c r="B168" s="84">
        <v>26</v>
      </c>
      <c r="C168" s="85" t="s">
        <v>148</v>
      </c>
      <c r="D168" s="85" t="s">
        <v>272</v>
      </c>
    </row>
    <row r="169" spans="1:4" ht="12.75">
      <c r="A169" s="87">
        <v>3</v>
      </c>
      <c r="B169" s="88">
        <v>6</v>
      </c>
      <c r="C169" s="89" t="s">
        <v>273</v>
      </c>
      <c r="D169" s="89" t="s">
        <v>274</v>
      </c>
    </row>
    <row r="170" spans="1:4" ht="12.75">
      <c r="A170" s="83">
        <v>3</v>
      </c>
      <c r="B170" s="84">
        <v>35</v>
      </c>
      <c r="C170" s="85" t="s">
        <v>275</v>
      </c>
      <c r="D170" s="85" t="s">
        <v>276</v>
      </c>
    </row>
    <row r="171" spans="1:4" ht="12.75">
      <c r="A171" s="83">
        <v>3</v>
      </c>
      <c r="B171" s="84">
        <v>14</v>
      </c>
      <c r="C171" s="85" t="s">
        <v>276</v>
      </c>
      <c r="D171" s="85" t="s">
        <v>277</v>
      </c>
    </row>
    <row r="172" spans="1:4" ht="12.75">
      <c r="A172" s="83">
        <v>3</v>
      </c>
      <c r="B172" s="84">
        <v>12</v>
      </c>
      <c r="C172" s="85" t="s">
        <v>278</v>
      </c>
      <c r="D172" s="85" t="s">
        <v>279</v>
      </c>
    </row>
    <row r="173" spans="1:4" ht="12.75">
      <c r="A173" s="83">
        <v>3</v>
      </c>
      <c r="B173" s="84">
        <v>44</v>
      </c>
      <c r="C173" s="85" t="s">
        <v>151</v>
      </c>
      <c r="D173" s="85" t="s">
        <v>280</v>
      </c>
    </row>
    <row r="174" spans="1:4" ht="12.75">
      <c r="A174" s="83">
        <v>3</v>
      </c>
      <c r="B174" s="84">
        <v>1</v>
      </c>
      <c r="C174" s="85" t="s">
        <v>280</v>
      </c>
      <c r="D174" s="85" t="s">
        <v>281</v>
      </c>
    </row>
    <row r="175" spans="1:4" ht="12.75">
      <c r="A175" s="83">
        <v>3</v>
      </c>
      <c r="B175" s="84">
        <v>19</v>
      </c>
      <c r="C175" s="85" t="s">
        <v>156</v>
      </c>
      <c r="D175" s="85" t="s">
        <v>282</v>
      </c>
    </row>
    <row r="176" spans="1:4" ht="12.75">
      <c r="A176" s="83">
        <v>3</v>
      </c>
      <c r="B176" s="84">
        <v>7</v>
      </c>
      <c r="C176" s="85" t="s">
        <v>282</v>
      </c>
      <c r="D176" s="85" t="s">
        <v>283</v>
      </c>
    </row>
    <row r="177" spans="1:4" ht="12.75">
      <c r="A177" s="83">
        <v>3</v>
      </c>
      <c r="B177" s="84">
        <v>2</v>
      </c>
      <c r="C177" s="85" t="s">
        <v>283</v>
      </c>
      <c r="D177" s="85" t="s">
        <v>284</v>
      </c>
    </row>
    <row r="178" spans="1:4" ht="12.75">
      <c r="A178" s="83">
        <v>3</v>
      </c>
      <c r="B178" s="84">
        <v>3</v>
      </c>
      <c r="C178" s="85" t="s">
        <v>282</v>
      </c>
      <c r="D178" s="85" t="s">
        <v>285</v>
      </c>
    </row>
    <row r="179" spans="1:4" ht="12.75">
      <c r="A179" s="83">
        <v>3</v>
      </c>
      <c r="B179" s="84">
        <v>6</v>
      </c>
      <c r="C179" s="85" t="s">
        <v>149</v>
      </c>
      <c r="D179" s="85" t="s">
        <v>286</v>
      </c>
    </row>
    <row r="180" spans="1:4" ht="12.75">
      <c r="A180" s="83">
        <v>3</v>
      </c>
      <c r="B180" s="84">
        <v>8</v>
      </c>
      <c r="C180" s="85" t="s">
        <v>287</v>
      </c>
      <c r="D180" s="85" t="s">
        <v>288</v>
      </c>
    </row>
    <row r="181" spans="1:4" ht="12.75">
      <c r="A181" s="83">
        <v>3</v>
      </c>
      <c r="B181" s="84">
        <v>17</v>
      </c>
      <c r="C181" s="85" t="s">
        <v>289</v>
      </c>
      <c r="D181" s="85" t="s">
        <v>290</v>
      </c>
    </row>
    <row r="182" spans="1:4" ht="12.75">
      <c r="A182" s="83">
        <v>3</v>
      </c>
      <c r="B182" s="84">
        <v>4</v>
      </c>
      <c r="C182" s="85" t="s">
        <v>149</v>
      </c>
      <c r="D182" s="85" t="s">
        <v>289</v>
      </c>
    </row>
    <row r="183" spans="1:4" ht="12.75">
      <c r="A183" s="83">
        <v>3</v>
      </c>
      <c r="B183" s="84">
        <v>8</v>
      </c>
      <c r="C183" s="85" t="s">
        <v>289</v>
      </c>
      <c r="D183" s="85" t="s">
        <v>291</v>
      </c>
    </row>
    <row r="184" ht="12.75">
      <c r="B184" s="90">
        <f>SUM(B3:B183)</f>
        <v>3670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č.6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Nevidanska</dc:creator>
  <cp:keywords/>
  <dc:description/>
  <cp:lastModifiedBy>Kukučka</cp:lastModifiedBy>
  <cp:lastPrinted>2003-11-21T10:07:52Z</cp:lastPrinted>
  <dcterms:created xsi:type="dcterms:W3CDTF">2003-09-18T12:35:45Z</dcterms:created>
  <dcterms:modified xsi:type="dcterms:W3CDTF">2003-11-21T10:08:16Z</dcterms:modified>
  <cp:category/>
  <cp:version/>
  <cp:contentType/>
  <cp:contentStatus/>
</cp:coreProperties>
</file>