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120" tabRatio="691" activeTab="2"/>
  </bookViews>
  <sheets>
    <sheet name="Bilancia" sheetId="1" r:id="rId1"/>
    <sheet name="vyúčt.Sk" sheetId="2" r:id="rId2"/>
    <sheet name="vyúčt.tis.Sk" sheetId="3" r:id="rId3"/>
    <sheet name="Ročný výkaz" sheetId="4" r:id="rId4"/>
    <sheet name="Výdavky" sheetId="5" r:id="rId5"/>
    <sheet name="List1" sheetId="6" r:id="rId6"/>
    <sheet name="List2" sheetId="7" r:id="rId7"/>
    <sheet name="List3" sheetId="8" r:id="rId8"/>
  </sheets>
  <definedNames>
    <definedName name="_xlnm.Print_Titles" localSheetId="6">'List2'!$A:$A,'List2'!$1:$2</definedName>
    <definedName name="_xlnm.Print_Titles" localSheetId="3">'Ročný výkaz'!$A:$H,'Ročný výkaz'!$1:$5</definedName>
    <definedName name="_xlnm.Print_Area" localSheetId="6">'List2'!$H$1:$K$14</definedName>
    <definedName name="_xlnm.Print_Area" localSheetId="3">'Ročný výkaz'!$A$44:$H$58</definedName>
  </definedNames>
  <calcPr fullCalcOnLoad="1"/>
</workbook>
</file>

<file path=xl/comments5.xml><?xml version="1.0" encoding="utf-8"?>
<comments xmlns="http://schemas.openxmlformats.org/spreadsheetml/2006/main">
  <authors>
    <author>SFL JEZ</author>
  </authors>
  <commentList>
    <comment ref="E16" authorId="0">
      <text>
        <r>
          <rPr>
            <b/>
            <sz val="8"/>
            <rFont val="Tahoma"/>
            <family val="0"/>
          </rPr>
          <t>SFL JEZ: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<sst xmlns="http://schemas.openxmlformats.org/spreadsheetml/2006/main" count="355" uniqueCount="300">
  <si>
    <t xml:space="preserve">Príjmy:    – náhrad a odvodov    </t>
  </si>
  <si>
    <t xml:space="preserve">              – splátky pôžičiek</t>
  </si>
  <si>
    <t xml:space="preserve">              – úroky z vkladov a pôžičiek</t>
  </si>
  <si>
    <t xml:space="preserve">              – príspevok zo štátneho rozpočtu</t>
  </si>
  <si>
    <t xml:space="preserve">              – prijaté úvery</t>
  </si>
  <si>
    <t xml:space="preserve">              – ostatné príjmy</t>
  </si>
  <si>
    <t>Zdroje celkom</t>
  </si>
  <si>
    <t>– Neinvestičné dotácie</t>
  </si>
  <si>
    <t>– Investičné dotácie</t>
  </si>
  <si>
    <t>– Poskytnuté pôžičky</t>
  </si>
  <si>
    <t>– Splátky úverov</t>
  </si>
  <si>
    <t>Výdavky spolu</t>
  </si>
  <si>
    <t>Spolu:</t>
  </si>
  <si>
    <t>Dotácia zo štátneho rozpočtu</t>
  </si>
  <si>
    <t>Úroky z vkladov</t>
  </si>
  <si>
    <t>Výnosy z FP zo ŠR</t>
  </si>
  <si>
    <t>Pokuty a penále</t>
  </si>
  <si>
    <t>Ostatné príjmy</t>
  </si>
  <si>
    <t>Investičné spolu:</t>
  </si>
  <si>
    <t>Neinvestičné spolu:</t>
  </si>
  <si>
    <t>Druh príjmov a výdavkov</t>
  </si>
  <si>
    <t>Tvorba</t>
  </si>
  <si>
    <t>Pokuty uložené ÚJD</t>
  </si>
  <si>
    <t>Penále</t>
  </si>
  <si>
    <t>Výnosy z fin. prostr. zo ŠR</t>
  </si>
  <si>
    <t>Z toho správa fondu:</t>
  </si>
  <si>
    <t>Výdavky</t>
  </si>
  <si>
    <t>610 mzdy zamestnancom</t>
  </si>
  <si>
    <t>632 energia, voda a komunik.</t>
  </si>
  <si>
    <t>633 materiál a dodávky</t>
  </si>
  <si>
    <t>634 dopravné</t>
  </si>
  <si>
    <t>635 rutinná a štand. údržba</t>
  </si>
  <si>
    <t>636 Služby za kancelárie</t>
  </si>
  <si>
    <t>637 školenia, kurzy, semináre</t>
  </si>
  <si>
    <t>642 bežné transféry</t>
  </si>
  <si>
    <t>711 software</t>
  </si>
  <si>
    <t>713 nábytok a kancel. zariad.</t>
  </si>
  <si>
    <t>714 dopravný prostriedok</t>
  </si>
  <si>
    <t xml:space="preserve">716 prípravná a proj. dokum. </t>
  </si>
  <si>
    <t xml:space="preserve">716 rekonštr. a modernizácia </t>
  </si>
  <si>
    <t>Všetko spolu:</t>
  </si>
  <si>
    <t>%</t>
  </si>
  <si>
    <t>V Y Ú Č T O V A N I E</t>
  </si>
  <si>
    <t xml:space="preserve">ZDROJE: </t>
  </si>
  <si>
    <t>ZDROJE SPOLU:</t>
  </si>
  <si>
    <t>VÝDAVKY:</t>
  </si>
  <si>
    <t>VÝDAVKY SPOLU:</t>
  </si>
  <si>
    <t>(v SK)</t>
  </si>
  <si>
    <t xml:space="preserve">Zdroje </t>
  </si>
  <si>
    <t>Ukazovateľ</t>
  </si>
  <si>
    <t>suma za projekty z tejto strany</t>
  </si>
  <si>
    <t>suma za projekty z predchádzajúcej  strany</t>
  </si>
  <si>
    <t xml:space="preserve">Celková suma za všetky faktúry: </t>
  </si>
  <si>
    <t>Výdavky spolu pre Správu fondu:</t>
  </si>
  <si>
    <t>Ostatné príjmy-dobropisy</t>
  </si>
  <si>
    <t>v SK</t>
  </si>
  <si>
    <t>v tis. SK</t>
  </si>
  <si>
    <t>Výdavky – Správa fondu</t>
  </si>
  <si>
    <t>medzisúčet</t>
  </si>
  <si>
    <t>620 poistné a príspevky zam. do poisťovní   a do FZ</t>
  </si>
  <si>
    <t xml:space="preserve"> </t>
  </si>
  <si>
    <t>Skutočnosť za rok 2005</t>
  </si>
  <si>
    <t>Skutočnosť roku 2005</t>
  </si>
  <si>
    <t>631 tuzemske a zahr.sl.cesty</t>
  </si>
  <si>
    <t>I.  Vyraďovanie JZ v lokalite J. Bohunice  JE A-1</t>
  </si>
  <si>
    <t>I.  Vyraďovanie JZ v lokalite J. Bohunice  JE V-1</t>
  </si>
  <si>
    <t xml:space="preserve">I.  Vyraďovanie  JZ v lokalite J. Bohunice JE V-2 </t>
  </si>
  <si>
    <t xml:space="preserve">II.  Vyraďovanie JE v lokalite Mochovce </t>
  </si>
  <si>
    <t>III. Vyraďovanie JZ uvedených do prevádzky po 1.7.2006</t>
  </si>
  <si>
    <t>IV. Nakladanie s JM a RAO neznámeho pôvodu</t>
  </si>
  <si>
    <t>V.Úložisko RAO alebo VJP</t>
  </si>
  <si>
    <t>VI. Inštitucionálna kontrola úložisk</t>
  </si>
  <si>
    <t>VII. Skladovanie VP v samostatných JZ</t>
  </si>
  <si>
    <t>1/SE/06 Vývoj hlbinného úložiska VP a RA odpadu v SR</t>
  </si>
  <si>
    <t>2/SE/06 Spracovanie a úprava kalov</t>
  </si>
  <si>
    <t>4/SE/06 Sprac. a úprava kontam. zemín a betónovej sute</t>
  </si>
  <si>
    <t>5/SE/06 Metodológia hodnotenia výberu variantu vyraďovania</t>
  </si>
  <si>
    <t>6/SE/06 Databanka pre potreby vyraďovania JZ</t>
  </si>
  <si>
    <t>7/SE/06 Technol. a zariad. pre dekon. povrch. a techn. zariad.</t>
  </si>
  <si>
    <t>9/SE/06 Monitor. RAO a radiačná bezpeč. a ochrana pracov.</t>
  </si>
  <si>
    <t>10/SE/06 Zvýšenie využiteľnosti RÚRAO</t>
  </si>
  <si>
    <t>11 a/SE/06 Hodnotenie bezpečnosti úložísk RAO Mochovce</t>
  </si>
  <si>
    <t>11 b/SE06 Hodnotenie bezpečnosti úložísk RAO - VBK</t>
  </si>
  <si>
    <t>12/SE/06 Rekognoskácia vzorkovanie a manipul. prostriedky</t>
  </si>
  <si>
    <t>13/SE/06 Vývoj techn. a prostr. pre sprac. a úpr. RAO</t>
  </si>
  <si>
    <t>16/SE/06 Databanka pre vyraďovanie JE typu VVER 440</t>
  </si>
  <si>
    <t>17/SE/06 Zmena v užívaní stavby JE V-1</t>
  </si>
  <si>
    <t>19/SE/06 Oprava dažďovej a splaškovej kanalizácie</t>
  </si>
  <si>
    <t>20/SE/06 Návrh záchytného systému pre mater. kont. rádion.</t>
  </si>
  <si>
    <t>21/SE/06 Dokumentácia vplyvu na ŽP</t>
  </si>
  <si>
    <t>39/VYZ/06 Seizmické zodoľnenie a rozšírenie sklad. Kapacity</t>
  </si>
  <si>
    <t>41 c/VYZ/06 Zaobchádzanie s RAO - riad. uvoľňovanie do ŽP</t>
  </si>
  <si>
    <t>41 d/VYZ/06 Zaobchádzanie s RAO - monitoring</t>
  </si>
  <si>
    <t>41 e/VYZ/06 Zaobchádzanie s RAO - spracovanie</t>
  </si>
  <si>
    <t>42/VYZ/06Vyraďovanie dlhodobého skladu JE A1-real.</t>
  </si>
  <si>
    <t>44/VYZ/06 Monitorovacie pracovis. pre uvoľ. NAO do ŽP</t>
  </si>
  <si>
    <t>46/VYZ/06 Zámer pre vyraďov. JE A1 2. etapa vyraďov.</t>
  </si>
  <si>
    <t>47/VYZ/06 Monit. plošnej kontaminácie povrchov</t>
  </si>
  <si>
    <t>53/VYZ/06 Spracov. kovových RAO z vyraď. JE A1</t>
  </si>
  <si>
    <t>54/VYZ/06 Vyraďovanie zložiska pevných RAO</t>
  </si>
  <si>
    <t>55/VYZ/06 Retenčné nádrže obj. 809</t>
  </si>
  <si>
    <t>58/VYZ/06  Optimalizácia technol. rozvodov vyraďov. JEZ</t>
  </si>
  <si>
    <t>60/VYZ/06 Zariadenie pre dekontamináciu JZ JE A-1</t>
  </si>
  <si>
    <t>64/VYZ/06 Vyraďovanie technol. zariadení obj. 41 - I. etapa</t>
  </si>
  <si>
    <t>65/VYZ/06 Rekonštrukcia APK a potrubných trás - 9. etapa</t>
  </si>
  <si>
    <t>67/VYZ/06 Digitálne riadený mobilný teleoper. MT 80</t>
  </si>
  <si>
    <t>68/VYZ/06 Zariad. pre bitum. organ. sorbentov PS 44 - II. etapa</t>
  </si>
  <si>
    <t>70/VYZ/06 Monit. inform. a riadiaci sys./MIRS/ pre vyr. JE A1</t>
  </si>
  <si>
    <t>71/b/VYZ/06 Zaobchádzanie so zachytenými RAM-PUŽ</t>
  </si>
  <si>
    <t>72/VYZ/06 Zamedz. splach. kont. zemín v okolí obj. 41 a 44</t>
  </si>
  <si>
    <t>73/VYZ/06 Vyraďovanie technologických zariadení obj. 44</t>
  </si>
  <si>
    <t>74/VYZ/06 Vyraďovanie z prevádzky a transport</t>
  </si>
  <si>
    <t>75/VYZ/06 Vyraďovanie horúcej komory A-1</t>
  </si>
  <si>
    <t>76/VYZ/06 Dekontaminácia miestností a zariadení JE A-1</t>
  </si>
  <si>
    <t>77/VYZ/06 Skladovanie upravených RAO – VYZ</t>
  </si>
  <si>
    <t>78/VYZ/06 Modifikácia spracovat. liniek a úprava CHRO</t>
  </si>
  <si>
    <t>79/VYZ/06 Modif. sprac. liniek, rozšir. využitia–sprac. a upr. kalov</t>
  </si>
  <si>
    <t>83/VYZ/06 Prevádzka RÚRAO Mochovce</t>
  </si>
  <si>
    <t>84/VYZ/06 Dokončenie ZÚNZ Trnava</t>
  </si>
  <si>
    <t>85/VYZ/06 Doplnenie zariadení na dekontaminovaných pracoviskách</t>
  </si>
  <si>
    <t>87/VYZ/06 Sprac. nízkoaktívnych vôd z A-1</t>
  </si>
  <si>
    <t>92/VYZ/06 Komplexná štúdia vyraďovania V-1</t>
  </si>
  <si>
    <t>93/VYZ/06 Naloženie so ZRAM neznámeho pôvodu</t>
  </si>
  <si>
    <t>95/VYZ/06 Rekonštrukcia objektu A – 16</t>
  </si>
  <si>
    <t>97/VYZ/06 Dodávka sušiarne</t>
  </si>
  <si>
    <t>98/VYZ/06 Zariadenie na nedest. kontr.</t>
  </si>
  <si>
    <t>99/VYZ/06 Skladovanie KRAO</t>
  </si>
  <si>
    <t>100/VYZ/06 Fragment. puzdier DS</t>
  </si>
  <si>
    <t>108/VYZ/06 Dokumentacia vplyvu na ŽP</t>
  </si>
  <si>
    <t>110/VYZ/06 Inovacia a rozšírenie TIS</t>
  </si>
  <si>
    <t>111/VYZ/06 Údržba zariadení A1</t>
  </si>
  <si>
    <t>112/VYZ/06 Spektrometrická linka na meranie aktivít gama nuklidov</t>
  </si>
  <si>
    <t>114a/VYZ/06 Dokumentácia vyraďovania JE A1-2etapa</t>
  </si>
  <si>
    <t>114b/VYZ/06 Dokumentácia k vydaniu povolenia na VJE A1 2 etapa</t>
  </si>
  <si>
    <t>117/VYZ/06 Rekonštrukcia EPS</t>
  </si>
  <si>
    <t>120/VYZ/06 Systémové opatrenie na BL v obj.809</t>
  </si>
  <si>
    <t>122/VYZ/06 Úprava uzla výstupu popola spaľovne BSC RAO</t>
  </si>
  <si>
    <t>124/VYZ/06 Dopravný prostriedok na prepravu RAO z vyraď.JZ</t>
  </si>
  <si>
    <t xml:space="preserve">125/VYZ/06 Finálne spracovanie KRAO Mochovce </t>
  </si>
  <si>
    <t>126/VYZ/06 Rekonštrukcia bitumenového hospodárstva obj. 809</t>
  </si>
  <si>
    <t>23/SE/06 Koncepcia zadnej časti JE</t>
  </si>
  <si>
    <t xml:space="preserve">131/VYZ/06 Medziskladovanie RAO </t>
  </si>
  <si>
    <t>133/vYZ/06 Riadenie projektu vyraďovania JE A1</t>
  </si>
  <si>
    <t>145/VYZ/06 Rekonštrukcia a doplnenie MIRS v SE VYZ</t>
  </si>
  <si>
    <t xml:space="preserve"> R O Č N Ý   V Ý K A Z</t>
  </si>
  <si>
    <t xml:space="preserve">Tvorba zdrojov fondu spolu </t>
  </si>
  <si>
    <t xml:space="preserve">           – Správa fondu</t>
  </si>
  <si>
    <t>– Ostatné výdavky (správa fondu)</t>
  </si>
  <si>
    <t>Schválený rozpočet na rok 2006</t>
  </si>
  <si>
    <t>641 transfér zo ŠR</t>
  </si>
  <si>
    <t>Výdavky  spolu:</t>
  </si>
  <si>
    <t>Zostatok finančných prostriedkov</t>
  </si>
  <si>
    <t>Národného jadrového fondu na vyraďovanie jadrových zariadení a na  nakladanie s vyhoretým jadrovým palivom a rádioaktívnymi odpadmi podľa zúčtovaných príjmov a výdajov</t>
  </si>
  <si>
    <t>Národného jadrového fondu na vyraďovanie jadrových zariadení a na nakladanie s vyhoretým jadrovým palivom a rádioaktívnymi odpadmi podľa zúčtovaných príjmov a výdajov</t>
  </si>
  <si>
    <t>Národný jadrový fond na vyraďovanie jadrových zariadení a na nakladanie s vyhoretým jadrovým palivom a rádioaktívnymi odpadmi</t>
  </si>
  <si>
    <t>Správa fondu            1,00    %</t>
  </si>
  <si>
    <t>Príspevky od držit.povolenia spolu</t>
  </si>
  <si>
    <t>Úroky JE V-1         47,5966 %</t>
  </si>
  <si>
    <t>Úroky JE V-2         39,7621 %</t>
  </si>
  <si>
    <t>Úroky Moch1,2      12,6413 %</t>
  </si>
  <si>
    <t>Poč. Stav JE V-2      39,7621 %</t>
  </si>
  <si>
    <t>Poč. Stav Moch1,2   12,6413 %</t>
  </si>
  <si>
    <t>Správa fondu              1,00    %</t>
  </si>
  <si>
    <t>Jadrová elektráreň A-1</t>
  </si>
  <si>
    <t>Jadrová elektráreň V-1</t>
  </si>
  <si>
    <t>Jadrová elektráreň V-2</t>
  </si>
  <si>
    <t>Jadrová elektrárň EMO</t>
  </si>
  <si>
    <t>Nové jadrové zariadenia po 1.7.2006</t>
  </si>
  <si>
    <t>ZRAM neznámeho pôvodu</t>
  </si>
  <si>
    <t>Úložiská RAO a VJP</t>
  </si>
  <si>
    <t>Inštitucionálna kontrola úložisk</t>
  </si>
  <si>
    <t>Skladovanie VJP v samost.zariad.</t>
  </si>
  <si>
    <t>Jadrová elektráreň EMO</t>
  </si>
  <si>
    <t>Dotácia zo ŠR na ZRAM</t>
  </si>
  <si>
    <t>Dotácia zo ŠR  spolu:</t>
  </si>
  <si>
    <t>Transfér zo ŠR na ZRAM</t>
  </si>
  <si>
    <t>Úroky z fin. prostr. NJF spolu:</t>
  </si>
  <si>
    <t>644 bežné výdavky spolu:</t>
  </si>
  <si>
    <t>723 kapit. Výdavky  spolu:</t>
  </si>
  <si>
    <t>644 Jadrová elektrareň A-1</t>
  </si>
  <si>
    <t>644 Jadrová elektrareň V-1</t>
  </si>
  <si>
    <t>644 Jadrová elektráreň V-2</t>
  </si>
  <si>
    <t>644 Jadrová elektráreň EMO</t>
  </si>
  <si>
    <t>644 Nové jadr.zariad.po 1.7.06</t>
  </si>
  <si>
    <t>644 ZRAM neznámeho povodu</t>
  </si>
  <si>
    <t>644 Úložiska RAO a VJP</t>
  </si>
  <si>
    <t>644 Inštitucion. kont.úložisk</t>
  </si>
  <si>
    <t xml:space="preserve">644 Sklad.VJP v samost.zar. </t>
  </si>
  <si>
    <t>723 Jadrová elektráreň A-1</t>
  </si>
  <si>
    <t>723 Jadrová elektráreň V-1</t>
  </si>
  <si>
    <t>723 Jadrová elektráreň V-2</t>
  </si>
  <si>
    <t>723 Jadrová elektráreň Moch.</t>
  </si>
  <si>
    <t>723 Nové jadr.zar..po 1.7.06</t>
  </si>
  <si>
    <t>723 ZRAM neznám. pôvodu</t>
  </si>
  <si>
    <t>723 Úložiska RAO a VJP</t>
  </si>
  <si>
    <t>723 Inštituc.kontr.úložisk</t>
  </si>
  <si>
    <t>723 Sklad.VJP v samost.zar.</t>
  </si>
  <si>
    <t>641 ZRAM neznám.pôvodu</t>
  </si>
  <si>
    <t>Príspevok vlastníkov jadrovoenergetických zariadení (SE, a.s. a JAVYS, a.s.)</t>
  </si>
  <si>
    <t>Z toho: – JAVYS, a.s.</t>
  </si>
  <si>
    <t xml:space="preserve">           – Transfer zo ŠR pre JAVYS, a.s.</t>
  </si>
  <si>
    <t>Výdavky spolu pre JAVYS, a.s.</t>
  </si>
  <si>
    <t>Investičné výdavky (SE, JAVYS)</t>
  </si>
  <si>
    <t xml:space="preserve">Investičné výdavky (NJF) </t>
  </si>
  <si>
    <t>Neinv. výdavky (SE, JAVYS)</t>
  </si>
  <si>
    <t>Transfér zo ŠR (SE, JAVYS)spolu</t>
  </si>
  <si>
    <t>Výdavky spolu SE, JAVYS</t>
  </si>
  <si>
    <t>Výdavky spolu NJF</t>
  </si>
  <si>
    <t>VÝDAVKY PRE DRŽITEĽOV POVOLENIA NA PREVÁDZKU JZ - JAVYS, a.s.</t>
  </si>
  <si>
    <t>Výdavky JAVYS, a.s.</t>
  </si>
  <si>
    <t>Neinv.výdavky NJF</t>
  </si>
  <si>
    <t>Dotácie z NJF držiteľom povolenia na prevádzku JZ - SE a.s. a JAVYS a.s. boli poskytnuté na základe rozhodnutí ministra hospodárstva SR a priorít schvaľovaných Radou štátneho fondu na nasledovné akcie:</t>
  </si>
  <si>
    <t>Schválený rozpočet roku 2006</t>
  </si>
  <si>
    <t>Upravený rozpočet od 1.7.2006</t>
  </si>
  <si>
    <t>Upravený rozpočet do 30.06.2006</t>
  </si>
  <si>
    <t>Upravený rozpočet od 01.07.2006</t>
  </si>
  <si>
    <t>Upravený rozpočet  od 01.07.2006</t>
  </si>
  <si>
    <t>Použité finančné prostriedky členíme podľa jednotlivých projektov od 1.7.2006 do 30.9.2006</t>
  </si>
  <si>
    <t>Skutočnosť 2006 od 1.7.2006 do 31.12.2006</t>
  </si>
  <si>
    <t>Čerpanie rozpočtu do 31.12.2006</t>
  </si>
  <si>
    <t>za obdobie od 1.7.2006 do 31.12.2006 (v SK)</t>
  </si>
  <si>
    <t>ZOSTATOK FONDU K 31.12.2006</t>
  </si>
  <si>
    <t>za obdobie od 1.7.2006 do 30.12.2006 (v  tis. SK)</t>
  </si>
  <si>
    <t>Skutočnosť k 31.12.2006</t>
  </si>
  <si>
    <t>Skutočnosť do 31.12.2006</t>
  </si>
  <si>
    <t>Skutočnosť od 1.7.2006 do 31.12.2006</t>
  </si>
  <si>
    <t>Skutočnosť od1.7.2006 do 31.12.2006</t>
  </si>
  <si>
    <t>Bilancia príjmov a výdavkov Národného jadrového fondu na vyraďovanie jadrových zariadení a na  nakladanie s vyhoretým jadrovým palivom a rádioaktívnymi odpadmi za rok  2006</t>
  </si>
  <si>
    <t xml:space="preserve">Prispevok JE V-1  </t>
  </si>
  <si>
    <t xml:space="preserve">Príspevok JE V-2   </t>
  </si>
  <si>
    <t xml:space="preserve">Príspevok Moch1,2 </t>
  </si>
  <si>
    <t>O TVORBE A POUŽITÍ ZDROJOV NÁRODNÉHO JADROVÉHO  FONDU NA VYRAĎOVANIE JADROVÝCH ZARIADENÍ A NA NAKLADANIE S VYHORETÝM JADROVÝM PALIVOM A RÁDIOAKTÍVNYMI ODPADMI   k:   31.12. 2006</t>
  </si>
  <si>
    <t>Štruktúra výdavkov NJF za rok  2006</t>
  </si>
  <si>
    <t>VÝDAVKY NA SPRÁVU NJF OD 1.7.2006 DO 31.12.2006</t>
  </si>
  <si>
    <t>Výdavky spolu od 1. 1. 2006 do 31.12. 2006</t>
  </si>
  <si>
    <t>1.1.2006-30.6.2006</t>
  </si>
  <si>
    <t>Z toho Investičné</t>
  </si>
  <si>
    <t>z toho neinvestičné</t>
  </si>
  <si>
    <t>Z toho investičné</t>
  </si>
  <si>
    <t>Z toho neivestičné</t>
  </si>
  <si>
    <t>Spolu za celý rok 2006</t>
  </si>
  <si>
    <t>Z toho neinvestičné</t>
  </si>
  <si>
    <t>do 30.06.2006</t>
  </si>
  <si>
    <t>od 1.7.2006</t>
  </si>
  <si>
    <t>z toho inves</t>
  </si>
  <si>
    <t xml:space="preserve">z toho nei </t>
  </si>
  <si>
    <t>143/VYZ/06 Vyraďovanie dlhodob.skladu obj. 30 A1</t>
  </si>
  <si>
    <t>148/VYZ/06 Náhrada dožívajúcich prístrojov</t>
  </si>
  <si>
    <t xml:space="preserve">149/VYZ/06 Náhrada za dožívajúce prístroje </t>
  </si>
  <si>
    <t>150/VYZ/06 Inovacia meraní kont. Os</t>
  </si>
  <si>
    <t>151/VYZ/06 Hodnotenie bezp.ulož. RAO RURAO</t>
  </si>
  <si>
    <t>Od 1.7.2006-do 31.12.2006</t>
  </si>
  <si>
    <t>Investičné r,2006</t>
  </si>
  <si>
    <t>Neinvest.2006</t>
  </si>
  <si>
    <t>Výdavky pre prevádzkovateľa jadrových zariadení</t>
  </si>
  <si>
    <t>Stav finančných prostriedkov</t>
  </si>
  <si>
    <t>Jadrová elektr EMO 1,2  12,6413%</t>
  </si>
  <si>
    <t xml:space="preserve">           PRÍJMY</t>
  </si>
  <si>
    <t>Finančné prostriedky pre JE</t>
  </si>
  <si>
    <t>Úroky</t>
  </si>
  <si>
    <t>Rozdelenie prostriedkov</t>
  </si>
  <si>
    <t>od 1.7.-31.12.2006</t>
  </si>
  <si>
    <t>od 1.7-31.12.2006</t>
  </si>
  <si>
    <t>Spolu</t>
  </si>
  <si>
    <t>Odvody</t>
  </si>
  <si>
    <t>Správa fondu   1 %</t>
  </si>
  <si>
    <t>S p o l u  :</t>
  </si>
  <si>
    <t>Jadrová elektráreň V-1    47,5966%</t>
  </si>
  <si>
    <t>Jadrová elektráreň V-2    39,7621%</t>
  </si>
  <si>
    <t>Zdroje spolu :</t>
  </si>
  <si>
    <t xml:space="preserve">          VÝDAVKY</t>
  </si>
  <si>
    <t>1/  Jadrová elektráreň A-1</t>
  </si>
  <si>
    <t>2/  Jadrová elektráreň V-1</t>
  </si>
  <si>
    <t>3/  Jadrová elektráreň V-2</t>
  </si>
  <si>
    <r>
      <t xml:space="preserve">       </t>
    </r>
    <r>
      <rPr>
        <b/>
        <sz val="10"/>
        <rFont val="Arial"/>
        <family val="2"/>
      </rPr>
      <t>Investičné</t>
    </r>
  </si>
  <si>
    <t xml:space="preserve">   Neinvestičné</t>
  </si>
  <si>
    <t>4/  Jadrová elektráreň EMO</t>
  </si>
  <si>
    <t>5/  Nové elektrárne po 1.7.2006</t>
  </si>
  <si>
    <t>6/  ZRAM neznámeho pôvodu</t>
  </si>
  <si>
    <t>7/  Úložiska RAO a VJP</t>
  </si>
  <si>
    <t>8/  Inštitucionálne odpady</t>
  </si>
  <si>
    <t>9/ Správa NJF</t>
  </si>
  <si>
    <t xml:space="preserve">     S p o l u :</t>
  </si>
  <si>
    <t>Spolu JAVYS a NJF</t>
  </si>
  <si>
    <t>Finančné prostieky za obdobie)</t>
  </si>
  <si>
    <t>od 1.7.2006 - 31.12.2006</t>
  </si>
  <si>
    <t>Príjmy</t>
  </si>
  <si>
    <t>Konečný stav</t>
  </si>
  <si>
    <r>
      <t xml:space="preserve"> </t>
    </r>
    <r>
      <rPr>
        <b/>
        <sz val="10"/>
        <rFont val="Arial"/>
        <family val="2"/>
      </rPr>
      <t>k 31.12.2006</t>
    </r>
  </si>
  <si>
    <t>Poč. stav  JE V-1      47,5966 %</t>
  </si>
  <si>
    <t>Finančný stav na účte fondu  1.7.2006</t>
  </si>
  <si>
    <t>Počiatočný stav účtu fondu k 1.1.</t>
  </si>
  <si>
    <t>Konečný stav prostriedkov 31.12.</t>
  </si>
  <si>
    <t>na podúčtoch 01.07.2006-31.12.2006</t>
  </si>
  <si>
    <t xml:space="preserve">              - ostatné príjmy</t>
  </si>
  <si>
    <t>Finančný  stav na účte fondu k 1.7.2006</t>
  </si>
  <si>
    <t>Poč. stav účtu k 1.1.2006  spolu</t>
  </si>
  <si>
    <t>Ďalšie zdroje, ak to stan. os. predpis</t>
  </si>
  <si>
    <t>Stav finančných prostriedkov na podúčtoch 01.07.2006-31.12.2006</t>
  </si>
  <si>
    <t>Skutočnosť od 1.7.2006 do 31.12. 2006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</si>
</sst>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Sk&quot;"/>
    <numFmt numFmtId="168" formatCode="#,##0.0"/>
    <numFmt numFmtId="169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7" fontId="3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0" fillId="0" borderId="0" xfId="0" applyNumberFormat="1" applyAlignment="1">
      <alignment horizontal="center" vertical="center" wrapText="1"/>
    </xf>
    <xf numFmtId="4" fontId="4" fillId="0" borderId="0" xfId="0" applyNumberFormat="1" applyFont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1" xfId="0" applyNumberFormat="1" applyFont="1" applyBorder="1" applyAlignment="1">
      <alignment wrapText="1"/>
    </xf>
    <xf numFmtId="167" fontId="5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3" fontId="5" fillId="0" borderId="2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169" fontId="0" fillId="0" borderId="0" xfId="0" applyNumberFormat="1" applyBorder="1" applyAlignment="1">
      <alignment wrapText="1"/>
    </xf>
    <xf numFmtId="169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Continuous" vertic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9" fontId="3" fillId="0" borderId="0" xfId="2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wrapText="1"/>
    </xf>
    <xf numFmtId="169" fontId="0" fillId="0" borderId="0" xfId="20" applyNumberFormat="1" applyBorder="1" applyAlignment="1">
      <alignment wrapText="1"/>
    </xf>
    <xf numFmtId="169" fontId="3" fillId="0" borderId="0" xfId="20" applyNumberFormat="1" applyFont="1" applyBorder="1" applyAlignment="1">
      <alignment wrapText="1"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10" fontId="3" fillId="0" borderId="2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3" fillId="0" borderId="3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Alignment="1">
      <alignment/>
    </xf>
    <xf numFmtId="167" fontId="0" fillId="0" borderId="0" xfId="0" applyNumberFormat="1" applyFont="1" applyAlignment="1">
      <alignment wrapText="1"/>
    </xf>
    <xf numFmtId="43" fontId="0" fillId="0" borderId="0" xfId="0" applyNumberFormat="1" applyAlignment="1">
      <alignment/>
    </xf>
    <xf numFmtId="4" fontId="0" fillId="0" borderId="0" xfId="0" applyNumberFormat="1" applyAlignment="1">
      <alignment vertical="center" wrapText="1"/>
    </xf>
    <xf numFmtId="3" fontId="5" fillId="0" borderId="0" xfId="0" applyNumberFormat="1" applyFont="1" applyAlignment="1">
      <alignment horizontal="center" wrapText="1"/>
    </xf>
    <xf numFmtId="3" fontId="0" fillId="0" borderId="4" xfId="0" applyNumberFormat="1" applyBorder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3" fontId="0" fillId="0" borderId="0" xfId="0" applyNumberFormat="1" applyBorder="1" applyAlignment="1">
      <alignment horizontal="right" wrapText="1"/>
    </xf>
    <xf numFmtId="4" fontId="1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4">
      <selection activeCell="A1" sqref="A1:G1"/>
    </sheetView>
  </sheetViews>
  <sheetFormatPr defaultColWidth="9.140625" defaultRowHeight="19.5" customHeight="1"/>
  <cols>
    <col min="1" max="1" width="37.140625" style="1" customWidth="1"/>
    <col min="2" max="2" width="19.140625" style="1" bestFit="1" customWidth="1"/>
    <col min="3" max="4" width="11.7109375" style="1" bestFit="1" customWidth="1"/>
    <col min="5" max="5" width="11.7109375" style="1" customWidth="1"/>
    <col min="6" max="6" width="17.140625" style="1" customWidth="1"/>
    <col min="7" max="7" width="12.00390625" style="1" customWidth="1"/>
    <col min="8" max="16384" width="9.140625" style="1" customWidth="1"/>
  </cols>
  <sheetData>
    <row r="1" spans="1:7" ht="39.75" customHeight="1">
      <c r="A1" s="57" t="s">
        <v>227</v>
      </c>
      <c r="B1" s="57"/>
      <c r="C1" s="57"/>
      <c r="D1" s="57"/>
      <c r="E1" s="57"/>
      <c r="F1" s="57"/>
      <c r="G1" s="57"/>
    </row>
    <row r="2" spans="1:7" ht="19.5" customHeight="1" thickBot="1">
      <c r="A2" s="58" t="s">
        <v>56</v>
      </c>
      <c r="B2" s="58"/>
      <c r="C2" s="58"/>
      <c r="D2" s="58"/>
      <c r="E2" s="58"/>
      <c r="F2" s="58"/>
      <c r="G2" s="58"/>
    </row>
    <row r="3" spans="1:7" ht="42" customHeight="1" thickBot="1">
      <c r="A3" s="22" t="s">
        <v>49</v>
      </c>
      <c r="B3" s="47" t="s">
        <v>212</v>
      </c>
      <c r="C3" s="47" t="s">
        <v>214</v>
      </c>
      <c r="D3" s="47" t="s">
        <v>213</v>
      </c>
      <c r="E3" s="47" t="s">
        <v>219</v>
      </c>
      <c r="F3" s="47" t="s">
        <v>218</v>
      </c>
      <c r="G3" s="23" t="s">
        <v>41</v>
      </c>
    </row>
    <row r="4" spans="1:2" ht="19.5" customHeight="1">
      <c r="A4" s="14" t="s">
        <v>48</v>
      </c>
      <c r="B4" s="46"/>
    </row>
    <row r="5" spans="1:7" ht="19.5" customHeight="1">
      <c r="A5" s="1" t="s">
        <v>291</v>
      </c>
      <c r="B5" s="1">
        <v>14762831</v>
      </c>
      <c r="C5" s="1">
        <v>14956150</v>
      </c>
      <c r="D5" s="1">
        <v>0</v>
      </c>
      <c r="E5" s="1">
        <v>14956150</v>
      </c>
      <c r="F5" s="1">
        <v>0</v>
      </c>
      <c r="G5" s="43">
        <f>(E5/B5)</f>
        <v>1.013094981579075</v>
      </c>
    </row>
    <row r="6" spans="1:7" ht="19.5" customHeight="1">
      <c r="A6" s="1" t="s">
        <v>0</v>
      </c>
      <c r="B6" s="1">
        <v>2244400</v>
      </c>
      <c r="C6" s="1">
        <v>1269600</v>
      </c>
      <c r="D6" s="1">
        <v>600000</v>
      </c>
      <c r="E6" s="1">
        <v>1809376</v>
      </c>
      <c r="F6" s="1">
        <v>539776</v>
      </c>
      <c r="G6" s="43">
        <f>E6/B6</f>
        <v>0.8061735875957939</v>
      </c>
    </row>
    <row r="7" spans="1:7" ht="19.5" customHeight="1">
      <c r="A7" s="1" t="s">
        <v>1</v>
      </c>
      <c r="B7" s="1">
        <v>0</v>
      </c>
      <c r="C7" s="1">
        <v>0</v>
      </c>
      <c r="D7" s="1">
        <v>0</v>
      </c>
      <c r="F7" s="1">
        <v>0</v>
      </c>
      <c r="G7" s="43">
        <v>0</v>
      </c>
    </row>
    <row r="8" spans="1:7" ht="19.5" customHeight="1">
      <c r="A8" s="1" t="s">
        <v>2</v>
      </c>
      <c r="B8" s="1">
        <v>310000</v>
      </c>
      <c r="C8" s="1">
        <v>22915</v>
      </c>
      <c r="D8" s="1">
        <v>160000</v>
      </c>
      <c r="E8" s="1">
        <v>134848</v>
      </c>
      <c r="F8" s="1">
        <v>111933</v>
      </c>
      <c r="G8" s="43">
        <f>(E8/B8)</f>
        <v>0.43499354838709675</v>
      </c>
    </row>
    <row r="9" spans="1:7" ht="19.5" customHeight="1">
      <c r="A9" s="1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43">
        <v>0</v>
      </c>
    </row>
    <row r="10" spans="1:7" ht="19.5" customHeight="1">
      <c r="A10" s="1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43">
        <v>0</v>
      </c>
    </row>
    <row r="11" spans="1:7" ht="19.5" customHeight="1">
      <c r="A11" s="1" t="s">
        <v>294</v>
      </c>
      <c r="B11" s="1">
        <v>0</v>
      </c>
      <c r="C11" s="1">
        <v>0</v>
      </c>
      <c r="D11" s="1">
        <v>15951509</v>
      </c>
      <c r="E11" s="1">
        <v>0</v>
      </c>
      <c r="F11" s="1">
        <v>15951509</v>
      </c>
      <c r="G11" s="43">
        <v>0</v>
      </c>
    </row>
    <row r="12" spans="1:7" ht="19.5" customHeight="1">
      <c r="A12" s="1" t="s">
        <v>5</v>
      </c>
      <c r="B12" s="1">
        <v>0</v>
      </c>
      <c r="C12" s="1">
        <v>51</v>
      </c>
      <c r="D12" s="1">
        <v>0</v>
      </c>
      <c r="E12" s="1">
        <v>58</v>
      </c>
      <c r="F12" s="1">
        <v>7</v>
      </c>
      <c r="G12" s="43">
        <v>0</v>
      </c>
    </row>
    <row r="13" spans="1:7" ht="19.5" customHeight="1">
      <c r="A13" s="13" t="s">
        <v>6</v>
      </c>
      <c r="B13" s="13">
        <f>SUM(B5:B12)</f>
        <v>17317231</v>
      </c>
      <c r="C13" s="13">
        <f>SUM(C5:C12)</f>
        <v>16248716</v>
      </c>
      <c r="D13" s="13">
        <f>SUM(D5:D12)</f>
        <v>16711509</v>
      </c>
      <c r="E13" s="13">
        <f>SUM(E5:E12)</f>
        <v>16900432</v>
      </c>
      <c r="F13" s="13">
        <f>SUM(F5:F12)</f>
        <v>16603225</v>
      </c>
      <c r="G13" s="43">
        <f>(E13/B13)</f>
        <v>0.9759315447140481</v>
      </c>
    </row>
    <row r="14" spans="1:7" ht="19.5" customHeight="1">
      <c r="A14" s="14" t="s">
        <v>26</v>
      </c>
      <c r="B14" s="14"/>
      <c r="G14" s="43"/>
    </row>
    <row r="15" spans="1:7" ht="19.5" customHeight="1">
      <c r="A15" s="1" t="s">
        <v>7</v>
      </c>
      <c r="B15" s="1">
        <v>442050</v>
      </c>
      <c r="C15" s="1">
        <v>112461</v>
      </c>
      <c r="D15" s="1">
        <v>366066</v>
      </c>
      <c r="E15" s="1">
        <v>347250</v>
      </c>
      <c r="F15" s="1">
        <v>234789</v>
      </c>
      <c r="G15" s="43">
        <f>(E15/B15)</f>
        <v>0.7855446216491347</v>
      </c>
    </row>
    <row r="16" spans="1:7" ht="19.5" customHeight="1">
      <c r="A16" s="1" t="s">
        <v>8</v>
      </c>
      <c r="B16" s="1">
        <v>331750</v>
      </c>
      <c r="C16" s="1">
        <v>181080</v>
      </c>
      <c r="D16" s="1">
        <v>108289</v>
      </c>
      <c r="E16" s="1">
        <v>284828</v>
      </c>
      <c r="F16" s="1">
        <v>103748</v>
      </c>
      <c r="G16" s="43">
        <f>(E16/B16)</f>
        <v>0.8585621703089676</v>
      </c>
    </row>
    <row r="17" spans="1:7" ht="19.5" customHeight="1">
      <c r="A17" s="1" t="s">
        <v>9</v>
      </c>
      <c r="C17" s="1">
        <v>0</v>
      </c>
      <c r="D17" s="1">
        <v>0</v>
      </c>
      <c r="E17" s="1">
        <v>0</v>
      </c>
      <c r="F17" s="1">
        <v>0</v>
      </c>
      <c r="G17" s="43">
        <v>0</v>
      </c>
    </row>
    <row r="18" spans="1:7" ht="19.5" customHeight="1">
      <c r="A18" s="1" t="s">
        <v>10</v>
      </c>
      <c r="C18" s="1">
        <v>0</v>
      </c>
      <c r="D18" s="1">
        <v>0</v>
      </c>
      <c r="E18" s="1">
        <v>0</v>
      </c>
      <c r="F18" s="1">
        <v>0</v>
      </c>
      <c r="G18" s="43">
        <v>0</v>
      </c>
    </row>
    <row r="19" spans="1:7" ht="19.5" customHeight="1">
      <c r="A19" s="1" t="s">
        <v>147</v>
      </c>
      <c r="B19" s="1">
        <v>7633</v>
      </c>
      <c r="C19" s="1">
        <v>3666</v>
      </c>
      <c r="D19" s="1">
        <v>7600</v>
      </c>
      <c r="E19" s="1">
        <v>8473</v>
      </c>
      <c r="F19" s="1">
        <v>4807</v>
      </c>
      <c r="G19" s="43">
        <v>0</v>
      </c>
    </row>
    <row r="20" spans="1:7" ht="19.5" customHeight="1" thickBot="1">
      <c r="A20" s="13" t="s">
        <v>11</v>
      </c>
      <c r="B20" s="13">
        <f>SUM(B15:B19)</f>
        <v>781433</v>
      </c>
      <c r="C20" s="13">
        <f>SUM(C15:C19)</f>
        <v>297207</v>
      </c>
      <c r="D20" s="13">
        <f>SUM(D15:D19)</f>
        <v>481955</v>
      </c>
      <c r="E20" s="13">
        <f>SUM(E15:E19)</f>
        <v>640551</v>
      </c>
      <c r="F20" s="13">
        <f>SUM(F15:F19)</f>
        <v>343344</v>
      </c>
      <c r="G20" s="44">
        <f>(E20/B20)</f>
        <v>0.81971327036355</v>
      </c>
    </row>
    <row r="21" spans="1:7" ht="19.5" customHeight="1" thickBot="1">
      <c r="A21" s="24" t="s">
        <v>292</v>
      </c>
      <c r="B21" s="25">
        <f>B13-B20</f>
        <v>16535798</v>
      </c>
      <c r="C21" s="25">
        <f>C13-C20</f>
        <v>15951509</v>
      </c>
      <c r="D21" s="25">
        <f>D13-D20</f>
        <v>16229554</v>
      </c>
      <c r="E21" s="25">
        <f>E13-E20</f>
        <v>16259881</v>
      </c>
      <c r="F21" s="25">
        <f>F13-F20</f>
        <v>16259881</v>
      </c>
      <c r="G21" s="45">
        <f>(E21/B21)</f>
        <v>0.9833139592053556</v>
      </c>
    </row>
  </sheetData>
  <mergeCells count="2">
    <mergeCell ref="A1:G1"/>
    <mergeCell ref="A2:G2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&amp;RTabuľka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8">
      <selection activeCell="A28" sqref="A28"/>
    </sheetView>
  </sheetViews>
  <sheetFormatPr defaultColWidth="9.140625" defaultRowHeight="19.5" customHeight="1"/>
  <cols>
    <col min="1" max="1" width="40.57421875" style="3" customWidth="1"/>
    <col min="2" max="2" width="30.421875" style="4" customWidth="1"/>
    <col min="3" max="16384" width="9.140625" style="3" customWidth="1"/>
  </cols>
  <sheetData>
    <row r="1" spans="1:2" ht="19.5" customHeight="1">
      <c r="A1" s="61" t="s">
        <v>42</v>
      </c>
      <c r="B1" s="61"/>
    </row>
    <row r="2" spans="1:2" ht="42.75" customHeight="1">
      <c r="A2" s="62" t="s">
        <v>152</v>
      </c>
      <c r="B2" s="62"/>
    </row>
    <row r="3" spans="1:2" ht="19.5" customHeight="1" thickBot="1">
      <c r="A3" s="63" t="s">
        <v>220</v>
      </c>
      <c r="B3" s="64"/>
    </row>
    <row r="4" spans="1:2" ht="19.5" customHeight="1" thickBot="1">
      <c r="A4" s="59" t="s">
        <v>43</v>
      </c>
      <c r="B4" s="65"/>
    </row>
    <row r="5" spans="1:2" ht="19.5" customHeight="1">
      <c r="A5" s="7" t="s">
        <v>295</v>
      </c>
      <c r="B5" s="5">
        <v>15951508762.8</v>
      </c>
    </row>
    <row r="6" spans="1:2" ht="28.5" customHeight="1">
      <c r="A6" s="3" t="s">
        <v>198</v>
      </c>
      <c r="B6" s="4">
        <v>539776572</v>
      </c>
    </row>
    <row r="7" spans="1:2" ht="19.5" customHeight="1">
      <c r="A7" s="3" t="s">
        <v>13</v>
      </c>
      <c r="B7" s="4">
        <v>0</v>
      </c>
    </row>
    <row r="8" spans="1:2" ht="19.5" customHeight="1">
      <c r="A8" s="3" t="s">
        <v>14</v>
      </c>
      <c r="B8" s="4">
        <v>111933243.77</v>
      </c>
    </row>
    <row r="9" spans="1:2" ht="19.5" customHeight="1">
      <c r="A9" s="3" t="s">
        <v>15</v>
      </c>
      <c r="B9" s="4">
        <v>0</v>
      </c>
    </row>
    <row r="10" spans="1:2" ht="19.5" customHeight="1">
      <c r="A10" s="3" t="s">
        <v>16</v>
      </c>
      <c r="B10" s="4">
        <v>0</v>
      </c>
    </row>
    <row r="11" spans="1:2" ht="19.5" customHeight="1">
      <c r="A11" s="3" t="s">
        <v>17</v>
      </c>
      <c r="B11" s="54">
        <v>0</v>
      </c>
    </row>
    <row r="12" spans="1:2" ht="19.5" customHeight="1">
      <c r="A12" s="3" t="s">
        <v>17</v>
      </c>
      <c r="B12" s="4">
        <v>7085.62</v>
      </c>
    </row>
    <row r="13" spans="1:2" ht="19.5" customHeight="1" thickBot="1">
      <c r="A13" s="10" t="s">
        <v>44</v>
      </c>
      <c r="B13" s="5">
        <f>SUM(B5:B12)</f>
        <v>16603225664.19</v>
      </c>
    </row>
    <row r="14" spans="1:2" s="11" customFormat="1" ht="19.5" customHeight="1" thickBot="1">
      <c r="A14" s="59" t="s">
        <v>45</v>
      </c>
      <c r="B14" s="60"/>
    </row>
    <row r="15" spans="1:2" ht="19.5" customHeight="1">
      <c r="A15" s="7" t="s">
        <v>18</v>
      </c>
      <c r="B15" s="5">
        <f>B16+B17</f>
        <v>103748411.77</v>
      </c>
    </row>
    <row r="16" spans="1:2" ht="19.5" customHeight="1">
      <c r="A16" s="3" t="s">
        <v>199</v>
      </c>
      <c r="B16" s="4">
        <v>103748411.77</v>
      </c>
    </row>
    <row r="17" spans="1:2" ht="19.5" customHeight="1">
      <c r="A17" s="3" t="s">
        <v>146</v>
      </c>
      <c r="B17" s="4">
        <v>0</v>
      </c>
    </row>
    <row r="18" spans="1:2" ht="19.5" customHeight="1">
      <c r="A18" s="7" t="s">
        <v>19</v>
      </c>
      <c r="B18" s="5">
        <f>B19+B20</f>
        <v>239595404.22</v>
      </c>
    </row>
    <row r="19" spans="1:2" ht="19.5" customHeight="1">
      <c r="A19" s="3" t="s">
        <v>199</v>
      </c>
      <c r="B19" s="4">
        <v>234789330.02</v>
      </c>
    </row>
    <row r="20" spans="1:2" ht="19.5" customHeight="1">
      <c r="A20" s="3" t="s">
        <v>146</v>
      </c>
      <c r="B20" s="48">
        <v>4806074.2</v>
      </c>
    </row>
    <row r="21" spans="1:2" ht="19.5" customHeight="1">
      <c r="A21" s="3" t="s">
        <v>200</v>
      </c>
      <c r="B21" s="4">
        <v>0</v>
      </c>
    </row>
    <row r="22" spans="1:2" ht="19.5" customHeight="1">
      <c r="A22" s="7" t="s">
        <v>201</v>
      </c>
      <c r="B22" s="5">
        <f>B16+B19</f>
        <v>338537741.79</v>
      </c>
    </row>
    <row r="23" spans="1:2" ht="19.5" customHeight="1">
      <c r="A23" s="7" t="s">
        <v>53</v>
      </c>
      <c r="B23" s="5">
        <f>B17+B20</f>
        <v>4806074.2</v>
      </c>
    </row>
    <row r="24" spans="1:2" ht="19.5" customHeight="1" thickBot="1">
      <c r="A24" s="7" t="s">
        <v>46</v>
      </c>
      <c r="B24" s="5">
        <f>B15+B18</f>
        <v>343343815.99</v>
      </c>
    </row>
    <row r="25" spans="1:2" ht="19.5" customHeight="1" thickBot="1">
      <c r="A25" s="17" t="s">
        <v>221</v>
      </c>
      <c r="B25" s="18">
        <f>B13-B24</f>
        <v>16259881848.2</v>
      </c>
    </row>
    <row r="26" ht="19.5" customHeight="1">
      <c r="B26" s="4" t="s">
        <v>60</v>
      </c>
    </row>
  </sheetData>
  <mergeCells count="5">
    <mergeCell ref="A14:B14"/>
    <mergeCell ref="A1:B1"/>
    <mergeCell ref="A2:B2"/>
    <mergeCell ref="A3:B3"/>
    <mergeCell ref="A4:B4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&amp;RTabuľka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5" sqref="A5"/>
    </sheetView>
  </sheetViews>
  <sheetFormatPr defaultColWidth="9.140625" defaultRowHeight="19.5" customHeight="1"/>
  <cols>
    <col min="1" max="1" width="39.8515625" style="3" customWidth="1"/>
    <col min="2" max="2" width="30.7109375" style="6" customWidth="1"/>
    <col min="3" max="16384" width="9.140625" style="3" customWidth="1"/>
  </cols>
  <sheetData>
    <row r="1" spans="1:2" ht="19.5" customHeight="1">
      <c r="A1" s="66" t="s">
        <v>42</v>
      </c>
      <c r="B1" s="66"/>
    </row>
    <row r="2" spans="1:2" ht="41.25" customHeight="1">
      <c r="A2" s="62" t="s">
        <v>153</v>
      </c>
      <c r="B2" s="62"/>
    </row>
    <row r="3" spans="1:2" ht="19.5" customHeight="1" thickBot="1">
      <c r="A3" s="63" t="s">
        <v>222</v>
      </c>
      <c r="B3" s="64"/>
    </row>
    <row r="4" spans="1:2" ht="19.5" customHeight="1" thickBot="1">
      <c r="A4" s="59" t="s">
        <v>43</v>
      </c>
      <c r="B4" s="65"/>
    </row>
    <row r="5" spans="1:2" ht="19.5" customHeight="1">
      <c r="A5" s="7" t="s">
        <v>290</v>
      </c>
      <c r="B5" s="8">
        <v>15951509</v>
      </c>
    </row>
    <row r="6" spans="1:2" ht="27" customHeight="1">
      <c r="A6" s="3" t="s">
        <v>198</v>
      </c>
      <c r="B6" s="6">
        <v>539776</v>
      </c>
    </row>
    <row r="7" spans="1:2" ht="19.5" customHeight="1">
      <c r="A7" s="3" t="s">
        <v>13</v>
      </c>
      <c r="B7" s="6">
        <v>0</v>
      </c>
    </row>
    <row r="8" spans="1:2" ht="19.5" customHeight="1">
      <c r="A8" s="3" t="s">
        <v>14</v>
      </c>
      <c r="B8" s="6">
        <v>111933</v>
      </c>
    </row>
    <row r="9" spans="1:2" ht="19.5" customHeight="1">
      <c r="A9" s="3" t="s">
        <v>15</v>
      </c>
      <c r="B9" s="6">
        <v>0</v>
      </c>
    </row>
    <row r="10" spans="1:2" ht="19.5" customHeight="1">
      <c r="A10" s="3" t="s">
        <v>16</v>
      </c>
      <c r="B10" s="6">
        <v>7</v>
      </c>
    </row>
    <row r="11" spans="1:2" ht="19.5" customHeight="1">
      <c r="A11" s="3" t="s">
        <v>17</v>
      </c>
      <c r="B11" s="6">
        <v>0</v>
      </c>
    </row>
    <row r="12" spans="1:2" ht="19.5" customHeight="1" thickBot="1">
      <c r="A12" s="10" t="s">
        <v>44</v>
      </c>
      <c r="B12" s="8">
        <f>SUM(B5:B11)</f>
        <v>16603225</v>
      </c>
    </row>
    <row r="13" spans="1:2" s="11" customFormat="1" ht="19.5" customHeight="1" thickBot="1">
      <c r="A13" s="59" t="s">
        <v>45</v>
      </c>
      <c r="B13" s="60"/>
    </row>
    <row r="14" spans="1:2" ht="19.5" customHeight="1">
      <c r="A14" s="7" t="s">
        <v>18</v>
      </c>
      <c r="B14" s="8">
        <f>B15+B16</f>
        <v>103748</v>
      </c>
    </row>
    <row r="15" spans="1:2" ht="19.5" customHeight="1">
      <c r="A15" s="3" t="s">
        <v>199</v>
      </c>
      <c r="B15" s="6">
        <v>103748</v>
      </c>
    </row>
    <row r="16" spans="1:2" ht="19.5" customHeight="1">
      <c r="A16" s="3" t="s">
        <v>146</v>
      </c>
      <c r="B16" s="6">
        <v>0</v>
      </c>
    </row>
    <row r="17" spans="1:2" ht="19.5" customHeight="1">
      <c r="A17" s="7" t="s">
        <v>19</v>
      </c>
      <c r="B17" s="8">
        <f>B18+B19</f>
        <v>239596</v>
      </c>
    </row>
    <row r="18" spans="1:2" ht="19.5" customHeight="1">
      <c r="A18" s="3" t="s">
        <v>199</v>
      </c>
      <c r="B18" s="6">
        <v>234789</v>
      </c>
    </row>
    <row r="19" spans="1:2" ht="19.5" customHeight="1">
      <c r="A19" s="3" t="s">
        <v>146</v>
      </c>
      <c r="B19" s="6">
        <v>4807</v>
      </c>
    </row>
    <row r="20" spans="1:2" ht="19.5" customHeight="1">
      <c r="A20" s="3" t="s">
        <v>200</v>
      </c>
      <c r="B20" s="6">
        <v>0</v>
      </c>
    </row>
    <row r="21" spans="1:2" ht="19.5" customHeight="1">
      <c r="A21" s="7" t="s">
        <v>201</v>
      </c>
      <c r="B21" s="8">
        <f>B15+B18</f>
        <v>338537</v>
      </c>
    </row>
    <row r="22" spans="1:2" ht="19.5" customHeight="1">
      <c r="A22" s="7" t="s">
        <v>53</v>
      </c>
      <c r="B22" s="8">
        <f>B16+B19</f>
        <v>4807</v>
      </c>
    </row>
    <row r="23" spans="1:2" ht="19.5" customHeight="1" thickBot="1">
      <c r="A23" s="7" t="s">
        <v>46</v>
      </c>
      <c r="B23" s="8">
        <f>B14+B17</f>
        <v>343344</v>
      </c>
    </row>
    <row r="24" spans="1:2" ht="19.5" customHeight="1" thickBot="1">
      <c r="A24" s="17" t="s">
        <v>221</v>
      </c>
      <c r="B24" s="21">
        <f>B12-B23</f>
        <v>16259881</v>
      </c>
    </row>
  </sheetData>
  <mergeCells count="5">
    <mergeCell ref="A13:B13"/>
    <mergeCell ref="A1:B1"/>
    <mergeCell ref="A2:B2"/>
    <mergeCell ref="A3:B3"/>
    <mergeCell ref="A4:B4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&amp;RTabuľka č. 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G5" sqref="G5"/>
    </sheetView>
  </sheetViews>
  <sheetFormatPr defaultColWidth="9.140625" defaultRowHeight="12.75"/>
  <cols>
    <col min="1" max="1" width="31.28125" style="6" bestFit="1" customWidth="1"/>
    <col min="2" max="2" width="10.8515625" style="6" customWidth="1"/>
    <col min="3" max="3" width="10.140625" style="6" customWidth="1"/>
    <col min="4" max="4" width="10.28125" style="6" customWidth="1"/>
    <col min="5" max="5" width="10.7109375" style="6" customWidth="1"/>
    <col min="6" max="6" width="12.00390625" style="6" customWidth="1"/>
    <col min="7" max="7" width="13.8515625" style="6" customWidth="1"/>
    <col min="8" max="8" width="10.28125" style="6" customWidth="1"/>
    <col min="9" max="16384" width="9.140625" style="6" customWidth="1"/>
  </cols>
  <sheetData>
    <row r="1" spans="1:8" ht="33.75" customHeight="1">
      <c r="A1" s="57" t="s">
        <v>154</v>
      </c>
      <c r="B1" s="57"/>
      <c r="C1" s="57"/>
      <c r="D1" s="57"/>
      <c r="E1" s="57"/>
      <c r="F1" s="57"/>
      <c r="G1" s="57"/>
      <c r="H1" s="57"/>
    </row>
    <row r="2" spans="1:8" ht="18" customHeight="1">
      <c r="A2" s="57" t="s">
        <v>144</v>
      </c>
      <c r="B2" s="57"/>
      <c r="C2" s="57"/>
      <c r="D2" s="57"/>
      <c r="E2" s="57"/>
      <c r="F2" s="57"/>
      <c r="G2" s="57"/>
      <c r="H2" s="57"/>
    </row>
    <row r="3" spans="1:8" ht="37.5" customHeight="1">
      <c r="A3" s="67" t="s">
        <v>231</v>
      </c>
      <c r="B3" s="68"/>
      <c r="C3" s="68"/>
      <c r="D3" s="68"/>
      <c r="E3" s="68"/>
      <c r="F3" s="68"/>
      <c r="G3" s="68"/>
      <c r="H3" s="68"/>
    </row>
    <row r="4" spans="1:8" ht="12.75">
      <c r="A4" s="69" t="s">
        <v>56</v>
      </c>
      <c r="B4" s="69"/>
      <c r="C4" s="69"/>
      <c r="D4" s="69"/>
      <c r="E4" s="69"/>
      <c r="F4" s="69"/>
      <c r="G4" s="69"/>
      <c r="H4" s="69"/>
    </row>
    <row r="5" spans="1:8" s="9" customFormat="1" ht="51" customHeight="1">
      <c r="A5" s="28" t="s">
        <v>20</v>
      </c>
      <c r="B5" s="28" t="s">
        <v>61</v>
      </c>
      <c r="C5" s="28" t="s">
        <v>148</v>
      </c>
      <c r="D5" s="28" t="s">
        <v>214</v>
      </c>
      <c r="E5" s="28" t="s">
        <v>215</v>
      </c>
      <c r="F5" s="28" t="s">
        <v>223</v>
      </c>
      <c r="G5" s="28" t="s">
        <v>299</v>
      </c>
      <c r="H5" s="29" t="s">
        <v>41</v>
      </c>
    </row>
    <row r="6" spans="1:8" ht="12.75">
      <c r="A6" s="30" t="s">
        <v>21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296</v>
      </c>
      <c r="B7" s="31">
        <v>13051323</v>
      </c>
      <c r="C7" s="31">
        <v>14762831</v>
      </c>
      <c r="D7" s="31">
        <v>14956150</v>
      </c>
      <c r="E7" s="31">
        <v>15951509</v>
      </c>
      <c r="F7" s="31">
        <f>14956150</f>
        <v>14956150</v>
      </c>
      <c r="G7" s="31">
        <f>G8+G9+G10+G11</f>
        <v>15951509</v>
      </c>
      <c r="H7" s="32">
        <f>F7/C7</f>
        <v>1.013094981579075</v>
      </c>
    </row>
    <row r="8" spans="1:8" ht="12.75">
      <c r="A8" s="31" t="s">
        <v>289</v>
      </c>
      <c r="B8" s="31"/>
      <c r="C8" s="31"/>
      <c r="D8" s="31"/>
      <c r="E8" s="31"/>
      <c r="F8" s="31"/>
      <c r="G8" s="31">
        <v>7366599</v>
      </c>
      <c r="H8" s="32"/>
    </row>
    <row r="9" spans="1:8" ht="12.75">
      <c r="A9" s="31" t="s">
        <v>160</v>
      </c>
      <c r="B9" s="31"/>
      <c r="C9" s="31"/>
      <c r="D9" s="31"/>
      <c r="E9" s="31"/>
      <c r="F9" s="31"/>
      <c r="G9" s="31">
        <v>6154041</v>
      </c>
      <c r="H9" s="32"/>
    </row>
    <row r="10" spans="1:8" ht="12.75">
      <c r="A10" s="31" t="s">
        <v>161</v>
      </c>
      <c r="B10" s="31"/>
      <c r="C10" s="31"/>
      <c r="D10" s="31"/>
      <c r="E10" s="31"/>
      <c r="F10" s="31"/>
      <c r="G10" s="31">
        <v>1956514</v>
      </c>
      <c r="H10" s="32"/>
    </row>
    <row r="11" spans="1:8" ht="12.75">
      <c r="A11" s="31" t="s">
        <v>162</v>
      </c>
      <c r="B11" s="31"/>
      <c r="C11" s="31"/>
      <c r="D11" s="31"/>
      <c r="E11" s="31"/>
      <c r="F11" s="31"/>
      <c r="G11" s="31">
        <v>474355</v>
      </c>
      <c r="H11" s="32"/>
    </row>
    <row r="12" spans="1:8" ht="12.75">
      <c r="A12" s="31" t="s">
        <v>156</v>
      </c>
      <c r="B12" s="31">
        <v>2497768</v>
      </c>
      <c r="C12" s="31">
        <v>2244400</v>
      </c>
      <c r="D12" s="31">
        <v>1269600</v>
      </c>
      <c r="E12" s="31">
        <v>600000</v>
      </c>
      <c r="F12" s="31">
        <v>1809376</v>
      </c>
      <c r="G12" s="31">
        <f>G13+G14+G15+G16</f>
        <v>539776</v>
      </c>
      <c r="H12" s="32">
        <f>F12/C12</f>
        <v>0.8061735875957939</v>
      </c>
    </row>
    <row r="13" spans="1:8" ht="12.75">
      <c r="A13" s="31" t="s">
        <v>228</v>
      </c>
      <c r="B13" s="31">
        <v>0</v>
      </c>
      <c r="C13" s="31"/>
      <c r="D13" s="31"/>
      <c r="E13" s="31"/>
      <c r="F13" s="31"/>
      <c r="G13" s="31">
        <v>194734</v>
      </c>
      <c r="H13" s="32"/>
    </row>
    <row r="14" spans="1:8" ht="12.75">
      <c r="A14" s="31" t="s">
        <v>229</v>
      </c>
      <c r="B14" s="31">
        <v>0</v>
      </c>
      <c r="C14" s="31"/>
      <c r="D14" s="31"/>
      <c r="E14" s="31"/>
      <c r="F14" s="31"/>
      <c r="G14" s="31">
        <v>160563</v>
      </c>
      <c r="H14" s="32"/>
    </row>
    <row r="15" spans="1:8" ht="12.75">
      <c r="A15" s="31" t="s">
        <v>230</v>
      </c>
      <c r="B15" s="31">
        <v>0</v>
      </c>
      <c r="C15" s="31"/>
      <c r="D15" s="31"/>
      <c r="E15" s="31"/>
      <c r="F15" s="31"/>
      <c r="G15" s="31">
        <v>179082</v>
      </c>
      <c r="H15" s="32"/>
    </row>
    <row r="16" spans="1:8" ht="12.75">
      <c r="A16" s="31" t="s">
        <v>155</v>
      </c>
      <c r="B16" s="31">
        <v>0</v>
      </c>
      <c r="C16" s="31"/>
      <c r="D16" s="31"/>
      <c r="E16" s="31"/>
      <c r="F16" s="31"/>
      <c r="G16" s="31">
        <v>5397</v>
      </c>
      <c r="H16" s="32"/>
    </row>
    <row r="17" spans="1:8" ht="12.75">
      <c r="A17" s="31" t="s">
        <v>22</v>
      </c>
      <c r="B17" s="31">
        <v>0</v>
      </c>
      <c r="C17" s="31">
        <v>0</v>
      </c>
      <c r="D17" s="31">
        <v>0</v>
      </c>
      <c r="E17" s="31"/>
      <c r="F17" s="31"/>
      <c r="G17" s="31">
        <v>0</v>
      </c>
      <c r="H17" s="32">
        <v>0</v>
      </c>
    </row>
    <row r="18" spans="1:8" ht="12.75">
      <c r="A18" s="31" t="s">
        <v>23</v>
      </c>
      <c r="B18" s="31">
        <v>5</v>
      </c>
      <c r="C18" s="31">
        <v>0</v>
      </c>
      <c r="D18" s="31">
        <v>0</v>
      </c>
      <c r="E18" s="31"/>
      <c r="F18" s="31"/>
      <c r="G18" s="31">
        <v>0</v>
      </c>
      <c r="H18" s="32">
        <v>0</v>
      </c>
    </row>
    <row r="19" spans="1:8" ht="12.75" customHeight="1">
      <c r="A19" s="31" t="s">
        <v>176</v>
      </c>
      <c r="B19" s="31">
        <v>438090</v>
      </c>
      <c r="C19" s="31">
        <v>310000</v>
      </c>
      <c r="D19" s="31">
        <v>22915</v>
      </c>
      <c r="E19" s="31">
        <v>160000</v>
      </c>
      <c r="F19" s="31">
        <v>134848</v>
      </c>
      <c r="G19" s="31">
        <f>G20+G21+G22+G23</f>
        <v>111933</v>
      </c>
      <c r="H19" s="32">
        <f>F19/C19</f>
        <v>0.43499354838709675</v>
      </c>
    </row>
    <row r="20" spans="1:8" ht="12.75" customHeight="1">
      <c r="A20" s="31" t="s">
        <v>157</v>
      </c>
      <c r="B20" s="31"/>
      <c r="C20" s="31"/>
      <c r="D20" s="31"/>
      <c r="E20" s="31"/>
      <c r="F20" s="31"/>
      <c r="G20" s="31">
        <v>52744</v>
      </c>
      <c r="H20" s="32"/>
    </row>
    <row r="21" spans="1:8" ht="12.75" customHeight="1">
      <c r="A21" s="31" t="s">
        <v>158</v>
      </c>
      <c r="B21" s="31"/>
      <c r="C21" s="31"/>
      <c r="D21" s="31"/>
      <c r="E21" s="31"/>
      <c r="F21" s="31"/>
      <c r="G21" s="31">
        <v>44062</v>
      </c>
      <c r="H21" s="32"/>
    </row>
    <row r="22" spans="1:8" ht="12.75" customHeight="1">
      <c r="A22" s="31" t="s">
        <v>159</v>
      </c>
      <c r="B22" s="31"/>
      <c r="C22" s="31"/>
      <c r="D22" s="31"/>
      <c r="E22" s="31"/>
      <c r="F22" s="31"/>
      <c r="G22" s="31">
        <v>14008</v>
      </c>
      <c r="H22" s="32"/>
    </row>
    <row r="23" spans="1:8" ht="12.75" customHeight="1">
      <c r="A23" s="31" t="s">
        <v>155</v>
      </c>
      <c r="B23" s="31"/>
      <c r="C23" s="31"/>
      <c r="D23" s="31"/>
      <c r="E23" s="31"/>
      <c r="F23" s="31"/>
      <c r="G23" s="31">
        <v>1119</v>
      </c>
      <c r="H23" s="32"/>
    </row>
    <row r="24" spans="1:8" ht="12.75">
      <c r="A24" s="31" t="s">
        <v>54</v>
      </c>
      <c r="B24" s="31">
        <v>40</v>
      </c>
      <c r="C24" s="31">
        <v>0</v>
      </c>
      <c r="D24" s="31">
        <v>51</v>
      </c>
      <c r="E24" s="31"/>
      <c r="F24" s="31">
        <v>58</v>
      </c>
      <c r="G24" s="31">
        <v>7</v>
      </c>
      <c r="H24" s="32">
        <v>0</v>
      </c>
    </row>
    <row r="25" spans="1:8" ht="12.75">
      <c r="A25" s="31" t="s">
        <v>174</v>
      </c>
      <c r="B25" s="31">
        <v>0</v>
      </c>
      <c r="C25" s="31">
        <v>0</v>
      </c>
      <c r="D25" s="31">
        <v>0</v>
      </c>
      <c r="E25" s="31"/>
      <c r="F25" s="31">
        <v>0</v>
      </c>
      <c r="G25" s="31">
        <f>G26</f>
        <v>0</v>
      </c>
      <c r="H25" s="32">
        <v>0</v>
      </c>
    </row>
    <row r="26" spans="1:8" ht="12.75">
      <c r="A26" s="31" t="s">
        <v>173</v>
      </c>
      <c r="B26" s="31"/>
      <c r="C26" s="31"/>
      <c r="D26" s="31"/>
      <c r="E26" s="31"/>
      <c r="F26" s="31">
        <v>0</v>
      </c>
      <c r="G26" s="31">
        <v>0</v>
      </c>
      <c r="H26" s="32"/>
    </row>
    <row r="27" spans="1:8" ht="12.75" customHeight="1">
      <c r="A27" s="31" t="s">
        <v>24</v>
      </c>
      <c r="B27" s="31">
        <v>0</v>
      </c>
      <c r="C27" s="31">
        <v>0</v>
      </c>
      <c r="D27" s="31">
        <v>0</v>
      </c>
      <c r="E27" s="31"/>
      <c r="F27" s="31">
        <v>0</v>
      </c>
      <c r="G27" s="31">
        <v>0</v>
      </c>
      <c r="H27" s="32">
        <v>0</v>
      </c>
    </row>
    <row r="28" spans="1:8" ht="15" customHeight="1">
      <c r="A28" s="31" t="s">
        <v>297</v>
      </c>
      <c r="B28" s="31">
        <v>0</v>
      </c>
      <c r="C28" s="31">
        <v>0</v>
      </c>
      <c r="D28" s="31">
        <v>0</v>
      </c>
      <c r="E28" s="31"/>
      <c r="F28" s="31">
        <v>0</v>
      </c>
      <c r="G28" s="31">
        <v>0</v>
      </c>
      <c r="H28" s="32">
        <v>0</v>
      </c>
    </row>
    <row r="29" spans="1:8" ht="16.5" customHeight="1">
      <c r="A29" s="30" t="s">
        <v>145</v>
      </c>
      <c r="B29" s="30">
        <f>SUM(B6:B28)</f>
        <v>15987226</v>
      </c>
      <c r="C29" s="30">
        <f>SUM(C7:C28)</f>
        <v>17317231</v>
      </c>
      <c r="D29" s="30">
        <f>SUM(D7:D28)</f>
        <v>16248716</v>
      </c>
      <c r="E29" s="30">
        <f>SUM(E7:E28)</f>
        <v>16711509</v>
      </c>
      <c r="F29" s="30">
        <f>SUM(F7:F28)</f>
        <v>16900432</v>
      </c>
      <c r="G29" s="30">
        <f>G7+G12+G19+G24</f>
        <v>16603225</v>
      </c>
      <c r="H29" s="33">
        <f>F29/C29</f>
        <v>0.9759315447140481</v>
      </c>
    </row>
    <row r="30" spans="1:8" ht="15" customHeight="1">
      <c r="A30" s="31" t="s">
        <v>202</v>
      </c>
      <c r="B30" s="31">
        <v>542048</v>
      </c>
      <c r="C30" s="31">
        <v>331750</v>
      </c>
      <c r="D30" s="31">
        <v>181080</v>
      </c>
      <c r="E30" s="31">
        <v>108289</v>
      </c>
      <c r="F30" s="31">
        <v>284828</v>
      </c>
      <c r="G30" s="31">
        <f>G31+G32+G33+G34+G35+G36+G37+G38</f>
        <v>103749</v>
      </c>
      <c r="H30" s="32">
        <f>F30/C30</f>
        <v>0.8585621703089676</v>
      </c>
    </row>
    <row r="31" spans="1:8" ht="15" customHeight="1">
      <c r="A31" s="31" t="s">
        <v>164</v>
      </c>
      <c r="B31" s="31"/>
      <c r="C31" s="31"/>
      <c r="D31" s="31"/>
      <c r="E31" s="31"/>
      <c r="F31" s="31"/>
      <c r="G31" s="31">
        <v>32820</v>
      </c>
      <c r="H31" s="32"/>
    </row>
    <row r="32" spans="1:8" ht="15" customHeight="1">
      <c r="A32" s="31" t="s">
        <v>165</v>
      </c>
      <c r="B32" s="31"/>
      <c r="C32" s="31"/>
      <c r="D32" s="31"/>
      <c r="E32" s="31"/>
      <c r="F32" s="31"/>
      <c r="G32" s="31">
        <v>0</v>
      </c>
      <c r="H32" s="32"/>
    </row>
    <row r="33" spans="1:8" ht="12.75">
      <c r="A33" s="31" t="s">
        <v>166</v>
      </c>
      <c r="B33" s="31"/>
      <c r="C33" s="31"/>
      <c r="D33" s="31"/>
      <c r="E33" s="31"/>
      <c r="F33" s="31"/>
      <c r="G33" s="31">
        <v>0</v>
      </c>
      <c r="H33" s="32"/>
    </row>
    <row r="34" spans="1:8" ht="15" customHeight="1">
      <c r="A34" s="31" t="s">
        <v>167</v>
      </c>
      <c r="B34" s="31"/>
      <c r="C34" s="31"/>
      <c r="D34" s="31"/>
      <c r="E34" s="31"/>
      <c r="F34" s="31"/>
      <c r="G34" s="31">
        <v>0</v>
      </c>
      <c r="H34" s="32"/>
    </row>
    <row r="35" spans="1:8" ht="15" customHeight="1">
      <c r="A35" s="31" t="s">
        <v>168</v>
      </c>
      <c r="B35" s="31"/>
      <c r="C35" s="31"/>
      <c r="D35" s="31"/>
      <c r="E35" s="31"/>
      <c r="F35" s="31"/>
      <c r="G35" s="31">
        <v>0</v>
      </c>
      <c r="H35" s="32"/>
    </row>
    <row r="36" spans="1:8" ht="15" customHeight="1">
      <c r="A36" s="31" t="s">
        <v>169</v>
      </c>
      <c r="B36" s="31"/>
      <c r="C36" s="31"/>
      <c r="D36" s="31"/>
      <c r="E36" s="31"/>
      <c r="F36" s="31"/>
      <c r="G36" s="31">
        <v>711</v>
      </c>
      <c r="H36" s="32"/>
    </row>
    <row r="37" spans="1:8" ht="15.75" customHeight="1">
      <c r="A37" s="31" t="s">
        <v>170</v>
      </c>
      <c r="B37" s="31"/>
      <c r="C37" s="31"/>
      <c r="D37" s="31"/>
      <c r="E37" s="31"/>
      <c r="F37" s="31"/>
      <c r="G37" s="31">
        <v>0</v>
      </c>
      <c r="H37" s="32"/>
    </row>
    <row r="38" spans="1:8" ht="15" customHeight="1">
      <c r="A38" s="31" t="s">
        <v>171</v>
      </c>
      <c r="B38" s="31"/>
      <c r="C38" s="31"/>
      <c r="D38" s="31"/>
      <c r="E38" s="31"/>
      <c r="F38" s="31"/>
      <c r="G38" s="31">
        <v>70218</v>
      </c>
      <c r="H38" s="32"/>
    </row>
    <row r="39" spans="1:8" ht="12.75" customHeight="1">
      <c r="A39" s="31" t="s">
        <v>203</v>
      </c>
      <c r="B39" s="31">
        <v>903</v>
      </c>
      <c r="C39" s="31">
        <v>200</v>
      </c>
      <c r="D39" s="31">
        <v>133</v>
      </c>
      <c r="E39" s="31">
        <v>129</v>
      </c>
      <c r="F39" s="31">
        <v>133</v>
      </c>
      <c r="G39" s="31">
        <v>0</v>
      </c>
      <c r="H39" s="32">
        <f>+G39/D39</f>
        <v>0</v>
      </c>
    </row>
    <row r="40" spans="1:8" ht="12.75" customHeight="1">
      <c r="A40" s="31" t="s">
        <v>204</v>
      </c>
      <c r="B40" s="31">
        <v>482388</v>
      </c>
      <c r="C40" s="31">
        <v>442050</v>
      </c>
      <c r="D40" s="31">
        <v>112461</v>
      </c>
      <c r="E40" s="31">
        <v>366066</v>
      </c>
      <c r="F40" s="31">
        <v>347250</v>
      </c>
      <c r="G40" s="31">
        <f>G41+G42+G43+G44+G45+G46+G47+G48+G49</f>
        <v>234789</v>
      </c>
      <c r="H40" s="32">
        <f>F40/C40</f>
        <v>0.7855446216491347</v>
      </c>
    </row>
    <row r="41" spans="1:8" ht="12.75" customHeight="1">
      <c r="A41" s="31" t="s">
        <v>163</v>
      </c>
      <c r="B41" s="31"/>
      <c r="C41" s="31"/>
      <c r="D41" s="31"/>
      <c r="E41" s="31"/>
      <c r="F41" s="31"/>
      <c r="G41" s="31">
        <v>216700</v>
      </c>
      <c r="H41" s="32"/>
    </row>
    <row r="42" spans="1:8" ht="12.75" customHeight="1">
      <c r="A42" s="31" t="s">
        <v>164</v>
      </c>
      <c r="B42" s="31"/>
      <c r="C42" s="31"/>
      <c r="D42" s="31"/>
      <c r="E42" s="31"/>
      <c r="F42" s="31"/>
      <c r="G42" s="31">
        <v>1074</v>
      </c>
      <c r="H42" s="32"/>
    </row>
    <row r="43" spans="1:8" ht="12.75" customHeight="1">
      <c r="A43" s="31" t="s">
        <v>165</v>
      </c>
      <c r="B43" s="31"/>
      <c r="C43" s="31"/>
      <c r="D43" s="31"/>
      <c r="E43" s="31"/>
      <c r="F43" s="31"/>
      <c r="G43" s="31">
        <v>1075</v>
      </c>
      <c r="H43" s="32"/>
    </row>
    <row r="44" spans="1:8" ht="12.75" customHeight="1">
      <c r="A44" s="31" t="s">
        <v>172</v>
      </c>
      <c r="B44" s="31"/>
      <c r="C44" s="31"/>
      <c r="D44" s="31"/>
      <c r="E44" s="31"/>
      <c r="F44" s="31"/>
      <c r="G44" s="31">
        <v>1075</v>
      </c>
      <c r="H44" s="32"/>
    </row>
    <row r="45" spans="1:8" ht="12.75" customHeight="1">
      <c r="A45" s="31" t="s">
        <v>167</v>
      </c>
      <c r="B45" s="31"/>
      <c r="C45" s="31"/>
      <c r="D45" s="31"/>
      <c r="E45" s="31"/>
      <c r="F45" s="31"/>
      <c r="G45" s="31">
        <v>0</v>
      </c>
      <c r="H45" s="32"/>
    </row>
    <row r="46" spans="1:8" ht="12.75" customHeight="1">
      <c r="A46" s="31" t="s">
        <v>168</v>
      </c>
      <c r="B46" s="31"/>
      <c r="C46" s="31"/>
      <c r="D46" s="31"/>
      <c r="E46" s="31"/>
      <c r="F46" s="31"/>
      <c r="G46" s="31">
        <v>1338</v>
      </c>
      <c r="H46" s="32"/>
    </row>
    <row r="47" spans="1:8" ht="12.75" customHeight="1">
      <c r="A47" s="31" t="s">
        <v>169</v>
      </c>
      <c r="B47" s="31"/>
      <c r="C47" s="31"/>
      <c r="D47" s="31"/>
      <c r="E47" s="31"/>
      <c r="F47" s="31"/>
      <c r="G47" s="31">
        <v>13527</v>
      </c>
      <c r="H47" s="32"/>
    </row>
    <row r="48" spans="1:8" ht="12.75" customHeight="1">
      <c r="A48" s="31" t="s">
        <v>170</v>
      </c>
      <c r="B48" s="31"/>
      <c r="C48" s="31"/>
      <c r="D48" s="31"/>
      <c r="E48" s="31"/>
      <c r="F48" s="31"/>
      <c r="G48" s="31">
        <v>0</v>
      </c>
      <c r="H48" s="32"/>
    </row>
    <row r="49" spans="1:8" ht="12.75" customHeight="1">
      <c r="A49" s="31" t="s">
        <v>171</v>
      </c>
      <c r="B49" s="31"/>
      <c r="C49" s="31"/>
      <c r="D49" s="31"/>
      <c r="E49" s="31"/>
      <c r="F49" s="31"/>
      <c r="G49" s="31">
        <v>0</v>
      </c>
      <c r="H49" s="32"/>
    </row>
    <row r="50" spans="1:8" ht="12.75" customHeight="1">
      <c r="A50" s="31" t="s">
        <v>205</v>
      </c>
      <c r="B50" s="31">
        <v>0</v>
      </c>
      <c r="C50" s="31">
        <v>0</v>
      </c>
      <c r="D50" s="31">
        <v>0</v>
      </c>
      <c r="E50" s="31"/>
      <c r="F50" s="31">
        <v>0</v>
      </c>
      <c r="G50" s="31">
        <f>+G51</f>
        <v>0</v>
      </c>
      <c r="H50" s="32"/>
    </row>
    <row r="51" spans="1:8" ht="12.75" customHeight="1">
      <c r="A51" s="31" t="s">
        <v>175</v>
      </c>
      <c r="B51" s="31"/>
      <c r="C51" s="31"/>
      <c r="D51" s="31"/>
      <c r="E51" s="31"/>
      <c r="F51" s="31"/>
      <c r="G51" s="31">
        <v>0</v>
      </c>
      <c r="H51" s="32"/>
    </row>
    <row r="52" spans="1:8" ht="12.75" customHeight="1">
      <c r="A52" s="31" t="s">
        <v>210</v>
      </c>
      <c r="B52" s="31">
        <v>5737</v>
      </c>
      <c r="C52" s="31">
        <v>7433</v>
      </c>
      <c r="D52" s="31">
        <v>3533</v>
      </c>
      <c r="E52" s="31">
        <v>7471</v>
      </c>
      <c r="F52" s="31">
        <v>8340</v>
      </c>
      <c r="G52" s="31">
        <v>4806</v>
      </c>
      <c r="H52" s="32">
        <f>F52/C52</f>
        <v>1.1220234091214853</v>
      </c>
    </row>
    <row r="53" spans="1:8" ht="12.75" customHeight="1">
      <c r="A53" s="31"/>
      <c r="B53" s="31"/>
      <c r="C53" s="31"/>
      <c r="D53" s="31"/>
      <c r="E53" s="31"/>
      <c r="F53" s="31"/>
      <c r="G53" s="31"/>
      <c r="H53" s="32"/>
    </row>
    <row r="54" spans="1:8" ht="12.75" customHeight="1">
      <c r="A54" s="30" t="s">
        <v>206</v>
      </c>
      <c r="B54" s="30">
        <f>B30+B40</f>
        <v>1024436</v>
      </c>
      <c r="C54" s="30">
        <f>C30+C40</f>
        <v>773800</v>
      </c>
      <c r="D54" s="30">
        <f>+D30+D40</f>
        <v>293541</v>
      </c>
      <c r="E54" s="30">
        <f>+E30+E40</f>
        <v>474355</v>
      </c>
      <c r="F54" s="30">
        <f>F30+F40</f>
        <v>632078</v>
      </c>
      <c r="G54" s="30">
        <f>G30+G40</f>
        <v>338538</v>
      </c>
      <c r="H54" s="33">
        <f>F54/C54</f>
        <v>0.8168493150684931</v>
      </c>
    </row>
    <row r="55" spans="1:8" ht="12.75" customHeight="1">
      <c r="A55" s="30" t="s">
        <v>207</v>
      </c>
      <c r="B55" s="30">
        <f>B39+B52</f>
        <v>6640</v>
      </c>
      <c r="C55" s="30">
        <f>C39+C52</f>
        <v>7633</v>
      </c>
      <c r="D55" s="30">
        <f>D39+D52</f>
        <v>3666</v>
      </c>
      <c r="E55" s="30">
        <f>+E39+E52</f>
        <v>7600</v>
      </c>
      <c r="F55" s="30">
        <f>D55+G55</f>
        <v>8472</v>
      </c>
      <c r="G55" s="30">
        <v>4806</v>
      </c>
      <c r="H55" s="33">
        <f>F55/C55</f>
        <v>1.1099174636447007</v>
      </c>
    </row>
    <row r="56" spans="1:8" ht="12.75" customHeight="1">
      <c r="A56" s="30" t="s">
        <v>25</v>
      </c>
      <c r="B56" s="30"/>
      <c r="C56" s="30"/>
      <c r="D56" s="30"/>
      <c r="E56" s="30"/>
      <c r="F56" s="30"/>
      <c r="G56" s="30"/>
      <c r="H56" s="33"/>
    </row>
    <row r="57" spans="1:8" ht="12.75" customHeight="1">
      <c r="A57" s="30" t="s">
        <v>11</v>
      </c>
      <c r="B57" s="30">
        <f>SUM(B30:B52)</f>
        <v>1031076</v>
      </c>
      <c r="C57" s="30">
        <f>SUM(C30:C52)</f>
        <v>781433</v>
      </c>
      <c r="D57" s="30">
        <f>SUM(D30:D52)</f>
        <v>297207</v>
      </c>
      <c r="E57" s="30">
        <f>SUM(E54:E56)</f>
        <v>481955</v>
      </c>
      <c r="F57" s="30">
        <f>D57+G57</f>
        <v>640551</v>
      </c>
      <c r="G57" s="30">
        <f>G54+G55</f>
        <v>343344</v>
      </c>
      <c r="H57" s="33">
        <f>F57/C57</f>
        <v>0.81971327036355</v>
      </c>
    </row>
    <row r="58" spans="1:8" ht="12.75" customHeight="1">
      <c r="A58" s="30" t="s">
        <v>151</v>
      </c>
      <c r="B58" s="30">
        <f aca="true" t="shared" si="0" ref="B58:G58">B29-B57</f>
        <v>14956150</v>
      </c>
      <c r="C58" s="30">
        <f t="shared" si="0"/>
        <v>16535798</v>
      </c>
      <c r="D58" s="30">
        <f t="shared" si="0"/>
        <v>15951509</v>
      </c>
      <c r="E58" s="30">
        <f t="shared" si="0"/>
        <v>16229554</v>
      </c>
      <c r="F58" s="30">
        <f t="shared" si="0"/>
        <v>16259881</v>
      </c>
      <c r="G58" s="30">
        <f t="shared" si="0"/>
        <v>16259881</v>
      </c>
      <c r="H58" s="33">
        <f>F58/C58</f>
        <v>0.9833139592053556</v>
      </c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70" ht="15" customHeight="1"/>
    <row r="71" ht="15" customHeight="1"/>
    <row r="72" ht="15.75" customHeight="1"/>
    <row r="73" ht="15" customHeight="1"/>
    <row r="74" ht="29.25" customHeight="1"/>
    <row r="75" ht="39.75" customHeight="1"/>
    <row r="76" ht="62.25" customHeight="1"/>
  </sheetData>
  <mergeCells count="4">
    <mergeCell ref="A3:H3"/>
    <mergeCell ref="A1:H1"/>
    <mergeCell ref="A2:H2"/>
    <mergeCell ref="A4:H4"/>
  </mergeCells>
  <printOptions gridLines="1" horizontalCentered="1"/>
  <pageMargins left="0.66" right="0.47" top="0.984251968503937" bottom="0.984251968503937" header="0.5118110236220472" footer="0.5118110236220472"/>
  <pageSetup horizontalDpi="600" verticalDpi="600" orientation="landscape" paperSize="9" r:id="rId1"/>
  <headerFooter alignWithMargins="0">
    <oddHeader>&amp;RTabuľka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9">
      <selection activeCell="H50" sqref="H50"/>
    </sheetView>
  </sheetViews>
  <sheetFormatPr defaultColWidth="9.140625" defaultRowHeight="12.75"/>
  <cols>
    <col min="1" max="1" width="25.7109375" style="3" customWidth="1"/>
    <col min="2" max="2" width="15.8515625" style="3" customWidth="1"/>
    <col min="3" max="3" width="13.7109375" style="3" customWidth="1"/>
    <col min="4" max="4" width="13.421875" style="3" customWidth="1"/>
    <col min="5" max="6" width="14.00390625" style="3" customWidth="1"/>
    <col min="7" max="7" width="16.140625" style="3" customWidth="1"/>
    <col min="8" max="8" width="8.140625" style="6" customWidth="1"/>
    <col min="9" max="16384" width="9.140625" style="3" customWidth="1"/>
  </cols>
  <sheetData>
    <row r="1" spans="1:8" ht="25.5" customHeight="1">
      <c r="A1" s="70" t="s">
        <v>232</v>
      </c>
      <c r="B1" s="70"/>
      <c r="C1" s="70"/>
      <c r="D1" s="70"/>
      <c r="E1" s="70"/>
      <c r="F1" s="70"/>
      <c r="G1" s="70"/>
      <c r="H1" s="70"/>
    </row>
    <row r="2" spans="1:8" ht="39.75" customHeight="1">
      <c r="A2" s="61" t="s">
        <v>233</v>
      </c>
      <c r="B2" s="61"/>
      <c r="C2" s="71"/>
      <c r="D2" s="71"/>
      <c r="E2" s="71"/>
      <c r="F2" s="71"/>
      <c r="G2" s="71"/>
      <c r="H2" s="71"/>
    </row>
    <row r="3" spans="1:8" ht="12.75">
      <c r="A3" s="74" t="s">
        <v>55</v>
      </c>
      <c r="B3" s="74"/>
      <c r="C3" s="74"/>
      <c r="D3" s="74"/>
      <c r="E3" s="74"/>
      <c r="F3" s="74"/>
      <c r="G3" s="74"/>
      <c r="H3" s="74"/>
    </row>
    <row r="4" spans="1:8" ht="41.25" customHeight="1">
      <c r="A4" s="34" t="s">
        <v>26</v>
      </c>
      <c r="B4" s="34" t="s">
        <v>62</v>
      </c>
      <c r="C4" s="35" t="s">
        <v>148</v>
      </c>
      <c r="D4" s="35" t="s">
        <v>214</v>
      </c>
      <c r="E4" s="35" t="s">
        <v>216</v>
      </c>
      <c r="F4" s="35" t="s">
        <v>224</v>
      </c>
      <c r="G4" s="36" t="s">
        <v>225</v>
      </c>
      <c r="H4" s="29" t="s">
        <v>41</v>
      </c>
    </row>
    <row r="5" spans="1:8" ht="18.75" customHeight="1">
      <c r="A5" s="37" t="s">
        <v>27</v>
      </c>
      <c r="B5" s="37">
        <v>3053132</v>
      </c>
      <c r="C5" s="37">
        <v>3300000</v>
      </c>
      <c r="D5" s="37">
        <v>1906105</v>
      </c>
      <c r="E5" s="37">
        <v>1394000</v>
      </c>
      <c r="F5" s="37">
        <f aca="true" t="shared" si="0" ref="F5:F16">D5+G5</f>
        <v>3163945</v>
      </c>
      <c r="G5" s="37">
        <v>1257840</v>
      </c>
      <c r="H5" s="41">
        <f aca="true" t="shared" si="1" ref="H5:H14">F5/C5</f>
        <v>0.9587712121212121</v>
      </c>
    </row>
    <row r="6" spans="1:8" ht="38.25">
      <c r="A6" s="37" t="s">
        <v>59</v>
      </c>
      <c r="B6" s="37">
        <v>935678</v>
      </c>
      <c r="C6" s="37">
        <v>1220000</v>
      </c>
      <c r="D6" s="37">
        <v>598902</v>
      </c>
      <c r="E6" s="37">
        <v>730000</v>
      </c>
      <c r="F6" s="37">
        <f t="shared" si="0"/>
        <v>1250853</v>
      </c>
      <c r="G6" s="37">
        <v>651951</v>
      </c>
      <c r="H6" s="41">
        <f t="shared" si="1"/>
        <v>1.025289344262295</v>
      </c>
    </row>
    <row r="7" spans="1:8" ht="12.75" customHeight="1">
      <c r="A7" s="37" t="s">
        <v>63</v>
      </c>
      <c r="B7" s="37">
        <v>37132.6</v>
      </c>
      <c r="C7" s="37">
        <v>170000</v>
      </c>
      <c r="D7" s="37">
        <v>35925.88</v>
      </c>
      <c r="E7" s="37">
        <v>40000</v>
      </c>
      <c r="F7" s="37">
        <f t="shared" si="0"/>
        <v>36387.88</v>
      </c>
      <c r="G7" s="37">
        <v>462</v>
      </c>
      <c r="H7" s="41">
        <f t="shared" si="1"/>
        <v>0.21404635294117647</v>
      </c>
    </row>
    <row r="8" spans="1:8" ht="12.75" customHeight="1">
      <c r="A8" s="37" t="s">
        <v>28</v>
      </c>
      <c r="B8" s="37">
        <v>179017.7</v>
      </c>
      <c r="C8" s="37">
        <v>300000</v>
      </c>
      <c r="D8" s="37">
        <v>90630.7</v>
      </c>
      <c r="E8" s="37">
        <v>140000</v>
      </c>
      <c r="F8" s="37">
        <f t="shared" si="0"/>
        <v>194536.59999999998</v>
      </c>
      <c r="G8" s="37">
        <v>103905.9</v>
      </c>
      <c r="H8" s="41">
        <f t="shared" si="1"/>
        <v>0.6484553333333333</v>
      </c>
    </row>
    <row r="9" spans="1:8" ht="12.75" customHeight="1">
      <c r="A9" s="37" t="s">
        <v>29</v>
      </c>
      <c r="B9" s="37">
        <v>501627.67</v>
      </c>
      <c r="C9" s="37">
        <v>340000</v>
      </c>
      <c r="D9" s="37">
        <v>245019.8</v>
      </c>
      <c r="E9" s="37">
        <v>100000</v>
      </c>
      <c r="F9" s="37">
        <f t="shared" si="0"/>
        <v>394766</v>
      </c>
      <c r="G9" s="37">
        <v>149746.2</v>
      </c>
      <c r="H9" s="41">
        <f t="shared" si="1"/>
        <v>1.1610764705882353</v>
      </c>
    </row>
    <row r="10" spans="1:8" ht="12.75" customHeight="1">
      <c r="A10" s="37" t="s">
        <v>30</v>
      </c>
      <c r="B10" s="37">
        <v>214125.5</v>
      </c>
      <c r="C10" s="37">
        <v>395000</v>
      </c>
      <c r="D10" s="37">
        <v>101586.5</v>
      </c>
      <c r="E10" s="37">
        <v>150000</v>
      </c>
      <c r="F10" s="37">
        <f t="shared" si="0"/>
        <v>151431.3</v>
      </c>
      <c r="G10" s="37">
        <v>49844.8</v>
      </c>
      <c r="H10" s="41">
        <f t="shared" si="1"/>
        <v>0.3833703797468354</v>
      </c>
    </row>
    <row r="11" spans="1:8" ht="12.75" customHeight="1">
      <c r="A11" s="37" t="s">
        <v>31</v>
      </c>
      <c r="B11" s="37">
        <v>24948.8</v>
      </c>
      <c r="C11" s="37">
        <v>345000</v>
      </c>
      <c r="D11" s="37">
        <v>57120</v>
      </c>
      <c r="E11" s="37">
        <v>250000</v>
      </c>
      <c r="F11" s="37">
        <f t="shared" si="0"/>
        <v>115251.5</v>
      </c>
      <c r="G11" s="37">
        <v>58131.5</v>
      </c>
      <c r="H11" s="41">
        <f t="shared" si="1"/>
        <v>0.3340623188405797</v>
      </c>
    </row>
    <row r="12" spans="1:8" ht="12.75" customHeight="1">
      <c r="A12" s="37" t="s">
        <v>32</v>
      </c>
      <c r="B12" s="37">
        <v>422314.3</v>
      </c>
      <c r="C12" s="37">
        <v>500000</v>
      </c>
      <c r="D12" s="37">
        <v>267122</v>
      </c>
      <c r="E12" s="37">
        <v>270000</v>
      </c>
      <c r="F12" s="37">
        <f t="shared" si="0"/>
        <v>488246</v>
      </c>
      <c r="G12" s="37">
        <v>221124</v>
      </c>
      <c r="H12" s="41">
        <f t="shared" si="1"/>
        <v>0.976492</v>
      </c>
    </row>
    <row r="13" spans="1:8" ht="12.75" customHeight="1">
      <c r="A13" s="37" t="s">
        <v>33</v>
      </c>
      <c r="B13" s="37">
        <v>368305.49</v>
      </c>
      <c r="C13" s="37">
        <v>613000</v>
      </c>
      <c r="D13" s="37">
        <v>227805.3</v>
      </c>
      <c r="E13" s="37">
        <v>4150000</v>
      </c>
      <c r="F13" s="37">
        <f t="shared" si="0"/>
        <v>2537494.0999999996</v>
      </c>
      <c r="G13" s="37">
        <v>2309688.8</v>
      </c>
      <c r="H13" s="41">
        <f t="shared" si="1"/>
        <v>4.139468352365415</v>
      </c>
    </row>
    <row r="14" spans="1:8" ht="12.75" customHeight="1">
      <c r="A14" s="37" t="s">
        <v>34</v>
      </c>
      <c r="B14" s="37">
        <v>770</v>
      </c>
      <c r="C14" s="37">
        <v>250000</v>
      </c>
      <c r="D14" s="37">
        <v>2500</v>
      </c>
      <c r="E14" s="37">
        <v>247000</v>
      </c>
      <c r="F14" s="37">
        <f t="shared" si="0"/>
        <v>5880</v>
      </c>
      <c r="G14" s="37">
        <v>3380</v>
      </c>
      <c r="H14" s="41">
        <f t="shared" si="1"/>
        <v>0.02352</v>
      </c>
    </row>
    <row r="15" spans="1:8" ht="12.75" customHeight="1">
      <c r="A15" s="37" t="s">
        <v>35</v>
      </c>
      <c r="B15" s="37">
        <v>0</v>
      </c>
      <c r="C15" s="37">
        <v>50000</v>
      </c>
      <c r="D15" s="37">
        <v>0</v>
      </c>
      <c r="E15" s="37">
        <v>59000</v>
      </c>
      <c r="F15" s="37">
        <f t="shared" si="0"/>
        <v>0</v>
      </c>
      <c r="G15" s="37">
        <v>0</v>
      </c>
      <c r="H15" s="41">
        <v>0</v>
      </c>
    </row>
    <row r="16" spans="1:8" ht="12.75" customHeight="1">
      <c r="A16" s="37" t="s">
        <v>36</v>
      </c>
      <c r="B16" s="37">
        <v>257546.2</v>
      </c>
      <c r="C16" s="37">
        <v>150000</v>
      </c>
      <c r="D16" s="37">
        <v>133255.5</v>
      </c>
      <c r="E16" s="37">
        <v>70000</v>
      </c>
      <c r="F16" s="37">
        <f t="shared" si="0"/>
        <v>133255.5</v>
      </c>
      <c r="G16" s="37">
        <v>0</v>
      </c>
      <c r="H16" s="41">
        <f>G16/E16</f>
        <v>0</v>
      </c>
    </row>
    <row r="17" spans="1:8" ht="12.75">
      <c r="A17" s="37" t="s">
        <v>37</v>
      </c>
      <c r="B17" s="37">
        <v>645000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</row>
    <row r="18" spans="1:8" ht="25.5">
      <c r="A18" s="37" t="s">
        <v>38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</v>
      </c>
    </row>
    <row r="19" spans="1:8" ht="12.75" customHeight="1">
      <c r="A19" s="37" t="s">
        <v>39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41">
        <v>0</v>
      </c>
    </row>
    <row r="20" spans="1:8" ht="12.75">
      <c r="A20" s="38" t="s">
        <v>40</v>
      </c>
      <c r="B20" s="38">
        <f aca="true" t="shared" si="2" ref="B20:G20">SUM(B5:B19)</f>
        <v>6639598.26</v>
      </c>
      <c r="C20" s="38">
        <f t="shared" si="2"/>
        <v>7633000</v>
      </c>
      <c r="D20" s="38">
        <f t="shared" si="2"/>
        <v>3665972.6799999997</v>
      </c>
      <c r="E20" s="38">
        <f t="shared" si="2"/>
        <v>7600000</v>
      </c>
      <c r="F20" s="38">
        <f t="shared" si="2"/>
        <v>8472046.879999999</v>
      </c>
      <c r="G20" s="38">
        <f t="shared" si="2"/>
        <v>4806074.199999999</v>
      </c>
      <c r="H20" s="42">
        <f>F20/C20</f>
        <v>1.1099236053976156</v>
      </c>
    </row>
    <row r="21" spans="1:8" ht="28.5" customHeight="1">
      <c r="A21" s="72" t="s">
        <v>208</v>
      </c>
      <c r="B21" s="72"/>
      <c r="C21" s="73"/>
      <c r="D21" s="73"/>
      <c r="E21" s="73"/>
      <c r="F21" s="73"/>
      <c r="G21" s="73"/>
      <c r="H21" s="73"/>
    </row>
    <row r="22" spans="1:8" ht="44.25" customHeight="1">
      <c r="A22" s="36" t="s">
        <v>26</v>
      </c>
      <c r="B22" s="34" t="s">
        <v>62</v>
      </c>
      <c r="C22" s="35" t="s">
        <v>148</v>
      </c>
      <c r="D22" s="35" t="s">
        <v>214</v>
      </c>
      <c r="E22" s="35" t="s">
        <v>215</v>
      </c>
      <c r="F22" s="35" t="s">
        <v>224</v>
      </c>
      <c r="G22" s="36" t="s">
        <v>226</v>
      </c>
      <c r="H22" s="39" t="s">
        <v>41</v>
      </c>
    </row>
    <row r="23" spans="1:8" ht="12.75" customHeight="1">
      <c r="A23" s="37" t="s">
        <v>177</v>
      </c>
      <c r="B23" s="37">
        <v>482387692.5</v>
      </c>
      <c r="C23" s="37">
        <v>442050000</v>
      </c>
      <c r="D23" s="37">
        <v>181079692.2</v>
      </c>
      <c r="E23" s="37">
        <v>366066307.8</v>
      </c>
      <c r="F23" s="37">
        <f>D23+G23</f>
        <v>415869022.22</v>
      </c>
      <c r="G23" s="37">
        <v>234789330.02</v>
      </c>
      <c r="H23" s="41">
        <f>F23/C23</f>
        <v>0.9407737184028957</v>
      </c>
    </row>
    <row r="24" spans="1:8" ht="12.75" customHeight="1">
      <c r="A24" s="37" t="s">
        <v>179</v>
      </c>
      <c r="B24" s="37"/>
      <c r="C24" s="37"/>
      <c r="D24" s="37"/>
      <c r="E24" s="37"/>
      <c r="F24" s="37"/>
      <c r="G24" s="37">
        <v>0</v>
      </c>
      <c r="H24" s="41"/>
    </row>
    <row r="25" spans="1:8" ht="12.75" customHeight="1">
      <c r="A25" s="37" t="s">
        <v>180</v>
      </c>
      <c r="B25" s="37"/>
      <c r="C25" s="37"/>
      <c r="D25" s="37"/>
      <c r="E25" s="37"/>
      <c r="F25" s="37"/>
      <c r="G25" s="37">
        <v>0</v>
      </c>
      <c r="H25" s="41"/>
    </row>
    <row r="26" spans="1:8" ht="12.75" customHeight="1">
      <c r="A26" s="37" t="s">
        <v>181</v>
      </c>
      <c r="B26" s="37"/>
      <c r="C26" s="37"/>
      <c r="D26" s="37"/>
      <c r="E26" s="37"/>
      <c r="F26" s="37"/>
      <c r="G26" s="37">
        <v>0</v>
      </c>
      <c r="H26" s="41"/>
    </row>
    <row r="27" spans="1:8" ht="12.75" customHeight="1">
      <c r="A27" s="37" t="s">
        <v>182</v>
      </c>
      <c r="B27" s="37"/>
      <c r="C27" s="37"/>
      <c r="D27" s="37"/>
      <c r="E27" s="37"/>
      <c r="F27" s="37"/>
      <c r="G27" s="37">
        <v>0</v>
      </c>
      <c r="H27" s="41"/>
    </row>
    <row r="28" spans="1:8" ht="12.75" customHeight="1">
      <c r="A28" s="37" t="s">
        <v>183</v>
      </c>
      <c r="B28" s="37"/>
      <c r="C28" s="37"/>
      <c r="D28" s="37"/>
      <c r="E28" s="37"/>
      <c r="F28" s="37"/>
      <c r="G28" s="37">
        <v>0</v>
      </c>
      <c r="H28" s="41"/>
    </row>
    <row r="29" spans="1:8" ht="12.75" customHeight="1">
      <c r="A29" s="37" t="s">
        <v>184</v>
      </c>
      <c r="B29" s="37"/>
      <c r="C29" s="37"/>
      <c r="D29" s="37"/>
      <c r="E29" s="37"/>
      <c r="F29" s="37"/>
      <c r="G29" s="37">
        <v>0</v>
      </c>
      <c r="H29" s="41"/>
    </row>
    <row r="30" spans="1:8" ht="12.75" customHeight="1">
      <c r="A30" s="37" t="s">
        <v>185</v>
      </c>
      <c r="B30" s="37"/>
      <c r="C30" s="37"/>
      <c r="D30" s="37"/>
      <c r="E30" s="37"/>
      <c r="F30" s="37"/>
      <c r="G30" s="37">
        <v>0</v>
      </c>
      <c r="H30" s="41"/>
    </row>
    <row r="31" spans="1:8" ht="12.75" customHeight="1">
      <c r="A31" s="37" t="s">
        <v>186</v>
      </c>
      <c r="B31" s="37"/>
      <c r="C31" s="37"/>
      <c r="D31" s="37"/>
      <c r="E31" s="37"/>
      <c r="F31" s="37"/>
      <c r="G31" s="37">
        <v>0</v>
      </c>
      <c r="H31" s="41"/>
    </row>
    <row r="32" spans="1:8" ht="12.75" customHeight="1">
      <c r="A32" s="37" t="s">
        <v>187</v>
      </c>
      <c r="B32" s="37"/>
      <c r="C32" s="37"/>
      <c r="D32" s="37"/>
      <c r="E32" s="37"/>
      <c r="F32" s="37"/>
      <c r="G32" s="37">
        <v>0</v>
      </c>
      <c r="H32" s="41"/>
    </row>
    <row r="33" spans="1:8" ht="12.75">
      <c r="A33" s="37" t="s">
        <v>149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f>+G34</f>
        <v>0</v>
      </c>
      <c r="H33" s="41">
        <v>0</v>
      </c>
    </row>
    <row r="34" spans="1:8" ht="12.75">
      <c r="A34" s="37" t="s">
        <v>197</v>
      </c>
      <c r="B34" s="37"/>
      <c r="C34" s="37"/>
      <c r="D34" s="37"/>
      <c r="E34" s="37"/>
      <c r="F34" s="37"/>
      <c r="G34" s="37">
        <v>0</v>
      </c>
      <c r="H34" s="41"/>
    </row>
    <row r="35" spans="1:8" ht="11.25" customHeight="1">
      <c r="A35" s="37" t="s">
        <v>178</v>
      </c>
      <c r="B35" s="37">
        <v>542048551.7</v>
      </c>
      <c r="C35" s="37">
        <v>331750000</v>
      </c>
      <c r="D35" s="37">
        <v>112461199.9</v>
      </c>
      <c r="E35" s="37">
        <v>108288800.1</v>
      </c>
      <c r="F35" s="37">
        <f>D35+G35</f>
        <v>216209611.67000002</v>
      </c>
      <c r="G35" s="37">
        <v>103748411.77</v>
      </c>
      <c r="H35" s="41">
        <f>F35/C35</f>
        <v>0.6517245265109269</v>
      </c>
    </row>
    <row r="36" spans="1:8" ht="12.75">
      <c r="A36" s="37" t="s">
        <v>188</v>
      </c>
      <c r="B36" s="37"/>
      <c r="C36" s="37"/>
      <c r="D36" s="37"/>
      <c r="E36" s="37"/>
      <c r="F36" s="37"/>
      <c r="G36" s="37">
        <v>0</v>
      </c>
      <c r="H36" s="41"/>
    </row>
    <row r="37" spans="1:8" ht="12.75">
      <c r="A37" s="37" t="s">
        <v>189</v>
      </c>
      <c r="B37" s="37"/>
      <c r="C37" s="37"/>
      <c r="D37" s="37"/>
      <c r="E37" s="37"/>
      <c r="F37" s="37"/>
      <c r="G37" s="37">
        <v>0</v>
      </c>
      <c r="H37" s="41"/>
    </row>
    <row r="38" spans="1:8" ht="12.75">
      <c r="A38" s="37" t="s">
        <v>190</v>
      </c>
      <c r="B38" s="37"/>
      <c r="C38" s="37"/>
      <c r="D38" s="37"/>
      <c r="E38" s="37"/>
      <c r="F38" s="37"/>
      <c r="G38" s="37">
        <v>0</v>
      </c>
      <c r="H38" s="41"/>
    </row>
    <row r="39" spans="1:8" ht="12.75">
      <c r="A39" s="37" t="s">
        <v>191</v>
      </c>
      <c r="B39" s="37"/>
      <c r="C39" s="37"/>
      <c r="D39" s="37"/>
      <c r="E39" s="37"/>
      <c r="F39" s="37"/>
      <c r="G39" s="37">
        <v>0</v>
      </c>
      <c r="H39" s="41"/>
    </row>
    <row r="40" spans="1:8" ht="12.75">
      <c r="A40" s="37" t="s">
        <v>192</v>
      </c>
      <c r="B40" s="37"/>
      <c r="C40" s="37"/>
      <c r="D40" s="37"/>
      <c r="E40" s="37"/>
      <c r="F40" s="37"/>
      <c r="G40" s="37">
        <v>0</v>
      </c>
      <c r="H40" s="41"/>
    </row>
    <row r="41" spans="1:8" ht="12.75">
      <c r="A41" s="37" t="s">
        <v>193</v>
      </c>
      <c r="B41" s="37"/>
      <c r="C41" s="37"/>
      <c r="D41" s="37"/>
      <c r="E41" s="37"/>
      <c r="F41" s="37"/>
      <c r="G41" s="37">
        <v>0</v>
      </c>
      <c r="H41" s="41"/>
    </row>
    <row r="42" spans="1:8" ht="12.75">
      <c r="A42" s="37" t="s">
        <v>194</v>
      </c>
      <c r="B42" s="37"/>
      <c r="C42" s="37"/>
      <c r="D42" s="37"/>
      <c r="E42" s="37"/>
      <c r="F42" s="37"/>
      <c r="G42" s="37">
        <v>0</v>
      </c>
      <c r="H42" s="41"/>
    </row>
    <row r="43" spans="1:8" ht="12.75">
      <c r="A43" s="37" t="s">
        <v>195</v>
      </c>
      <c r="B43" s="37"/>
      <c r="C43" s="37"/>
      <c r="D43" s="37"/>
      <c r="E43" s="37"/>
      <c r="F43" s="37"/>
      <c r="G43" s="37">
        <v>0</v>
      </c>
      <c r="H43" s="41"/>
    </row>
    <row r="44" spans="1:8" ht="12.75">
      <c r="A44" s="37" t="s">
        <v>196</v>
      </c>
      <c r="B44" s="37"/>
      <c r="C44" s="37"/>
      <c r="D44" s="37"/>
      <c r="E44" s="37"/>
      <c r="F44" s="37"/>
      <c r="G44" s="37">
        <v>0</v>
      </c>
      <c r="H44" s="41"/>
    </row>
    <row r="45" spans="1:8" ht="12.75">
      <c r="A45" s="38" t="s">
        <v>12</v>
      </c>
      <c r="B45" s="38">
        <f>SUM(B23:B35)</f>
        <v>1024436244.2</v>
      </c>
      <c r="C45" s="38">
        <f>SUM(C23:C35)</f>
        <v>773800000</v>
      </c>
      <c r="D45" s="38">
        <f>SUM(D23:D44)</f>
        <v>293540892.1</v>
      </c>
      <c r="E45" s="38">
        <f>SUM(E23:E35)</f>
        <v>474355107.9</v>
      </c>
      <c r="F45" s="38">
        <f>SUM(F23:F44)</f>
        <v>632078633.8900001</v>
      </c>
      <c r="G45" s="38">
        <f>SUM(G23:G44)</f>
        <v>338537741.79</v>
      </c>
      <c r="H45" s="42">
        <f>F45/C45</f>
        <v>0.8168501342594987</v>
      </c>
    </row>
    <row r="46" spans="1:8" ht="25.5" customHeight="1">
      <c r="A46" s="72" t="s">
        <v>234</v>
      </c>
      <c r="B46" s="72"/>
      <c r="C46" s="72"/>
      <c r="D46" s="72"/>
      <c r="E46" s="72"/>
      <c r="F46" s="72"/>
      <c r="G46" s="72"/>
      <c r="H46" s="72"/>
    </row>
    <row r="47" spans="1:8" ht="16.5" customHeight="1">
      <c r="A47" s="37" t="s">
        <v>57</v>
      </c>
      <c r="B47" s="37">
        <f>+B20</f>
        <v>6639598.26</v>
      </c>
      <c r="C47" s="37">
        <f>+C20</f>
        <v>7633000</v>
      </c>
      <c r="D47" s="37">
        <v>3665972.68</v>
      </c>
      <c r="E47" s="37">
        <f>+E20</f>
        <v>7600000</v>
      </c>
      <c r="F47" s="37">
        <f>D47+G47</f>
        <v>8472046.88</v>
      </c>
      <c r="G47" s="40">
        <v>4806074.2</v>
      </c>
      <c r="H47" s="41">
        <f>F47/C47</f>
        <v>1.1099236053976158</v>
      </c>
    </row>
    <row r="48" spans="1:8" ht="12.75">
      <c r="A48" s="37" t="s">
        <v>209</v>
      </c>
      <c r="B48" s="37">
        <f>+B45</f>
        <v>1024436244.2</v>
      </c>
      <c r="C48" s="37">
        <f>+C45</f>
        <v>773800000</v>
      </c>
      <c r="D48" s="37">
        <v>293540892.1</v>
      </c>
      <c r="E48" s="37">
        <f>+E45</f>
        <v>474355107.9</v>
      </c>
      <c r="F48" s="37">
        <f>D48+G48</f>
        <v>632078633.8900001</v>
      </c>
      <c r="G48" s="40">
        <v>338537741.79</v>
      </c>
      <c r="H48" s="41">
        <f>F48/C48</f>
        <v>0.8168501342594987</v>
      </c>
    </row>
    <row r="49" spans="1:8" ht="21" customHeight="1">
      <c r="A49" s="27" t="s">
        <v>150</v>
      </c>
      <c r="B49" s="7">
        <f aca="true" t="shared" si="3" ref="B49:G49">SUM(B47:B48)</f>
        <v>1031075842.46</v>
      </c>
      <c r="C49" s="7">
        <f t="shared" si="3"/>
        <v>781433000</v>
      </c>
      <c r="D49" s="7">
        <f t="shared" si="3"/>
        <v>297206864.78000003</v>
      </c>
      <c r="E49" s="7">
        <f t="shared" si="3"/>
        <v>481955107.9</v>
      </c>
      <c r="F49" s="7">
        <f t="shared" si="3"/>
        <v>640550680.7700001</v>
      </c>
      <c r="G49" s="7">
        <f t="shared" si="3"/>
        <v>343343815.99</v>
      </c>
      <c r="H49" s="42">
        <f>F49/C49</f>
        <v>0.8197128618448416</v>
      </c>
    </row>
  </sheetData>
  <mergeCells count="5">
    <mergeCell ref="A1:H1"/>
    <mergeCell ref="A2:H2"/>
    <mergeCell ref="A21:H21"/>
    <mergeCell ref="A46:H46"/>
    <mergeCell ref="A3:H3"/>
  </mergeCells>
  <printOptions gridLines="1" horizontalCentered="1"/>
  <pageMargins left="0.29" right="0.3" top="0.984251968503937" bottom="0.984251968503937" header="0.5118110236220472" footer="0.5118110236220472"/>
  <pageSetup horizontalDpi="600" verticalDpi="600" orientation="landscape" paperSize="9" r:id="rId3"/>
  <headerFooter alignWithMargins="0">
    <oddHeader>&amp;RTabuľka č. 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F1"/>
    </sheetView>
  </sheetViews>
  <sheetFormatPr defaultColWidth="9.140625" defaultRowHeight="12.75"/>
  <cols>
    <col min="1" max="1" width="30.00390625" style="0" customWidth="1"/>
    <col min="2" max="2" width="23.421875" style="0" bestFit="1" customWidth="1"/>
    <col min="3" max="3" width="18.00390625" style="0" customWidth="1"/>
    <col min="4" max="4" width="20.00390625" style="0" customWidth="1"/>
    <col min="5" max="5" width="16.00390625" style="0" bestFit="1" customWidth="1"/>
    <col min="6" max="6" width="21.140625" style="0" customWidth="1"/>
  </cols>
  <sheetData>
    <row r="1" spans="1:6" ht="18.75" customHeight="1">
      <c r="A1" s="75" t="s">
        <v>298</v>
      </c>
      <c r="B1" s="76"/>
      <c r="C1" s="76"/>
      <c r="D1" s="76"/>
      <c r="E1" s="76"/>
      <c r="F1" s="76"/>
    </row>
    <row r="2" spans="1:6" ht="12.75">
      <c r="A2" s="51" t="s">
        <v>255</v>
      </c>
      <c r="B2" s="52">
        <v>38899</v>
      </c>
      <c r="C2" t="s">
        <v>261</v>
      </c>
      <c r="D2" t="s">
        <v>261</v>
      </c>
      <c r="E2" t="s">
        <v>262</v>
      </c>
      <c r="F2" t="s">
        <v>263</v>
      </c>
    </row>
    <row r="3" ht="12.75">
      <c r="A3" s="51" t="s">
        <v>293</v>
      </c>
    </row>
    <row r="4" spans="1:6" ht="12.75">
      <c r="A4" s="51" t="s">
        <v>257</v>
      </c>
      <c r="B4" s="51" t="s">
        <v>260</v>
      </c>
      <c r="C4" s="51" t="s">
        <v>259</v>
      </c>
      <c r="D4" s="51" t="s">
        <v>264</v>
      </c>
      <c r="E4" s="51" t="s">
        <v>17</v>
      </c>
      <c r="F4" s="51" t="s">
        <v>269</v>
      </c>
    </row>
    <row r="5" spans="1:6" ht="12.75">
      <c r="A5" t="s">
        <v>267</v>
      </c>
      <c r="B5" s="50">
        <v>7366598916.5</v>
      </c>
      <c r="C5" s="50">
        <v>52743654.08</v>
      </c>
      <c r="D5" s="50">
        <v>194733879.12</v>
      </c>
      <c r="F5" s="50">
        <f aca="true" t="shared" si="0" ref="F5:F10">SUM(B5:E5)</f>
        <v>7614076449.7</v>
      </c>
    </row>
    <row r="6" spans="1:6" ht="12.75">
      <c r="A6" t="s">
        <v>268</v>
      </c>
      <c r="B6" s="50">
        <v>6154041313.4</v>
      </c>
      <c r="C6" s="50">
        <v>44061938.26</v>
      </c>
      <c r="D6" s="50">
        <v>160562696.58</v>
      </c>
      <c r="F6" s="50">
        <f t="shared" si="0"/>
        <v>6358665948.24</v>
      </c>
    </row>
    <row r="7" spans="1:6" ht="12.75">
      <c r="A7" t="s">
        <v>256</v>
      </c>
      <c r="B7" s="50">
        <v>1956513425</v>
      </c>
      <c r="C7" s="50">
        <v>14008318.96</v>
      </c>
      <c r="D7" s="50">
        <v>179082230.58</v>
      </c>
      <c r="F7" s="50">
        <f t="shared" si="0"/>
        <v>2149603974.54</v>
      </c>
    </row>
    <row r="8" spans="1:6" ht="12.75">
      <c r="A8" t="s">
        <v>258</v>
      </c>
      <c r="B8" s="50">
        <v>474355107.9</v>
      </c>
      <c r="C8" s="50">
        <v>0</v>
      </c>
      <c r="D8" s="50"/>
      <c r="F8" s="50">
        <f t="shared" si="0"/>
        <v>474355107.9</v>
      </c>
    </row>
    <row r="9" spans="1:6" ht="12.75">
      <c r="A9" t="s">
        <v>17</v>
      </c>
      <c r="B9" s="50">
        <v>0</v>
      </c>
      <c r="C9" s="50">
        <v>0</v>
      </c>
      <c r="D9" s="50">
        <v>0</v>
      </c>
      <c r="E9" s="50">
        <v>7085.62</v>
      </c>
      <c r="F9" s="50">
        <f t="shared" si="0"/>
        <v>7085.62</v>
      </c>
    </row>
    <row r="10" spans="1:6" ht="12.75">
      <c r="A10" t="s">
        <v>265</v>
      </c>
      <c r="B10" s="50">
        <v>0</v>
      </c>
      <c r="C10" s="50">
        <v>1119332.47</v>
      </c>
      <c r="D10" s="50">
        <v>5397765.72</v>
      </c>
      <c r="F10" s="50">
        <f t="shared" si="0"/>
        <v>6517098.1899999995</v>
      </c>
    </row>
    <row r="11" spans="3:4" ht="12.75">
      <c r="C11" s="50"/>
      <c r="D11" s="50"/>
    </row>
    <row r="12" spans="1:6" ht="12.75">
      <c r="A12" s="51" t="s">
        <v>266</v>
      </c>
      <c r="B12" s="50">
        <f>SUM(B5:B11)</f>
        <v>15951508762.8</v>
      </c>
      <c r="C12" s="50">
        <f>SUM(C5:C11)</f>
        <v>111933243.77000001</v>
      </c>
      <c r="D12" s="50">
        <f>SUM(D5:D11)</f>
        <v>539776572.0000001</v>
      </c>
      <c r="E12" s="53">
        <f>SUM(E5:E11)</f>
        <v>7085.62</v>
      </c>
      <c r="F12" s="50">
        <f>SUM(F5:F11)</f>
        <v>16603225664.19</v>
      </c>
    </row>
    <row r="15" spans="1:4" ht="12.75">
      <c r="A15" s="51" t="s">
        <v>270</v>
      </c>
      <c r="B15" t="s">
        <v>274</v>
      </c>
      <c r="C15" s="51" t="s">
        <v>275</v>
      </c>
      <c r="D15" s="51" t="s">
        <v>263</v>
      </c>
    </row>
    <row r="17" spans="1:4" ht="12.75">
      <c r="A17" t="s">
        <v>271</v>
      </c>
      <c r="B17" s="50">
        <v>32819696.77</v>
      </c>
      <c r="C17" s="50">
        <v>216700045.02</v>
      </c>
      <c r="D17" s="50">
        <f aca="true" t="shared" si="1" ref="D17:D24">SUM(B17:C17)</f>
        <v>249519741.79000002</v>
      </c>
    </row>
    <row r="18" spans="1:4" ht="12.75">
      <c r="A18" t="s">
        <v>272</v>
      </c>
      <c r="B18" s="50">
        <v>0</v>
      </c>
      <c r="C18" s="50">
        <v>1074763</v>
      </c>
      <c r="D18" s="50">
        <f t="shared" si="1"/>
        <v>1074763</v>
      </c>
    </row>
    <row r="19" spans="1:4" ht="12.75">
      <c r="A19" t="s">
        <v>273</v>
      </c>
      <c r="B19" s="50">
        <v>0</v>
      </c>
      <c r="C19" s="50">
        <v>1074763</v>
      </c>
      <c r="D19" s="50">
        <f t="shared" si="1"/>
        <v>1074763</v>
      </c>
    </row>
    <row r="20" spans="1:4" ht="12.75">
      <c r="A20" t="s">
        <v>276</v>
      </c>
      <c r="B20" s="50">
        <v>0</v>
      </c>
      <c r="C20" s="50">
        <v>1074763</v>
      </c>
      <c r="D20" s="50">
        <f t="shared" si="1"/>
        <v>1074763</v>
      </c>
    </row>
    <row r="21" spans="1:4" ht="12.75">
      <c r="A21" t="s">
        <v>277</v>
      </c>
      <c r="B21" s="50">
        <v>0</v>
      </c>
      <c r="C21" s="50">
        <v>0</v>
      </c>
      <c r="D21" s="50">
        <f t="shared" si="1"/>
        <v>0</v>
      </c>
    </row>
    <row r="22" spans="1:4" ht="12.75">
      <c r="A22" t="s">
        <v>278</v>
      </c>
      <c r="B22" s="50">
        <v>0</v>
      </c>
      <c r="C22" s="50">
        <v>1338279</v>
      </c>
      <c r="D22" s="50">
        <f t="shared" si="1"/>
        <v>1338279</v>
      </c>
    </row>
    <row r="23" spans="1:4" ht="12.75">
      <c r="A23" t="s">
        <v>279</v>
      </c>
      <c r="B23" s="50">
        <v>711000</v>
      </c>
      <c r="C23" s="50">
        <v>13526717</v>
      </c>
      <c r="D23" s="50">
        <f t="shared" si="1"/>
        <v>14237717</v>
      </c>
    </row>
    <row r="24" spans="1:4" ht="12.75">
      <c r="A24" t="s">
        <v>280</v>
      </c>
      <c r="B24" s="50">
        <v>70217715</v>
      </c>
      <c r="C24" s="50">
        <v>0</v>
      </c>
      <c r="D24" s="50">
        <f t="shared" si="1"/>
        <v>70217715</v>
      </c>
    </row>
    <row r="25" spans="1:4" ht="12.75">
      <c r="A25" t="s">
        <v>282</v>
      </c>
      <c r="B25" s="50">
        <f>SUM(B17:B24)</f>
        <v>103748411.77</v>
      </c>
      <c r="C25" s="50">
        <f>SUM(C17:C24)</f>
        <v>234789330.02</v>
      </c>
      <c r="D25" s="50">
        <f>SUM(D17:D24)</f>
        <v>338537741.79</v>
      </c>
    </row>
    <row r="26" spans="2:3" ht="12.75">
      <c r="B26" s="50"/>
      <c r="C26" s="50"/>
    </row>
    <row r="27" spans="1:4" ht="12.75">
      <c r="A27" t="s">
        <v>281</v>
      </c>
      <c r="B27" s="50">
        <v>0</v>
      </c>
      <c r="C27" s="50">
        <v>4806074.2</v>
      </c>
      <c r="D27" s="50">
        <f>SUM(B27:C27)</f>
        <v>4806074.2</v>
      </c>
    </row>
    <row r="28" spans="2:3" ht="12.75">
      <c r="B28" s="50"/>
      <c r="C28" s="50"/>
    </row>
    <row r="29" spans="1:4" ht="12.75">
      <c r="A29" t="s">
        <v>283</v>
      </c>
      <c r="B29" s="50"/>
      <c r="C29" s="50"/>
      <c r="D29" s="50">
        <f>SUM(D25:D28)</f>
        <v>343343815.99</v>
      </c>
    </row>
    <row r="32" spans="1:4" ht="12.75">
      <c r="A32" s="51" t="s">
        <v>284</v>
      </c>
      <c r="B32" s="51" t="s">
        <v>286</v>
      </c>
      <c r="C32" s="51" t="s">
        <v>26</v>
      </c>
      <c r="D32" s="51" t="s">
        <v>287</v>
      </c>
    </row>
    <row r="33" spans="1:4" ht="12.75">
      <c r="A33" s="51" t="s">
        <v>285</v>
      </c>
      <c r="D33" t="s">
        <v>288</v>
      </c>
    </row>
    <row r="35" spans="2:4" ht="12.75">
      <c r="B35" s="50">
        <v>16603225664.19</v>
      </c>
      <c r="C35" s="50">
        <v>-343343815.99</v>
      </c>
      <c r="D35" s="50">
        <f>SUM(B35:C35)</f>
        <v>16259881848.2</v>
      </c>
    </row>
  </sheetData>
  <mergeCells count="1">
    <mergeCell ref="A1:F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&amp;RTabuľka č. 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D21">
      <selection activeCell="K15" sqref="K15"/>
    </sheetView>
  </sheetViews>
  <sheetFormatPr defaultColWidth="9.140625" defaultRowHeight="12.75"/>
  <cols>
    <col min="1" max="1" width="56.7109375" style="2" customWidth="1"/>
    <col min="2" max="2" width="17.57421875" style="2" customWidth="1"/>
    <col min="3" max="3" width="15.28125" style="2" customWidth="1"/>
    <col min="4" max="4" width="17.00390625" style="2" bestFit="1" customWidth="1"/>
    <col min="5" max="5" width="19.57421875" style="2" customWidth="1"/>
    <col min="6" max="6" width="13.421875" style="2" customWidth="1"/>
    <col min="7" max="7" width="15.57421875" style="2" customWidth="1"/>
    <col min="8" max="8" width="16.28125" style="2" customWidth="1"/>
    <col min="9" max="9" width="14.57421875" style="2" customWidth="1"/>
    <col min="10" max="10" width="13.8515625" style="2" bestFit="1" customWidth="1"/>
    <col min="11" max="11" width="16.00390625" style="2" customWidth="1"/>
    <col min="12" max="16384" width="9.140625" style="2" customWidth="1"/>
  </cols>
  <sheetData>
    <row r="1" spans="1:10" ht="32.25" customHeight="1">
      <c r="A1" s="3" t="s">
        <v>217</v>
      </c>
      <c r="B1" s="2" t="s">
        <v>235</v>
      </c>
      <c r="C1" s="2" t="s">
        <v>236</v>
      </c>
      <c r="D1" s="2" t="s">
        <v>237</v>
      </c>
      <c r="E1" s="3" t="s">
        <v>251</v>
      </c>
      <c r="F1" s="3" t="s">
        <v>238</v>
      </c>
      <c r="G1" s="2" t="s">
        <v>239</v>
      </c>
      <c r="H1" s="3" t="s">
        <v>240</v>
      </c>
      <c r="I1" s="2" t="s">
        <v>252</v>
      </c>
      <c r="J1" s="2" t="s">
        <v>253</v>
      </c>
    </row>
    <row r="2" spans="1:2" ht="12.75">
      <c r="A2" s="12"/>
      <c r="B2" s="12" t="s">
        <v>47</v>
      </c>
    </row>
    <row r="3" spans="1:10" ht="12.75">
      <c r="A3" s="2" t="s">
        <v>64</v>
      </c>
      <c r="B3" s="2">
        <f>C3+D3</f>
        <v>184930707.1</v>
      </c>
      <c r="C3" s="2">
        <v>10447444.9</v>
      </c>
      <c r="D3" s="2">
        <v>174483262.2</v>
      </c>
      <c r="E3" s="2">
        <f>F3+G3</f>
        <v>249519741.79000002</v>
      </c>
      <c r="F3" s="2">
        <v>32819696.77</v>
      </c>
      <c r="G3" s="2">
        <v>216700045.02</v>
      </c>
      <c r="H3" s="2">
        <f aca="true" t="shared" si="0" ref="H3:H11">B3+E3</f>
        <v>434450448.89</v>
      </c>
      <c r="I3" s="2">
        <f aca="true" t="shared" si="1" ref="I3:I11">C3+F3</f>
        <v>43267141.67</v>
      </c>
      <c r="J3" s="2">
        <f aca="true" t="shared" si="2" ref="J3:J11">D3+G3</f>
        <v>391183307.22</v>
      </c>
    </row>
    <row r="4" spans="1:10" ht="12.75">
      <c r="A4" s="2" t="s">
        <v>65</v>
      </c>
      <c r="E4" s="2">
        <f>F4+G4</f>
        <v>1074763</v>
      </c>
      <c r="G4" s="2">
        <v>1074763</v>
      </c>
      <c r="H4" s="2">
        <f t="shared" si="0"/>
        <v>1074763</v>
      </c>
      <c r="I4" s="2">
        <f t="shared" si="1"/>
        <v>0</v>
      </c>
      <c r="J4" s="2">
        <f t="shared" si="2"/>
        <v>1074763</v>
      </c>
    </row>
    <row r="5" spans="1:10" ht="12.75">
      <c r="A5" s="2" t="s">
        <v>66</v>
      </c>
      <c r="B5" s="2">
        <v>0</v>
      </c>
      <c r="E5" s="2">
        <f>F5+G5</f>
        <v>1074763</v>
      </c>
      <c r="G5" s="2">
        <v>1074763</v>
      </c>
      <c r="H5" s="2">
        <f t="shared" si="0"/>
        <v>1074763</v>
      </c>
      <c r="I5" s="2">
        <f t="shared" si="1"/>
        <v>0</v>
      </c>
      <c r="J5" s="2">
        <f t="shared" si="2"/>
        <v>1074763</v>
      </c>
    </row>
    <row r="6" spans="1:10" ht="12.75">
      <c r="A6" s="2" t="s">
        <v>67</v>
      </c>
      <c r="B6" s="2">
        <v>0</v>
      </c>
      <c r="E6" s="2">
        <f>F6+G6</f>
        <v>1074763</v>
      </c>
      <c r="G6" s="2">
        <v>1074763</v>
      </c>
      <c r="H6" s="2">
        <f t="shared" si="0"/>
        <v>1074763</v>
      </c>
      <c r="I6" s="2">
        <f t="shared" si="1"/>
        <v>0</v>
      </c>
      <c r="J6" s="2">
        <f t="shared" si="2"/>
        <v>1074763</v>
      </c>
    </row>
    <row r="7" spans="1:10" ht="12.75">
      <c r="A7" s="2" t="s">
        <v>68</v>
      </c>
      <c r="B7" s="2">
        <v>0</v>
      </c>
      <c r="H7" s="2">
        <f t="shared" si="0"/>
        <v>0</v>
      </c>
      <c r="I7" s="2">
        <f t="shared" si="1"/>
        <v>0</v>
      </c>
      <c r="J7" s="2">
        <f t="shared" si="2"/>
        <v>0</v>
      </c>
    </row>
    <row r="8" spans="1:10" ht="12.75">
      <c r="A8" s="2" t="s">
        <v>69</v>
      </c>
      <c r="B8" s="2">
        <v>348058</v>
      </c>
      <c r="D8" s="2">
        <v>348058</v>
      </c>
      <c r="E8" s="2">
        <f>F8+G8</f>
        <v>1338279</v>
      </c>
      <c r="G8" s="2">
        <v>1338279</v>
      </c>
      <c r="H8" s="2">
        <f t="shared" si="0"/>
        <v>1686337</v>
      </c>
      <c r="I8" s="2">
        <f t="shared" si="1"/>
        <v>0</v>
      </c>
      <c r="J8" s="2">
        <f t="shared" si="2"/>
        <v>1686337</v>
      </c>
    </row>
    <row r="9" spans="1:10" ht="12.75">
      <c r="A9" s="2" t="s">
        <v>70</v>
      </c>
      <c r="B9" s="2">
        <v>14391800</v>
      </c>
      <c r="C9" s="2">
        <v>8478470</v>
      </c>
      <c r="D9" s="2">
        <v>6248372</v>
      </c>
      <c r="E9" s="2">
        <f>F9+G9</f>
        <v>14237717</v>
      </c>
      <c r="F9" s="2">
        <v>711000</v>
      </c>
      <c r="G9" s="2">
        <v>13526717</v>
      </c>
      <c r="H9" s="2">
        <f t="shared" si="0"/>
        <v>28629517</v>
      </c>
      <c r="I9" s="2">
        <f t="shared" si="1"/>
        <v>9189470</v>
      </c>
      <c r="J9" s="2">
        <f t="shared" si="2"/>
        <v>19775089</v>
      </c>
    </row>
    <row r="10" spans="1:10" ht="12.75">
      <c r="A10" s="2" t="s">
        <v>71</v>
      </c>
      <c r="E10" s="2">
        <f>F10+G10</f>
        <v>0</v>
      </c>
      <c r="H10" s="2">
        <f t="shared" si="0"/>
        <v>0</v>
      </c>
      <c r="I10" s="2">
        <f t="shared" si="1"/>
        <v>0</v>
      </c>
      <c r="J10" s="2">
        <f t="shared" si="2"/>
        <v>0</v>
      </c>
    </row>
    <row r="11" spans="1:10" ht="12.75">
      <c r="A11" s="2" t="s">
        <v>72</v>
      </c>
      <c r="B11" s="2">
        <f>SUM(B3:B10)</f>
        <v>199670565.1</v>
      </c>
      <c r="C11" s="2">
        <v>93535285</v>
      </c>
      <c r="E11" s="2">
        <f>F11+G11</f>
        <v>70217715</v>
      </c>
      <c r="F11" s="2">
        <v>70217715</v>
      </c>
      <c r="H11" s="2">
        <f t="shared" si="0"/>
        <v>269888280.1</v>
      </c>
      <c r="I11" s="2">
        <f t="shared" si="1"/>
        <v>163753000</v>
      </c>
      <c r="J11" s="2">
        <f t="shared" si="2"/>
        <v>0</v>
      </c>
    </row>
    <row r="12" ht="13.5" thickBot="1"/>
    <row r="13" spans="1:11" ht="16.5" thickBot="1">
      <c r="A13" s="15" t="s">
        <v>12</v>
      </c>
      <c r="B13" s="16">
        <f>SUM(C13+D13)</f>
        <v>293540892.1</v>
      </c>
      <c r="C13" s="2">
        <f>SUM(C3:C12)</f>
        <v>112461199.9</v>
      </c>
      <c r="D13" s="2">
        <f>SUM(D3:D12)</f>
        <v>181079692.2</v>
      </c>
      <c r="E13" s="2">
        <f>SUM(E3:E12)</f>
        <v>338537741.79</v>
      </c>
      <c r="F13" s="2">
        <f>SUM(F3:F12)</f>
        <v>103748411.77</v>
      </c>
      <c r="G13" s="2">
        <f>SUM(G3:G12)</f>
        <v>234789330.02</v>
      </c>
      <c r="H13" s="2">
        <f>SUM(B13+E13)</f>
        <v>632078633.8900001</v>
      </c>
      <c r="I13" s="2">
        <f>SUM(I3:I12)</f>
        <v>216209611.67000002</v>
      </c>
      <c r="J13" s="2">
        <f>SUM(J3:J12)</f>
        <v>415869022.22</v>
      </c>
      <c r="K13" s="2">
        <f>SUM(I13:J13)</f>
        <v>632078633.8900001</v>
      </c>
    </row>
    <row r="14" ht="12.75">
      <c r="B14" s="12" t="s">
        <v>55</v>
      </c>
    </row>
    <row r="15" spans="1:2" s="20" customFormat="1" ht="54" customHeight="1">
      <c r="A15" s="56" t="s">
        <v>211</v>
      </c>
      <c r="B15" s="56"/>
    </row>
    <row r="16" spans="1:2" ht="12.75">
      <c r="A16" s="2" t="s">
        <v>73</v>
      </c>
      <c r="B16" s="2">
        <v>0</v>
      </c>
    </row>
    <row r="17" spans="1:2" ht="12.75">
      <c r="A17" s="2" t="s">
        <v>74</v>
      </c>
      <c r="B17" s="2">
        <v>0</v>
      </c>
    </row>
    <row r="18" spans="1:2" ht="12.75">
      <c r="A18" s="2" t="s">
        <v>75</v>
      </c>
      <c r="B18" s="2">
        <v>0</v>
      </c>
    </row>
    <row r="19" spans="1:2" ht="12.75">
      <c r="A19" s="2" t="s">
        <v>76</v>
      </c>
      <c r="B19" s="2">
        <v>0</v>
      </c>
    </row>
    <row r="20" spans="1:2" ht="12.75">
      <c r="A20" s="2" t="s">
        <v>77</v>
      </c>
      <c r="B20" s="2">
        <v>0</v>
      </c>
    </row>
    <row r="21" spans="1:2" ht="12.75">
      <c r="A21" s="2" t="s">
        <v>78</v>
      </c>
      <c r="B21" s="2">
        <v>0</v>
      </c>
    </row>
    <row r="22" spans="1:2" ht="12.75">
      <c r="A22" s="2" t="s">
        <v>79</v>
      </c>
      <c r="B22" s="2">
        <v>0</v>
      </c>
    </row>
    <row r="23" spans="1:2" ht="12.75">
      <c r="A23" s="2" t="s">
        <v>80</v>
      </c>
      <c r="B23" s="2">
        <v>0</v>
      </c>
    </row>
    <row r="24" spans="1:2" ht="12.75">
      <c r="A24" s="2" t="s">
        <v>81</v>
      </c>
      <c r="B24" s="2">
        <v>0</v>
      </c>
    </row>
    <row r="25" spans="1:2" ht="12.75">
      <c r="A25" s="2" t="s">
        <v>82</v>
      </c>
      <c r="B25" s="2">
        <v>0</v>
      </c>
    </row>
    <row r="26" spans="1:2" ht="12.75">
      <c r="A26" s="2" t="s">
        <v>83</v>
      </c>
      <c r="B26" s="2">
        <v>0</v>
      </c>
    </row>
    <row r="27" spans="1:2" ht="12.75">
      <c r="A27" s="2" t="s">
        <v>84</v>
      </c>
      <c r="B27" s="2">
        <v>0</v>
      </c>
    </row>
    <row r="28" spans="1:2" ht="12.75">
      <c r="A28" s="2" t="s">
        <v>85</v>
      </c>
      <c r="B28" s="2">
        <v>0</v>
      </c>
    </row>
    <row r="29" spans="1:2" ht="12.75">
      <c r="A29" s="2" t="s">
        <v>86</v>
      </c>
      <c r="B29" s="2">
        <v>0</v>
      </c>
    </row>
    <row r="30" spans="1:7" ht="12.75">
      <c r="A30" s="2" t="s">
        <v>87</v>
      </c>
      <c r="B30" s="2">
        <v>2321120.2</v>
      </c>
      <c r="D30" s="2">
        <v>2321120.2</v>
      </c>
      <c r="G30" s="2">
        <v>13876688.1</v>
      </c>
    </row>
    <row r="31" spans="1:2" ht="12.75">
      <c r="A31" s="2" t="s">
        <v>88</v>
      </c>
      <c r="B31" s="2">
        <v>0</v>
      </c>
    </row>
    <row r="32" spans="1:2" ht="12.75">
      <c r="A32" s="2" t="s">
        <v>89</v>
      </c>
      <c r="B32" s="2">
        <v>0</v>
      </c>
    </row>
    <row r="33" spans="1:7" ht="12.75">
      <c r="A33" s="2" t="s">
        <v>140</v>
      </c>
      <c r="B33" s="2">
        <v>1690710</v>
      </c>
      <c r="D33" s="2">
        <v>1690710</v>
      </c>
      <c r="G33" s="2">
        <v>3224289</v>
      </c>
    </row>
    <row r="34" spans="1:6" ht="12.75">
      <c r="A34" s="2" t="s">
        <v>90</v>
      </c>
      <c r="B34" s="2">
        <v>93535285</v>
      </c>
      <c r="C34" s="2">
        <v>93535285</v>
      </c>
      <c r="F34" s="2">
        <v>70217715</v>
      </c>
    </row>
    <row r="35" spans="1:7" ht="12.75">
      <c r="A35" s="2" t="s">
        <v>91</v>
      </c>
      <c r="B35" s="2">
        <v>14928787</v>
      </c>
      <c r="D35" s="2">
        <v>14928787</v>
      </c>
      <c r="G35" s="2">
        <v>571203</v>
      </c>
    </row>
    <row r="36" spans="1:7" ht="12.75">
      <c r="A36" s="2" t="s">
        <v>92</v>
      </c>
      <c r="B36" s="2">
        <v>3771744</v>
      </c>
      <c r="D36" s="2">
        <v>3771744</v>
      </c>
      <c r="G36" s="2">
        <v>7228256</v>
      </c>
    </row>
    <row r="37" spans="1:7" ht="12.75">
      <c r="A37" s="2" t="s">
        <v>93</v>
      </c>
      <c r="B37" s="2">
        <v>124133792</v>
      </c>
      <c r="D37" s="2">
        <v>124133792</v>
      </c>
      <c r="G37" s="2">
        <v>65633981</v>
      </c>
    </row>
    <row r="38" spans="1:2" ht="12.75">
      <c r="A38" s="2" t="s">
        <v>94</v>
      </c>
      <c r="B38" s="2">
        <v>0</v>
      </c>
    </row>
    <row r="39" spans="1:2" ht="12.75">
      <c r="A39" s="2" t="s">
        <v>95</v>
      </c>
      <c r="B39" s="2">
        <v>0</v>
      </c>
    </row>
    <row r="40" spans="1:2" ht="12.75">
      <c r="A40" s="2" t="s">
        <v>96</v>
      </c>
      <c r="B40" s="2">
        <v>0</v>
      </c>
    </row>
    <row r="41" spans="1:2" ht="12.75">
      <c r="A41" s="2" t="s">
        <v>97</v>
      </c>
      <c r="B41" s="2">
        <v>0</v>
      </c>
    </row>
    <row r="42" spans="1:2" ht="12.75">
      <c r="A42" s="2" t="s">
        <v>98</v>
      </c>
      <c r="B42" s="2">
        <v>0</v>
      </c>
    </row>
    <row r="43" spans="1:2" ht="12.75">
      <c r="A43" s="2" t="s">
        <v>99</v>
      </c>
      <c r="B43" s="2">
        <v>0</v>
      </c>
    </row>
    <row r="44" spans="1:2" ht="12.75">
      <c r="A44" s="2" t="s">
        <v>100</v>
      </c>
      <c r="B44" s="2">
        <v>0</v>
      </c>
    </row>
    <row r="45" spans="1:2" ht="12.75">
      <c r="A45" s="2" t="s">
        <v>101</v>
      </c>
      <c r="B45" s="2">
        <v>0</v>
      </c>
    </row>
    <row r="46" spans="1:2" ht="12.75">
      <c r="A46" s="2" t="s">
        <v>102</v>
      </c>
      <c r="B46" s="2">
        <v>0</v>
      </c>
    </row>
    <row r="47" spans="1:2" ht="12.75">
      <c r="A47" s="2" t="s">
        <v>103</v>
      </c>
      <c r="B47" s="2">
        <v>0</v>
      </c>
    </row>
    <row r="48" spans="1:8" ht="12.75">
      <c r="A48" s="2" t="s">
        <v>58</v>
      </c>
      <c r="B48" s="2">
        <f>SUM(B16:B47)</f>
        <v>240381438.2</v>
      </c>
      <c r="C48" s="2">
        <f>SUM(C16:C47)</f>
        <v>93535285</v>
      </c>
      <c r="D48" s="2">
        <f>SUM(D20:D47)</f>
        <v>146846153.2</v>
      </c>
      <c r="F48" s="2">
        <f>SUM(F16:F47)</f>
        <v>70217715</v>
      </c>
      <c r="G48" s="2">
        <f>SUM(G3:G47)</f>
        <v>560113077.1400001</v>
      </c>
      <c r="H48" s="2">
        <f>SUM(H13)</f>
        <v>632078633.8900001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&amp;RTabuľky č. 6,7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40">
      <selection activeCell="D3" sqref="D3"/>
    </sheetView>
  </sheetViews>
  <sheetFormatPr defaultColWidth="9.140625" defaultRowHeight="18.75" customHeight="1"/>
  <cols>
    <col min="1" max="1" width="58.8515625" style="2" bestFit="1" customWidth="1"/>
    <col min="2" max="2" width="15.8515625" style="2" customWidth="1"/>
    <col min="3" max="3" width="15.7109375" style="2" customWidth="1"/>
    <col min="4" max="4" width="17.8515625" style="2" customWidth="1"/>
    <col min="5" max="5" width="13.57421875" style="2" customWidth="1"/>
    <col min="6" max="6" width="14.421875" style="2" customWidth="1"/>
    <col min="7" max="7" width="15.140625" style="2" customWidth="1"/>
    <col min="8" max="8" width="14.8515625" style="2" customWidth="1"/>
    <col min="9" max="16384" width="9.140625" style="2" customWidth="1"/>
  </cols>
  <sheetData>
    <row r="1" spans="1:7" ht="18.75" customHeight="1">
      <c r="A1" s="2" t="s">
        <v>254</v>
      </c>
      <c r="B1" s="12" t="s">
        <v>242</v>
      </c>
      <c r="C1" s="2" t="s">
        <v>238</v>
      </c>
      <c r="D1" s="2" t="s">
        <v>241</v>
      </c>
      <c r="E1" s="2" t="s">
        <v>243</v>
      </c>
      <c r="F1" s="2" t="s">
        <v>244</v>
      </c>
      <c r="G1" s="2" t="s">
        <v>245</v>
      </c>
    </row>
    <row r="2" spans="1:2" ht="18.75" customHeight="1">
      <c r="A2" s="2" t="s">
        <v>104</v>
      </c>
      <c r="B2" s="2">
        <v>0</v>
      </c>
    </row>
    <row r="3" spans="1:2" ht="18.75" customHeight="1">
      <c r="A3" s="2" t="s">
        <v>105</v>
      </c>
      <c r="B3" s="2">
        <v>0</v>
      </c>
    </row>
    <row r="4" spans="1:2" ht="18.75" customHeight="1">
      <c r="A4" s="2" t="s">
        <v>106</v>
      </c>
      <c r="B4" s="2">
        <v>0</v>
      </c>
    </row>
    <row r="5" spans="1:2" ht="18.75" customHeight="1">
      <c r="A5" s="2" t="s">
        <v>107</v>
      </c>
      <c r="B5" s="2">
        <v>0</v>
      </c>
    </row>
    <row r="6" spans="1:2" ht="18.75" customHeight="1">
      <c r="A6" s="2" t="s">
        <v>108</v>
      </c>
      <c r="B6" s="2">
        <v>0</v>
      </c>
    </row>
    <row r="7" spans="1:2" ht="18.75" customHeight="1">
      <c r="A7" s="2" t="s">
        <v>109</v>
      </c>
      <c r="B7" s="2">
        <v>0</v>
      </c>
    </row>
    <row r="8" spans="1:2" ht="18.75" customHeight="1">
      <c r="A8" s="2" t="s">
        <v>110</v>
      </c>
      <c r="B8" s="2">
        <v>0</v>
      </c>
    </row>
    <row r="9" spans="1:2" ht="18.75" customHeight="1">
      <c r="A9" s="2" t="s">
        <v>111</v>
      </c>
      <c r="B9" s="2">
        <v>0</v>
      </c>
    </row>
    <row r="10" spans="1:2" ht="18.75" customHeight="1">
      <c r="A10" s="2" t="s">
        <v>112</v>
      </c>
      <c r="B10" s="2">
        <v>0</v>
      </c>
    </row>
    <row r="11" spans="1:2" ht="18.75" customHeight="1">
      <c r="A11" s="2" t="s">
        <v>113</v>
      </c>
      <c r="B11" s="2">
        <v>0</v>
      </c>
    </row>
    <row r="12" spans="1:2" ht="18.75" customHeight="1">
      <c r="A12" s="2" t="s">
        <v>114</v>
      </c>
      <c r="B12" s="2">
        <v>0</v>
      </c>
    </row>
    <row r="13" spans="1:2" ht="18.75" customHeight="1">
      <c r="A13" s="2" t="s">
        <v>115</v>
      </c>
      <c r="B13" s="2">
        <v>0</v>
      </c>
    </row>
    <row r="14" spans="1:2" ht="18.75" customHeight="1">
      <c r="A14" s="2" t="s">
        <v>116</v>
      </c>
      <c r="B14" s="2">
        <v>0</v>
      </c>
    </row>
    <row r="15" spans="1:7" ht="18.75" customHeight="1">
      <c r="A15" s="2" t="s">
        <v>117</v>
      </c>
      <c r="B15" s="2">
        <v>5913330</v>
      </c>
      <c r="D15" s="2">
        <v>5913330</v>
      </c>
      <c r="G15" s="2">
        <v>6404200</v>
      </c>
    </row>
    <row r="16" spans="1:2" ht="18.75" customHeight="1">
      <c r="A16" s="2" t="s">
        <v>118</v>
      </c>
      <c r="B16" s="2">
        <v>0</v>
      </c>
    </row>
    <row r="17" spans="1:2" ht="18.75" customHeight="1">
      <c r="A17" s="2" t="s">
        <v>119</v>
      </c>
      <c r="B17" s="2">
        <v>0</v>
      </c>
    </row>
    <row r="18" spans="1:4" ht="18.75" customHeight="1">
      <c r="A18" s="2" t="s">
        <v>120</v>
      </c>
      <c r="B18" s="2">
        <v>14999996</v>
      </c>
      <c r="D18" s="2">
        <v>14999996</v>
      </c>
    </row>
    <row r="19" spans="1:2" ht="18.75" customHeight="1">
      <c r="A19" s="2" t="s">
        <v>121</v>
      </c>
      <c r="B19" s="2">
        <v>0</v>
      </c>
    </row>
    <row r="20" spans="1:7" ht="18.75" customHeight="1">
      <c r="A20" s="2" t="s">
        <v>122</v>
      </c>
      <c r="B20" s="2">
        <v>348058</v>
      </c>
      <c r="D20" s="2">
        <v>348058</v>
      </c>
      <c r="G20" s="2">
        <v>1338279</v>
      </c>
    </row>
    <row r="21" spans="1:2" ht="18.75" customHeight="1">
      <c r="A21" s="2" t="s">
        <v>123</v>
      </c>
      <c r="B21" s="2">
        <v>0</v>
      </c>
    </row>
    <row r="22" spans="1:2" ht="18.75" customHeight="1">
      <c r="A22" s="2" t="s">
        <v>124</v>
      </c>
      <c r="B22" s="2">
        <v>0</v>
      </c>
    </row>
    <row r="23" spans="1:6" ht="18.75" customHeight="1">
      <c r="A23" s="2" t="s">
        <v>125</v>
      </c>
      <c r="B23" s="2">
        <v>8478470</v>
      </c>
      <c r="C23" s="2">
        <v>8478470</v>
      </c>
      <c r="F23" s="2">
        <v>711000</v>
      </c>
    </row>
    <row r="24" spans="1:7" ht="18.75" customHeight="1">
      <c r="A24" s="2" t="s">
        <v>126</v>
      </c>
      <c r="B24" s="2">
        <v>3354711</v>
      </c>
      <c r="D24" s="2">
        <v>3354711</v>
      </c>
      <c r="G24" s="2">
        <v>10623419</v>
      </c>
    </row>
    <row r="25" spans="1:2" ht="18.75" customHeight="1">
      <c r="A25" s="2" t="s">
        <v>127</v>
      </c>
      <c r="B25" s="2">
        <v>0</v>
      </c>
    </row>
    <row r="26" spans="1:7" ht="18.75" customHeight="1">
      <c r="A26" s="2" t="s">
        <v>128</v>
      </c>
      <c r="B26" s="2">
        <v>0</v>
      </c>
      <c r="G26" s="2">
        <v>1000000</v>
      </c>
    </row>
    <row r="27" spans="1:6" ht="18.75" customHeight="1">
      <c r="A27" s="2" t="s">
        <v>129</v>
      </c>
      <c r="B27" s="2">
        <v>0</v>
      </c>
      <c r="F27" s="2">
        <v>12000000</v>
      </c>
    </row>
    <row r="28" spans="1:7" ht="18.75" customHeight="1">
      <c r="A28" s="2" t="s">
        <v>130</v>
      </c>
      <c r="B28" s="2">
        <v>0</v>
      </c>
      <c r="G28" s="2">
        <v>79210214.92</v>
      </c>
    </row>
    <row r="29" spans="1:2" ht="18.75" customHeight="1">
      <c r="A29" s="2" t="s">
        <v>131</v>
      </c>
      <c r="B29" s="2">
        <v>0</v>
      </c>
    </row>
    <row r="30" spans="1:2" ht="18.75" customHeight="1">
      <c r="A30" s="2" t="s">
        <v>132</v>
      </c>
      <c r="B30" s="2">
        <v>0</v>
      </c>
    </row>
    <row r="31" spans="1:2" ht="18.75" customHeight="1">
      <c r="A31" s="2" t="s">
        <v>133</v>
      </c>
      <c r="B31" s="2">
        <v>0</v>
      </c>
    </row>
    <row r="32" spans="1:6" ht="18.75" customHeight="1">
      <c r="A32" s="2" t="s">
        <v>134</v>
      </c>
      <c r="B32" s="2">
        <v>317658.9</v>
      </c>
      <c r="C32" s="2">
        <v>317658.9</v>
      </c>
      <c r="F32" s="2">
        <v>967193.3</v>
      </c>
    </row>
    <row r="33" spans="1:6" ht="18.75" customHeight="1">
      <c r="A33" s="2" t="s">
        <v>135</v>
      </c>
      <c r="B33" s="2">
        <v>1331100</v>
      </c>
      <c r="C33" s="2">
        <v>1331100</v>
      </c>
      <c r="F33" s="2">
        <v>3076074.47</v>
      </c>
    </row>
    <row r="34" spans="1:2" ht="18.75" customHeight="1">
      <c r="A34" s="2" t="s">
        <v>136</v>
      </c>
      <c r="B34" s="2">
        <v>0</v>
      </c>
    </row>
    <row r="35" spans="1:2" ht="18.75" customHeight="1">
      <c r="A35" s="2" t="s">
        <v>137</v>
      </c>
      <c r="B35" s="2">
        <v>0</v>
      </c>
    </row>
    <row r="36" spans="1:2" ht="18.75" customHeight="1">
      <c r="A36" s="2" t="s">
        <v>138</v>
      </c>
      <c r="B36" s="2">
        <v>0</v>
      </c>
    </row>
    <row r="37" spans="1:2" ht="18.75" customHeight="1">
      <c r="A37" s="2" t="s">
        <v>139</v>
      </c>
      <c r="B37" s="2">
        <v>0</v>
      </c>
    </row>
    <row r="38" spans="1:7" ht="18.75" customHeight="1">
      <c r="A38" s="2" t="s">
        <v>141</v>
      </c>
      <c r="B38" s="2">
        <v>2639717</v>
      </c>
      <c r="D38" s="2">
        <v>2639717</v>
      </c>
      <c r="G38" s="2">
        <v>6360242</v>
      </c>
    </row>
    <row r="39" spans="1:7" ht="18.75" customHeight="1">
      <c r="A39" s="2" t="s">
        <v>142</v>
      </c>
      <c r="B39" s="2">
        <v>6977727</v>
      </c>
      <c r="D39" s="2">
        <v>6977727</v>
      </c>
      <c r="G39" s="2">
        <v>9419370</v>
      </c>
    </row>
    <row r="40" spans="1:7" ht="18.75" customHeight="1">
      <c r="A40" s="2" t="s">
        <v>246</v>
      </c>
      <c r="G40" s="2">
        <v>24899638</v>
      </c>
    </row>
    <row r="41" spans="1:6" ht="18.75" customHeight="1">
      <c r="A41" s="2" t="s">
        <v>143</v>
      </c>
      <c r="B41" s="2">
        <v>7735236</v>
      </c>
      <c r="C41" s="2">
        <v>7735236</v>
      </c>
      <c r="F41" s="2">
        <v>65000</v>
      </c>
    </row>
    <row r="42" spans="1:6" ht="18.75" customHeight="1">
      <c r="A42" s="2" t="s">
        <v>247</v>
      </c>
      <c r="B42" s="2">
        <v>1063450</v>
      </c>
      <c r="C42" s="2">
        <v>1063450</v>
      </c>
      <c r="F42" s="2">
        <v>652523</v>
      </c>
    </row>
    <row r="43" spans="1:6" ht="18.75" customHeight="1">
      <c r="A43" s="2" t="s">
        <v>248</v>
      </c>
      <c r="F43" s="2">
        <v>2058906</v>
      </c>
    </row>
    <row r="44" spans="1:6" ht="15" customHeight="1">
      <c r="A44" s="2" t="s">
        <v>249</v>
      </c>
      <c r="F44" s="2">
        <v>14000000</v>
      </c>
    </row>
    <row r="45" spans="1:7" ht="15" customHeight="1" thickBot="1">
      <c r="A45" s="2" t="s">
        <v>250</v>
      </c>
      <c r="G45" s="2">
        <v>4999550</v>
      </c>
    </row>
    <row r="46" spans="1:7" ht="20.25" customHeight="1" thickBot="1">
      <c r="A46" s="26" t="s">
        <v>52</v>
      </c>
      <c r="B46" s="19">
        <f>SUM(B2:B45)</f>
        <v>53159453.9</v>
      </c>
      <c r="C46" s="2">
        <f>SUM(C2:C45)</f>
        <v>18925914.9</v>
      </c>
      <c r="D46" s="2">
        <f>SUM(D2:D45)</f>
        <v>34233539</v>
      </c>
      <c r="F46" s="2">
        <f>SUM(F2:F45)</f>
        <v>33530696.770000003</v>
      </c>
      <c r="G46" s="2">
        <f>SUM(G2:G45)</f>
        <v>144254912.92000002</v>
      </c>
    </row>
    <row r="47" spans="1:7" ht="15" customHeight="1">
      <c r="A47" s="2" t="s">
        <v>50</v>
      </c>
      <c r="B47" s="2">
        <v>53159453.9</v>
      </c>
      <c r="C47" s="2">
        <f>SUM(C46)</f>
        <v>18925914.9</v>
      </c>
      <c r="D47" s="2">
        <f>SUM(D46)</f>
        <v>34233539</v>
      </c>
      <c r="F47" s="2">
        <f>SUM(F46)</f>
        <v>33530696.770000003</v>
      </c>
      <c r="G47" s="2">
        <f>SUM(G46)</f>
        <v>144254912.92000002</v>
      </c>
    </row>
    <row r="48" spans="1:7" ht="15" customHeight="1">
      <c r="A48" s="20" t="s">
        <v>51</v>
      </c>
      <c r="B48" s="2">
        <v>240381438.2</v>
      </c>
      <c r="C48" s="49">
        <v>93535285</v>
      </c>
      <c r="D48" s="55">
        <v>146846153.2</v>
      </c>
      <c r="F48" s="2">
        <v>70217715</v>
      </c>
      <c r="G48" s="2">
        <v>90534417.1</v>
      </c>
    </row>
    <row r="49" spans="2:8" ht="18.75" customHeight="1">
      <c r="B49" s="2">
        <f>SUM(B47:B48)</f>
        <v>293540892.09999996</v>
      </c>
      <c r="C49" s="2">
        <f>SUM(C47:C48)</f>
        <v>112461199.9</v>
      </c>
      <c r="D49" s="2">
        <f>SUM(D47:D48)</f>
        <v>181079692.2</v>
      </c>
      <c r="E49" s="2">
        <f>F49+G49</f>
        <v>338537741.79</v>
      </c>
      <c r="F49" s="2">
        <f>SUM(F47:F48)</f>
        <v>103748411.77000001</v>
      </c>
      <c r="G49" s="2">
        <f>SUM(G47:G48)</f>
        <v>234789330.02</v>
      </c>
      <c r="H49" s="2">
        <f>B49+E49</f>
        <v>632078633.89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&amp;RTabuľka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SFL JEZ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 JEZ</dc:creator>
  <cp:keywords/>
  <dc:description/>
  <cp:lastModifiedBy>Tomkova</cp:lastModifiedBy>
  <cp:lastPrinted>2007-03-09T10:49:44Z</cp:lastPrinted>
  <dcterms:created xsi:type="dcterms:W3CDTF">2005-01-26T07:05:22Z</dcterms:created>
  <dcterms:modified xsi:type="dcterms:W3CDTF">2007-03-26T07:41:32Z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-1673736193</vt:i4>
  </property>
  <property fmtid="{D5CDD505-2E9C-101B-9397-08002B2CF9AE}" pid="3" name="_EmailSubject">
    <vt:lpwstr>sprava o hosp</vt:lpwstr>
  </property>
  <property fmtid="{D5CDD505-2E9C-101B-9397-08002B2CF9AE}" pid="4" name="_AuthorEmail">
    <vt:lpwstr>hrabina.sfljez@stonline.sk</vt:lpwstr>
  </property>
  <property fmtid="{D5CDD505-2E9C-101B-9397-08002B2CF9AE}" pid="5" name="_AuthorEmailDisplayName">
    <vt:lpwstr>Jozef Hrabina</vt:lpwstr>
  </property>
  <property fmtid="{D5CDD505-2E9C-101B-9397-08002B2CF9AE}" pid="6" name="_ReviewingToolsShownOnce">
    <vt:lpwstr/>
  </property>
</Properties>
</file>