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80" windowHeight="9150" activeTab="0"/>
  </bookViews>
  <sheets>
    <sheet name="TF2004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<sst xmlns="http://schemas.openxmlformats.org/spreadsheetml/2006/main" count="86" uniqueCount="57">
  <si>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Program</t>
  </si>
  <si>
    <t>IA</t>
  </si>
  <si>
    <t>CFCU</t>
  </si>
  <si>
    <t>Spolu</t>
  </si>
  <si>
    <t>X</t>
  </si>
  <si>
    <t>Čerpanie</t>
  </si>
  <si>
    <t>Cieľ 1</t>
  </si>
  <si>
    <t>2004/016-764.01.01</t>
  </si>
  <si>
    <t>Cieľ 2</t>
  </si>
  <si>
    <t>2004/016-764.02.01</t>
  </si>
  <si>
    <t>2004/016-764.02.02</t>
  </si>
  <si>
    <t>2004/016-764.02.03</t>
  </si>
  <si>
    <t>Cieľ 3</t>
  </si>
  <si>
    <t>2004/016-764.03.01</t>
  </si>
  <si>
    <t>2004/016-764.03.02</t>
  </si>
  <si>
    <t>Cieľ 4</t>
  </si>
  <si>
    <t>2004/016-764.04.01</t>
  </si>
  <si>
    <t>2004/016-764.04.02</t>
  </si>
  <si>
    <t>Cieľ 5</t>
  </si>
  <si>
    <t>2004/016-764.05.01</t>
  </si>
  <si>
    <t>2004/016-764.06.01</t>
  </si>
  <si>
    <t>Cieľ 6</t>
  </si>
  <si>
    <t>Cieľ 7</t>
  </si>
  <si>
    <t>2004/016-764.07.01</t>
  </si>
  <si>
    <t>Cieľ 8</t>
  </si>
  <si>
    <t>2004/016-764.08.01</t>
  </si>
  <si>
    <t>2004/016-764.08.02</t>
  </si>
  <si>
    <t>2004/016-764.08.03</t>
  </si>
  <si>
    <t>ŠR</t>
  </si>
  <si>
    <t>Kontrahovanie</t>
  </si>
  <si>
    <t>% z rozp.</t>
  </si>
  <si>
    <t>Spolu NP 2004</t>
  </si>
  <si>
    <t>2004/016-833</t>
  </si>
  <si>
    <t xml:space="preserve">TF 2004 </t>
  </si>
  <si>
    <t>€</t>
  </si>
  <si>
    <t>Rozp. ŠR</t>
  </si>
  <si>
    <t>Kód</t>
  </si>
  <si>
    <t>UIBF</t>
  </si>
  <si>
    <t>Podpora impl. Národného programu boja proti drogám</t>
  </si>
  <si>
    <t>Systémové zmeny v daňovej kontrole</t>
  </si>
  <si>
    <t>Permanentný vzdelávací systém pre vnútorných audítorov</t>
  </si>
  <si>
    <t>Posilnenenie riadenia verejných financií</t>
  </si>
  <si>
    <t>Posilnenie kontroly v oblasti bezpečnosti potravín</t>
  </si>
  <si>
    <t>Posilnenie admin. štruktúr v oblasti rodovej rovnosti</t>
  </si>
  <si>
    <t>Zriadenie a implementácia Národného systému pre inštitucionálne RAO</t>
  </si>
  <si>
    <t xml:space="preserve">Priebežné hodnotenieTF  projektov </t>
  </si>
  <si>
    <t>Posilnenie efektívnosti katastra</t>
  </si>
  <si>
    <t xml:space="preserve">Budovanie kapacít v cestnej doprave - </t>
  </si>
  <si>
    <t>Využiitie admin. zdrojov pre zlepšenie SIS</t>
  </si>
  <si>
    <t>Rozvoj reg. štruktúr na implementáciu antidiskriminačnej legislatívy</t>
  </si>
  <si>
    <t>Projekt súdneho manažmentu</t>
  </si>
  <si>
    <t>Rozp. TF</t>
  </si>
  <si>
    <t>TF</t>
  </si>
  <si>
    <t>Prameň: iPerseus</t>
  </si>
  <si>
    <t>Kumulatívny prehľad kontrahovania a čerpania finančných prostriedkov Transition facility 2004 k 31.12.2006</t>
  </si>
  <si>
    <t>Príloha 1b</t>
  </si>
  <si>
    <t xml:space="preserve">Posilnenie systému kontroly na vonkajšej hranici EÚ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</si>
</sst>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0.0"/>
  </numFmts>
  <fonts count="12">
    <font>
      <sz val="10"/>
      <name val="Arial"/>
      <family val="0"/>
    </font>
    <font>
      <b/>
      <sz val="14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0" fontId="3" fillId="2" borderId="2" xfId="20" applyNumberFormat="1" applyFont="1" applyFill="1" applyBorder="1" applyAlignment="1" applyProtection="1">
      <alignment horizontal="center"/>
      <protection locked="0"/>
    </xf>
    <xf numFmtId="0" fontId="6" fillId="0" borderId="0" xfId="20" applyFont="1" applyProtection="1">
      <alignment/>
      <protection locked="0"/>
    </xf>
    <xf numFmtId="0" fontId="6" fillId="0" borderId="0" xfId="20" applyFont="1">
      <alignment/>
      <protection/>
    </xf>
    <xf numFmtId="3" fontId="6" fillId="0" borderId="0" xfId="20" applyNumberFormat="1" applyFont="1">
      <alignment/>
      <protection/>
    </xf>
    <xf numFmtId="0" fontId="3" fillId="2" borderId="3" xfId="20" applyNumberFormat="1" applyFont="1" applyFill="1" applyBorder="1" applyAlignment="1" applyProtection="1">
      <alignment horizontal="center" wrapText="1"/>
      <protection locked="0"/>
    </xf>
    <xf numFmtId="3" fontId="4" fillId="0" borderId="4" xfId="20" applyNumberFormat="1" applyFont="1" applyFill="1" applyBorder="1" applyAlignment="1" applyProtection="1">
      <alignment horizontal="right"/>
      <protection locked="0"/>
    </xf>
    <xf numFmtId="3" fontId="3" fillId="3" borderId="5" xfId="20" applyNumberFormat="1" applyFont="1" applyFill="1" applyBorder="1" applyAlignment="1" applyProtection="1">
      <alignment horizontal="right"/>
      <protection locked="0"/>
    </xf>
    <xf numFmtId="3" fontId="4" fillId="0" borderId="5" xfId="20" applyNumberFormat="1" applyFont="1" applyFill="1" applyBorder="1" applyAlignment="1" applyProtection="1">
      <alignment horizontal="right"/>
      <protection locked="0"/>
    </xf>
    <xf numFmtId="3" fontId="2" fillId="3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3" fillId="3" borderId="5" xfId="20" applyNumberFormat="1" applyFont="1" applyFill="1" applyBorder="1" applyAlignment="1" applyProtection="1">
      <alignment wrapText="1"/>
      <protection/>
    </xf>
    <xf numFmtId="3" fontId="4" fillId="0" borderId="5" xfId="20" applyNumberFormat="1" applyFont="1" applyFill="1" applyBorder="1" applyAlignment="1" applyProtection="1">
      <alignment wrapText="1"/>
      <protection locked="0"/>
    </xf>
    <xf numFmtId="3" fontId="3" fillId="3" borderId="5" xfId="20" applyNumberFormat="1" applyFont="1" applyFill="1" applyBorder="1" applyAlignment="1" applyProtection="1">
      <alignment wrapText="1"/>
      <protection locked="0"/>
    </xf>
    <xf numFmtId="3" fontId="3" fillId="3" borderId="6" xfId="20" applyNumberFormat="1" applyFont="1" applyFill="1" applyBorder="1" applyAlignment="1" applyProtection="1">
      <alignment horizontal="right"/>
      <protection locked="0"/>
    </xf>
    <xf numFmtId="3" fontId="2" fillId="3" borderId="6" xfId="0" applyNumberFormat="1" applyFont="1" applyFill="1" applyBorder="1" applyAlignment="1">
      <alignment/>
    </xf>
    <xf numFmtId="3" fontId="3" fillId="3" borderId="6" xfId="20" applyNumberFormat="1" applyFont="1" applyFill="1" applyBorder="1" applyAlignment="1" applyProtection="1">
      <alignment wrapText="1"/>
      <protection locked="0"/>
    </xf>
    <xf numFmtId="3" fontId="4" fillId="0" borderId="7" xfId="20" applyNumberFormat="1" applyFont="1" applyFill="1" applyBorder="1" applyAlignment="1" applyProtection="1">
      <alignment wrapText="1"/>
      <protection locked="0"/>
    </xf>
    <xf numFmtId="3" fontId="3" fillId="3" borderId="4" xfId="20" applyNumberFormat="1" applyFont="1" applyFill="1" applyBorder="1" applyAlignment="1" applyProtection="1">
      <alignment wrapText="1"/>
      <protection locked="0"/>
    </xf>
    <xf numFmtId="3" fontId="3" fillId="3" borderId="8" xfId="20" applyNumberFormat="1" applyFont="1" applyFill="1" applyBorder="1" applyAlignment="1" applyProtection="1">
      <alignment wrapText="1"/>
      <protection locked="0"/>
    </xf>
    <xf numFmtId="0" fontId="3" fillId="2" borderId="9" xfId="20" applyNumberFormat="1" applyFont="1" applyFill="1" applyBorder="1" applyAlignment="1" applyProtection="1">
      <alignment horizontal="center"/>
      <protection locked="0"/>
    </xf>
    <xf numFmtId="9" fontId="3" fillId="2" borderId="3" xfId="20" applyNumberFormat="1" applyFont="1" applyFill="1" applyBorder="1" applyAlignment="1" applyProtection="1">
      <alignment horizontal="center" wrapText="1"/>
      <protection locked="0"/>
    </xf>
    <xf numFmtId="9" fontId="3" fillId="2" borderId="2" xfId="20" applyNumberFormat="1" applyFont="1" applyFill="1" applyBorder="1" applyAlignment="1" applyProtection="1">
      <alignment horizontal="center" wrapText="1"/>
      <protection locked="0"/>
    </xf>
    <xf numFmtId="49" fontId="4" fillId="0" borderId="0" xfId="20" applyNumberFormat="1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4" borderId="11" xfId="0" applyNumberFormat="1" applyFont="1" applyFill="1" applyBorder="1" applyAlignment="1">
      <alignment horizontal="right"/>
    </xf>
    <xf numFmtId="4" fontId="5" fillId="5" borderId="12" xfId="0" applyNumberFormat="1" applyFont="1" applyFill="1" applyBorder="1" applyAlignment="1">
      <alignment/>
    </xf>
    <xf numFmtId="4" fontId="5" fillId="5" borderId="13" xfId="0" applyNumberFormat="1" applyFont="1" applyFill="1" applyBorder="1" applyAlignment="1">
      <alignment/>
    </xf>
    <xf numFmtId="4" fontId="5" fillId="5" borderId="14" xfId="0" applyNumberFormat="1" applyFont="1" applyFill="1" applyBorder="1" applyAlignment="1">
      <alignment/>
    </xf>
    <xf numFmtId="4" fontId="5" fillId="5" borderId="15" xfId="0" applyNumberFormat="1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4" fontId="5" fillId="5" borderId="17" xfId="0" applyNumberFormat="1" applyFont="1" applyFill="1" applyBorder="1" applyAlignment="1">
      <alignment/>
    </xf>
    <xf numFmtId="4" fontId="5" fillId="6" borderId="13" xfId="0" applyNumberFormat="1" applyFont="1" applyFill="1" applyBorder="1" applyAlignment="1">
      <alignment/>
    </xf>
    <xf numFmtId="4" fontId="5" fillId="6" borderId="6" xfId="0" applyNumberFormat="1" applyFont="1" applyFill="1" applyBorder="1" applyAlignment="1">
      <alignment/>
    </xf>
    <xf numFmtId="4" fontId="5" fillId="6" borderId="15" xfId="0" applyNumberFormat="1" applyFon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4" fontId="2" fillId="3" borderId="13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6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2" fillId="3" borderId="20" xfId="0" applyNumberFormat="1" applyFont="1" applyFill="1" applyBorder="1" applyAlignment="1">
      <alignment/>
    </xf>
    <xf numFmtId="4" fontId="2" fillId="3" borderId="21" xfId="0" applyNumberFormat="1" applyFont="1" applyFill="1" applyBorder="1" applyAlignment="1">
      <alignment/>
    </xf>
    <xf numFmtId="4" fontId="2" fillId="4" borderId="2" xfId="0" applyNumberFormat="1" applyFont="1" applyFill="1" applyBorder="1" applyAlignment="1">
      <alignment/>
    </xf>
    <xf numFmtId="4" fontId="2" fillId="4" borderId="22" xfId="0" applyNumberFormat="1" applyFont="1" applyFill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2" fillId="3" borderId="24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2" fillId="3" borderId="25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2" fillId="4" borderId="27" xfId="0" applyNumberFormat="1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/>
    </xf>
    <xf numFmtId="4" fontId="5" fillId="6" borderId="29" xfId="0" applyNumberFormat="1" applyFont="1" applyFill="1" applyBorder="1" applyAlignment="1">
      <alignment/>
    </xf>
    <xf numFmtId="4" fontId="2" fillId="3" borderId="29" xfId="0" applyNumberFormat="1" applyFont="1" applyFill="1" applyBorder="1" applyAlignment="1">
      <alignment/>
    </xf>
    <xf numFmtId="4" fontId="5" fillId="6" borderId="30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0" fontId="3" fillId="2" borderId="11" xfId="20" applyFont="1" applyFill="1" applyBorder="1" applyAlignment="1" applyProtection="1">
      <alignment horizontal="center"/>
      <protection locked="0"/>
    </xf>
    <xf numFmtId="49" fontId="3" fillId="3" borderId="4" xfId="20" applyNumberFormat="1" applyFont="1" applyFill="1" applyBorder="1" applyAlignment="1" applyProtection="1">
      <alignment horizontal="left" wrapText="1"/>
      <protection locked="0"/>
    </xf>
    <xf numFmtId="49" fontId="4" fillId="0" borderId="5" xfId="20" applyNumberFormat="1" applyFont="1" applyBorder="1" applyAlignment="1" applyProtection="1">
      <alignment horizontal="left"/>
      <protection locked="0"/>
    </xf>
    <xf numFmtId="0" fontId="3" fillId="3" borderId="5" xfId="20" applyFont="1" applyFill="1" applyBorder="1" applyAlignment="1" applyProtection="1">
      <alignment wrapText="1"/>
      <protection locked="0"/>
    </xf>
    <xf numFmtId="49" fontId="4" fillId="0" borderId="5" xfId="20" applyNumberFormat="1" applyFont="1" applyBorder="1" applyAlignment="1" applyProtection="1">
      <alignment horizontal="left" vertical="center"/>
      <protection locked="0"/>
    </xf>
    <xf numFmtId="16" fontId="3" fillId="3" borderId="5" xfId="20" applyNumberFormat="1" applyFont="1" applyFill="1" applyBorder="1" applyAlignment="1" applyProtection="1">
      <alignment horizontal="left"/>
      <protection locked="0"/>
    </xf>
    <xf numFmtId="49" fontId="4" fillId="0" borderId="31" xfId="20" applyNumberFormat="1" applyFont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>
      <alignment horizontal="center"/>
    </xf>
    <xf numFmtId="0" fontId="3" fillId="2" borderId="23" xfId="20" applyNumberFormat="1" applyFont="1" applyFill="1" applyBorder="1" applyAlignment="1" applyProtection="1">
      <alignment horizontal="center" wrapText="1"/>
      <protection locked="0"/>
    </xf>
    <xf numFmtId="0" fontId="3" fillId="2" borderId="1" xfId="20" applyNumberFormat="1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>
      <alignment horizontal="left"/>
    </xf>
    <xf numFmtId="3" fontId="3" fillId="3" borderId="33" xfId="0" applyNumberFormat="1" applyFont="1" applyFill="1" applyBorder="1" applyAlignment="1">
      <alignment horizontal="right"/>
    </xf>
    <xf numFmtId="3" fontId="2" fillId="3" borderId="34" xfId="0" applyNumberFormat="1" applyFont="1" applyFill="1" applyBorder="1" applyAlignment="1">
      <alignment/>
    </xf>
    <xf numFmtId="4" fontId="2" fillId="3" borderId="35" xfId="0" applyNumberFormat="1" applyFont="1" applyFill="1" applyBorder="1" applyAlignment="1">
      <alignment/>
    </xf>
    <xf numFmtId="4" fontId="2" fillId="3" borderId="36" xfId="0" applyNumberFormat="1" applyFont="1" applyFill="1" applyBorder="1" applyAlignment="1">
      <alignment/>
    </xf>
    <xf numFmtId="4" fontId="2" fillId="3" borderId="37" xfId="0" applyNumberFormat="1" applyFont="1" applyFill="1" applyBorder="1" applyAlignment="1">
      <alignment/>
    </xf>
    <xf numFmtId="4" fontId="2" fillId="3" borderId="33" xfId="0" applyNumberFormat="1" applyFont="1" applyFill="1" applyBorder="1" applyAlignment="1">
      <alignment/>
    </xf>
    <xf numFmtId="4" fontId="2" fillId="3" borderId="34" xfId="0" applyNumberFormat="1" applyFont="1" applyFill="1" applyBorder="1" applyAlignment="1">
      <alignment/>
    </xf>
    <xf numFmtId="4" fontId="2" fillId="3" borderId="38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20" applyNumberFormat="1" applyFont="1" applyProtection="1">
      <alignment/>
      <protection locked="0"/>
    </xf>
    <xf numFmtId="4" fontId="2" fillId="0" borderId="0" xfId="0" applyNumberFormat="1" applyFont="1" applyAlignment="1">
      <alignment/>
    </xf>
    <xf numFmtId="0" fontId="3" fillId="2" borderId="11" xfId="20" applyFont="1" applyFill="1" applyBorder="1" applyAlignment="1" applyProtection="1">
      <alignment horizontal="center" wrapText="1"/>
      <protection locked="0"/>
    </xf>
    <xf numFmtId="49" fontId="4" fillId="0" borderId="4" xfId="20" applyNumberFormat="1" applyFont="1" applyBorder="1" applyAlignment="1" applyProtection="1">
      <alignment horizontal="left" wrapText="1"/>
      <protection locked="0"/>
    </xf>
    <xf numFmtId="49" fontId="4" fillId="0" borderId="5" xfId="20" applyNumberFormat="1" applyFont="1" applyBorder="1" applyAlignment="1" applyProtection="1">
      <alignment horizontal="left" vertical="center" wrapText="1"/>
      <protection locked="0"/>
    </xf>
    <xf numFmtId="16" fontId="3" fillId="3" borderId="5" xfId="20" applyNumberFormat="1" applyFont="1" applyFill="1" applyBorder="1" applyAlignment="1" applyProtection="1">
      <alignment horizontal="left" wrapText="1"/>
      <protection locked="0"/>
    </xf>
    <xf numFmtId="49" fontId="4" fillId="0" borderId="31" xfId="20" applyNumberFormat="1" applyFont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>
      <alignment horizontal="center" wrapText="1"/>
    </xf>
    <xf numFmtId="49" fontId="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49" fontId="4" fillId="3" borderId="5" xfId="2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2" borderId="9" xfId="20" applyNumberFormat="1" applyFont="1" applyFill="1" applyBorder="1" applyAlignment="1" applyProtection="1">
      <alignment horizontal="center" wrapText="1"/>
      <protection locked="0"/>
    </xf>
    <xf numFmtId="9" fontId="3" fillId="2" borderId="11" xfId="20" applyNumberFormat="1" applyFont="1" applyFill="1" applyBorder="1" applyAlignment="1" applyProtection="1">
      <alignment horizontal="center"/>
      <protection locked="0"/>
    </xf>
    <xf numFmtId="9" fontId="3" fillId="2" borderId="9" xfId="20" applyNumberFormat="1" applyFont="1" applyFill="1" applyBorder="1" applyAlignment="1" applyProtection="1">
      <alignment horizontal="center"/>
      <protection locked="0"/>
    </xf>
    <xf numFmtId="9" fontId="3" fillId="2" borderId="39" xfId="20" applyNumberFormat="1" applyFont="1" applyFill="1" applyBorder="1" applyAlignment="1" applyProtection="1">
      <alignment horizontal="center"/>
      <protection locked="0"/>
    </xf>
    <xf numFmtId="0" fontId="3" fillId="2" borderId="24" xfId="20" applyFont="1" applyFill="1" applyBorder="1" applyAlignment="1" applyProtection="1">
      <alignment horizontal="center" vertical="center" wrapText="1"/>
      <protection locked="0"/>
    </xf>
    <xf numFmtId="0" fontId="3" fillId="2" borderId="26" xfId="2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2" borderId="11" xfId="20" applyFont="1" applyFill="1" applyBorder="1" applyAlignment="1" applyProtection="1">
      <alignment horizontal="center"/>
      <protection locked="0"/>
    </xf>
    <xf numFmtId="0" fontId="3" fillId="2" borderId="39" xfId="20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14.8515625" style="0" customWidth="1"/>
    <col min="2" max="2" width="14.8515625" style="92" customWidth="1"/>
    <col min="3" max="3" width="10.00390625" style="0" customWidth="1"/>
    <col min="4" max="5" width="10.7109375" style="0" customWidth="1"/>
    <col min="7" max="7" width="9.7109375" style="0" customWidth="1"/>
    <col min="8" max="8" width="11.7109375" style="0" bestFit="1" customWidth="1"/>
    <col min="9" max="9" width="9.8515625" style="0" customWidth="1"/>
    <col min="13" max="13" width="0" style="0" hidden="1" customWidth="1"/>
    <col min="14" max="14" width="0" style="82" hidden="1" customWidth="1"/>
  </cols>
  <sheetData>
    <row r="1" ht="15.75">
      <c r="K1" s="94" t="s">
        <v>55</v>
      </c>
    </row>
    <row r="2" spans="1:13" ht="12.75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3" ht="18.75" thickBot="1">
      <c r="A3" s="102"/>
      <c r="B3" s="102"/>
      <c r="C3" s="102"/>
    </row>
    <row r="4" spans="1:29" s="1" customFormat="1" ht="13.5" customHeight="1" thickBot="1">
      <c r="A4" s="103" t="s">
        <v>33</v>
      </c>
      <c r="B4" s="104"/>
      <c r="C4" s="2" t="s">
        <v>51</v>
      </c>
      <c r="D4" s="3" t="s">
        <v>35</v>
      </c>
      <c r="E4" s="96" t="s">
        <v>29</v>
      </c>
      <c r="F4" s="96"/>
      <c r="G4" s="96"/>
      <c r="H4" s="96"/>
      <c r="I4" s="97" t="s">
        <v>5</v>
      </c>
      <c r="J4" s="98"/>
      <c r="K4" s="98"/>
      <c r="L4" s="99"/>
      <c r="M4" s="100" t="s">
        <v>1</v>
      </c>
      <c r="N4" s="83"/>
      <c r="O4" s="4"/>
      <c r="P4" s="4"/>
      <c r="Q4" s="4"/>
      <c r="R4" s="5"/>
      <c r="S4" s="6"/>
      <c r="T4" s="6"/>
      <c r="U4" s="5"/>
      <c r="V4" s="5"/>
      <c r="W4" s="5"/>
      <c r="X4" s="5"/>
      <c r="Y4" s="5"/>
      <c r="Z4" s="5"/>
      <c r="AA4" s="5"/>
      <c r="AB4" s="5"/>
      <c r="AC4" s="5"/>
    </row>
    <row r="5" spans="1:29" s="1" customFormat="1" ht="29.25" customHeight="1" thickBot="1">
      <c r="A5" s="61" t="s">
        <v>36</v>
      </c>
      <c r="B5" s="85" t="s">
        <v>0</v>
      </c>
      <c r="C5" s="2" t="s">
        <v>34</v>
      </c>
      <c r="D5" s="3" t="s">
        <v>34</v>
      </c>
      <c r="E5" s="70" t="s">
        <v>52</v>
      </c>
      <c r="F5" s="7" t="s">
        <v>30</v>
      </c>
      <c r="G5" s="22" t="s">
        <v>28</v>
      </c>
      <c r="H5" s="69" t="s">
        <v>30</v>
      </c>
      <c r="I5" s="70" t="s">
        <v>52</v>
      </c>
      <c r="J5" s="23" t="s">
        <v>30</v>
      </c>
      <c r="K5" s="7" t="s">
        <v>28</v>
      </c>
      <c r="L5" s="24" t="s">
        <v>30</v>
      </c>
      <c r="M5" s="101"/>
      <c r="N5" s="83"/>
      <c r="O5" s="4"/>
      <c r="P5" s="4"/>
      <c r="Q5" s="4"/>
      <c r="R5" s="5"/>
      <c r="S5" s="6"/>
      <c r="T5" s="6"/>
      <c r="U5" s="5"/>
      <c r="V5" s="5"/>
      <c r="W5" s="5"/>
      <c r="X5" s="5"/>
      <c r="Y5" s="5"/>
      <c r="Z5" s="5"/>
      <c r="AA5" s="5"/>
      <c r="AB5" s="5"/>
      <c r="AC5" s="5"/>
    </row>
    <row r="6" spans="1:13" ht="16.5" customHeight="1">
      <c r="A6" s="62" t="s">
        <v>6</v>
      </c>
      <c r="B6" s="62"/>
      <c r="C6" s="20">
        <f aca="true" t="shared" si="0" ref="C6:I6">C7</f>
        <v>1565000</v>
      </c>
      <c r="D6" s="21">
        <f t="shared" si="0"/>
        <v>305000</v>
      </c>
      <c r="E6" s="47">
        <f t="shared" si="0"/>
        <v>1564089.05</v>
      </c>
      <c r="F6" s="45">
        <f t="shared" si="0"/>
        <v>99.94179233226838</v>
      </c>
      <c r="G6" s="45">
        <f t="shared" si="0"/>
        <v>304899.92</v>
      </c>
      <c r="H6" s="56">
        <f t="shared" si="0"/>
        <v>99.9671868852459</v>
      </c>
      <c r="I6" s="44">
        <f t="shared" si="0"/>
        <v>1053043.79</v>
      </c>
      <c r="J6" s="45">
        <f>I6/C6*100</f>
        <v>67.28714313099042</v>
      </c>
      <c r="K6" s="45">
        <f>K7</f>
        <v>231085.04</v>
      </c>
      <c r="L6" s="46">
        <f>K6/D6*100</f>
        <v>75.76558688524591</v>
      </c>
      <c r="M6" s="51" t="s">
        <v>2</v>
      </c>
    </row>
    <row r="7" spans="1:14" ht="45">
      <c r="A7" s="63" t="s">
        <v>7</v>
      </c>
      <c r="B7" s="86" t="s">
        <v>42</v>
      </c>
      <c r="C7" s="8">
        <v>1565000</v>
      </c>
      <c r="D7" s="26">
        <v>305000</v>
      </c>
      <c r="E7" s="33">
        <v>1564089.05</v>
      </c>
      <c r="F7" s="30">
        <f aca="true" t="shared" si="1" ref="F7:F14">E7/C7*100</f>
        <v>99.94179233226838</v>
      </c>
      <c r="G7" s="35">
        <v>304899.92</v>
      </c>
      <c r="H7" s="57">
        <f>G7/D7*100</f>
        <v>99.9671868852459</v>
      </c>
      <c r="I7" s="29">
        <v>1053043.79</v>
      </c>
      <c r="J7" s="30">
        <f aca="true" t="shared" si="2" ref="J7:J28">I7/C7*100</f>
        <v>67.28714313099042</v>
      </c>
      <c r="K7" s="35">
        <v>231085.04</v>
      </c>
      <c r="L7" s="36">
        <f>K7/D7*100</f>
        <v>75.76558688524591</v>
      </c>
      <c r="M7" s="52" t="s">
        <v>2</v>
      </c>
      <c r="N7" s="82">
        <v>360168.62</v>
      </c>
    </row>
    <row r="8" spans="1:13" ht="17.25" customHeight="1">
      <c r="A8" s="64" t="s">
        <v>8</v>
      </c>
      <c r="B8" s="64"/>
      <c r="C8" s="9">
        <f>C9+C10+C11</f>
        <v>3800000</v>
      </c>
      <c r="D8" s="16">
        <f>D9+D10+D11</f>
        <v>234500</v>
      </c>
      <c r="E8" s="42">
        <f>E9+E10+E11</f>
        <v>3641198</v>
      </c>
      <c r="F8" s="40">
        <f t="shared" si="1"/>
        <v>95.821</v>
      </c>
      <c r="G8" s="40">
        <f>G9+G10+G11</f>
        <v>60000</v>
      </c>
      <c r="H8" s="58">
        <v>19.67</v>
      </c>
      <c r="I8" s="39">
        <f>I9+I10+I11</f>
        <v>1602105.63</v>
      </c>
      <c r="J8" s="40">
        <f t="shared" si="2"/>
        <v>42.1606744736842</v>
      </c>
      <c r="K8" s="40">
        <f>K9+K10+K11</f>
        <v>57852</v>
      </c>
      <c r="L8" s="41">
        <f>K8/D8*100</f>
        <v>24.67036247334755</v>
      </c>
      <c r="M8" s="53" t="s">
        <v>2</v>
      </c>
    </row>
    <row r="9" spans="1:13" ht="33.75">
      <c r="A9" s="65" t="s">
        <v>9</v>
      </c>
      <c r="B9" s="87" t="s">
        <v>41</v>
      </c>
      <c r="C9" s="10">
        <v>2200000</v>
      </c>
      <c r="D9" s="26">
        <v>0</v>
      </c>
      <c r="E9" s="33">
        <v>2041198</v>
      </c>
      <c r="F9" s="30">
        <f t="shared" si="1"/>
        <v>92.78172727272728</v>
      </c>
      <c r="G9" s="35">
        <v>0</v>
      </c>
      <c r="H9" s="57">
        <v>0</v>
      </c>
      <c r="I9" s="29">
        <v>890745.77</v>
      </c>
      <c r="J9" s="30">
        <f t="shared" si="2"/>
        <v>40.48844409090909</v>
      </c>
      <c r="K9" s="35">
        <v>0</v>
      </c>
      <c r="L9" s="36">
        <v>0</v>
      </c>
      <c r="M9" s="52" t="s">
        <v>2</v>
      </c>
    </row>
    <row r="10" spans="1:13" ht="22.5">
      <c r="A10" s="65" t="s">
        <v>10</v>
      </c>
      <c r="B10" s="87" t="s">
        <v>39</v>
      </c>
      <c r="C10" s="10">
        <v>930000</v>
      </c>
      <c r="D10" s="26">
        <v>224500</v>
      </c>
      <c r="E10" s="33">
        <v>930000</v>
      </c>
      <c r="F10" s="30">
        <f t="shared" si="1"/>
        <v>100</v>
      </c>
      <c r="G10" s="35">
        <v>50000</v>
      </c>
      <c r="H10" s="57">
        <f>G10/D10*100</f>
        <v>22.271714922049</v>
      </c>
      <c r="I10" s="29">
        <v>320486.4</v>
      </c>
      <c r="J10" s="30">
        <f t="shared" si="2"/>
        <v>34.460903225806454</v>
      </c>
      <c r="K10" s="35">
        <v>50000</v>
      </c>
      <c r="L10" s="36">
        <f>K10/D10*100</f>
        <v>22.271714922049</v>
      </c>
      <c r="M10" s="52" t="s">
        <v>2</v>
      </c>
    </row>
    <row r="11" spans="1:14" ht="45">
      <c r="A11" s="65" t="s">
        <v>11</v>
      </c>
      <c r="B11" s="87" t="s">
        <v>40</v>
      </c>
      <c r="C11" s="10">
        <v>670000</v>
      </c>
      <c r="D11" s="26">
        <v>10000</v>
      </c>
      <c r="E11" s="33">
        <v>670000</v>
      </c>
      <c r="F11" s="30">
        <f t="shared" si="1"/>
        <v>100</v>
      </c>
      <c r="G11" s="35">
        <v>10000</v>
      </c>
      <c r="H11" s="57">
        <f>G11/D11*100</f>
        <v>100</v>
      </c>
      <c r="I11" s="29">
        <v>390873.46</v>
      </c>
      <c r="J11" s="30">
        <f t="shared" si="2"/>
        <v>58.3393223880597</v>
      </c>
      <c r="K11" s="35">
        <v>7852</v>
      </c>
      <c r="L11" s="36">
        <f aca="true" t="shared" si="3" ref="L11:L30">K11/D11*100</f>
        <v>78.52</v>
      </c>
      <c r="M11" s="52" t="s">
        <v>2</v>
      </c>
      <c r="N11" s="82">
        <v>1127.92</v>
      </c>
    </row>
    <row r="12" spans="1:13" ht="15.75" customHeight="1">
      <c r="A12" s="64" t="s">
        <v>12</v>
      </c>
      <c r="B12" s="64"/>
      <c r="C12" s="9">
        <f>C13+C14</f>
        <v>1980000</v>
      </c>
      <c r="D12" s="16">
        <f>D13+D14</f>
        <v>700000</v>
      </c>
      <c r="E12" s="42">
        <f>E13+E14</f>
        <v>1821393.5699999998</v>
      </c>
      <c r="F12" s="40">
        <f t="shared" si="1"/>
        <v>91.98957424242423</v>
      </c>
      <c r="G12" s="40">
        <f>G13+G14</f>
        <v>679416.55</v>
      </c>
      <c r="H12" s="58">
        <f>G12/D12*100</f>
        <v>97.05950714285714</v>
      </c>
      <c r="I12" s="39">
        <f>I13+I14</f>
        <v>1089753.58</v>
      </c>
      <c r="J12" s="40">
        <f t="shared" si="2"/>
        <v>55.038059595959595</v>
      </c>
      <c r="K12" s="40">
        <f>K13+K14</f>
        <v>429980.77</v>
      </c>
      <c r="L12" s="41">
        <f t="shared" si="3"/>
        <v>61.42582428571429</v>
      </c>
      <c r="M12" s="53" t="s">
        <v>2</v>
      </c>
    </row>
    <row r="13" spans="1:13" ht="22.5">
      <c r="A13" s="65" t="s">
        <v>13</v>
      </c>
      <c r="B13" s="87" t="s">
        <v>50</v>
      </c>
      <c r="C13" s="10">
        <v>480000</v>
      </c>
      <c r="D13" s="26">
        <v>0</v>
      </c>
      <c r="E13" s="33">
        <v>439042.17</v>
      </c>
      <c r="F13" s="30">
        <f t="shared" si="1"/>
        <v>91.46711875</v>
      </c>
      <c r="G13" s="35">
        <v>0</v>
      </c>
      <c r="H13" s="57">
        <v>0</v>
      </c>
      <c r="I13" s="29">
        <v>82507.1</v>
      </c>
      <c r="J13" s="30">
        <f t="shared" si="2"/>
        <v>17.18897916666667</v>
      </c>
      <c r="K13" s="35">
        <v>0</v>
      </c>
      <c r="L13" s="36">
        <v>0</v>
      </c>
      <c r="M13" s="52" t="s">
        <v>2</v>
      </c>
    </row>
    <row r="14" spans="1:14" ht="45">
      <c r="A14" s="65" t="s">
        <v>14</v>
      </c>
      <c r="B14" s="87" t="s">
        <v>38</v>
      </c>
      <c r="C14" s="10">
        <v>1500000</v>
      </c>
      <c r="D14" s="26">
        <v>700000</v>
      </c>
      <c r="E14" s="33">
        <v>1382351.4</v>
      </c>
      <c r="F14" s="30">
        <f t="shared" si="1"/>
        <v>92.15675999999999</v>
      </c>
      <c r="G14" s="35">
        <v>679416.55</v>
      </c>
      <c r="H14" s="57">
        <f>G14/D14*100</f>
        <v>97.05950714285714</v>
      </c>
      <c r="I14" s="29">
        <v>1007246.48</v>
      </c>
      <c r="J14" s="30">
        <f t="shared" si="2"/>
        <v>67.14976533333333</v>
      </c>
      <c r="K14" s="35">
        <v>429980.77</v>
      </c>
      <c r="L14" s="36">
        <f t="shared" si="3"/>
        <v>61.42582428571429</v>
      </c>
      <c r="M14" s="52" t="s">
        <v>2</v>
      </c>
      <c r="N14" s="82">
        <v>1689.75</v>
      </c>
    </row>
    <row r="15" spans="1:13" ht="15" customHeight="1">
      <c r="A15" s="64" t="s">
        <v>15</v>
      </c>
      <c r="B15" s="64"/>
      <c r="C15" s="11">
        <f>C16+C17</f>
        <v>1190000</v>
      </c>
      <c r="D15" s="17">
        <f>D16+D17</f>
        <v>100000</v>
      </c>
      <c r="E15" s="42">
        <f>E16+E17</f>
        <v>1184635.8900000001</v>
      </c>
      <c r="F15" s="40">
        <f>E15/C15*100</f>
        <v>99.54923445378152</v>
      </c>
      <c r="G15" s="40">
        <f>G16+G17</f>
        <v>0</v>
      </c>
      <c r="H15" s="58">
        <v>0</v>
      </c>
      <c r="I15" s="39">
        <f>I16+I17</f>
        <v>312602.91</v>
      </c>
      <c r="J15" s="40">
        <f t="shared" si="2"/>
        <v>26.26915210084033</v>
      </c>
      <c r="K15" s="40">
        <f>K16+K17</f>
        <v>0</v>
      </c>
      <c r="L15" s="41">
        <f t="shared" si="3"/>
        <v>0</v>
      </c>
      <c r="M15" s="53" t="s">
        <v>2</v>
      </c>
    </row>
    <row r="16" spans="1:13" ht="33.75">
      <c r="A16" s="65" t="s">
        <v>16</v>
      </c>
      <c r="B16" s="87" t="s">
        <v>43</v>
      </c>
      <c r="C16" s="12">
        <v>500000</v>
      </c>
      <c r="D16" s="26">
        <v>0</v>
      </c>
      <c r="E16" s="33">
        <v>499585.89</v>
      </c>
      <c r="F16" s="30">
        <f>E16/C16*100</f>
        <v>99.917178</v>
      </c>
      <c r="G16" s="35">
        <v>0</v>
      </c>
      <c r="H16" s="57">
        <v>0</v>
      </c>
      <c r="I16" s="29">
        <v>312602.91</v>
      </c>
      <c r="J16" s="30">
        <f t="shared" si="2"/>
        <v>62.52058199999999</v>
      </c>
      <c r="K16" s="35">
        <v>0</v>
      </c>
      <c r="L16" s="36">
        <v>0</v>
      </c>
      <c r="M16" s="52" t="s">
        <v>2</v>
      </c>
    </row>
    <row r="17" spans="1:14" ht="45">
      <c r="A17" s="65" t="s">
        <v>17</v>
      </c>
      <c r="B17" s="87" t="s">
        <v>49</v>
      </c>
      <c r="C17" s="12">
        <v>690000</v>
      </c>
      <c r="D17" s="26">
        <v>100000</v>
      </c>
      <c r="E17" s="33">
        <v>685050</v>
      </c>
      <c r="F17" s="30">
        <f>E17/C17*100</f>
        <v>99.28260869565217</v>
      </c>
      <c r="G17" s="35">
        <v>0</v>
      </c>
      <c r="H17" s="57">
        <f>G17/D17*100</f>
        <v>0</v>
      </c>
      <c r="I17" s="29">
        <v>0</v>
      </c>
      <c r="J17" s="30">
        <f t="shared" si="2"/>
        <v>0</v>
      </c>
      <c r="K17" s="35">
        <v>0</v>
      </c>
      <c r="L17" s="36">
        <f t="shared" si="3"/>
        <v>0</v>
      </c>
      <c r="M17" s="52" t="s">
        <v>2</v>
      </c>
      <c r="N17" s="82">
        <v>589.18</v>
      </c>
    </row>
    <row r="18" spans="1:13" ht="15.75" customHeight="1">
      <c r="A18" s="64" t="s">
        <v>18</v>
      </c>
      <c r="B18" s="64"/>
      <c r="C18" s="13">
        <f aca="true" t="shared" si="4" ref="C18:I18">C19</f>
        <v>1740000</v>
      </c>
      <c r="D18" s="18">
        <f t="shared" si="4"/>
        <v>50000</v>
      </c>
      <c r="E18" s="42">
        <f t="shared" si="4"/>
        <v>1636287.61</v>
      </c>
      <c r="F18" s="40">
        <f t="shared" si="4"/>
        <v>94.03951781609196</v>
      </c>
      <c r="G18" s="40">
        <f t="shared" si="4"/>
        <v>43864.43</v>
      </c>
      <c r="H18" s="58">
        <f t="shared" si="4"/>
        <v>87.72886</v>
      </c>
      <c r="I18" s="39">
        <f t="shared" si="4"/>
        <v>959545.85</v>
      </c>
      <c r="J18" s="40">
        <f t="shared" si="2"/>
        <v>55.14631321839081</v>
      </c>
      <c r="K18" s="40">
        <f>K19</f>
        <v>0</v>
      </c>
      <c r="L18" s="41">
        <f t="shared" si="3"/>
        <v>0</v>
      </c>
      <c r="M18" s="53" t="s">
        <v>2</v>
      </c>
    </row>
    <row r="19" spans="1:14" ht="33.75">
      <c r="A19" s="65" t="s">
        <v>19</v>
      </c>
      <c r="B19" s="87" t="s">
        <v>48</v>
      </c>
      <c r="C19" s="14">
        <v>1740000</v>
      </c>
      <c r="D19" s="26">
        <v>50000</v>
      </c>
      <c r="E19" s="33">
        <v>1636287.61</v>
      </c>
      <c r="F19" s="30">
        <f>E19/C19*100</f>
        <v>94.03951781609196</v>
      </c>
      <c r="G19" s="35">
        <v>43864.43</v>
      </c>
      <c r="H19" s="57">
        <f>G19/D19*100</f>
        <v>87.72886</v>
      </c>
      <c r="I19" s="29">
        <v>959545.85</v>
      </c>
      <c r="J19" s="30">
        <f t="shared" si="2"/>
        <v>55.14631321839081</v>
      </c>
      <c r="K19" s="35">
        <v>0</v>
      </c>
      <c r="L19" s="36">
        <f t="shared" si="3"/>
        <v>0</v>
      </c>
      <c r="M19" s="52" t="s">
        <v>2</v>
      </c>
      <c r="N19" s="82">
        <v>98.94</v>
      </c>
    </row>
    <row r="20" spans="1:13" ht="18.75" customHeight="1">
      <c r="A20" s="64" t="s">
        <v>21</v>
      </c>
      <c r="B20" s="64"/>
      <c r="C20" s="15">
        <f aca="true" t="shared" si="5" ref="C20:I20">C21</f>
        <v>250000</v>
      </c>
      <c r="D20" s="18">
        <f t="shared" si="5"/>
        <v>0</v>
      </c>
      <c r="E20" s="42">
        <f t="shared" si="5"/>
        <v>249810.95</v>
      </c>
      <c r="F20" s="40">
        <f t="shared" si="5"/>
        <v>99.92438</v>
      </c>
      <c r="G20" s="40">
        <f t="shared" si="5"/>
        <v>0</v>
      </c>
      <c r="H20" s="58">
        <f t="shared" si="5"/>
        <v>0</v>
      </c>
      <c r="I20" s="39">
        <f t="shared" si="5"/>
        <v>199848.76</v>
      </c>
      <c r="J20" s="40">
        <f t="shared" si="2"/>
        <v>79.939504</v>
      </c>
      <c r="K20" s="40">
        <f>K21</f>
        <v>0</v>
      </c>
      <c r="L20" s="41">
        <v>0</v>
      </c>
      <c r="M20" s="53" t="s">
        <v>2</v>
      </c>
    </row>
    <row r="21" spans="1:14" ht="22.5">
      <c r="A21" s="65" t="s">
        <v>20</v>
      </c>
      <c r="B21" s="87" t="s">
        <v>47</v>
      </c>
      <c r="C21" s="14">
        <v>250000</v>
      </c>
      <c r="D21" s="26">
        <v>0</v>
      </c>
      <c r="E21" s="33">
        <v>249810.95</v>
      </c>
      <c r="F21" s="30">
        <f>E21/C21*100</f>
        <v>99.92438</v>
      </c>
      <c r="G21" s="35">
        <v>0</v>
      </c>
      <c r="H21" s="57">
        <v>0</v>
      </c>
      <c r="I21" s="29">
        <v>199848.76</v>
      </c>
      <c r="J21" s="30">
        <f t="shared" si="2"/>
        <v>79.939504</v>
      </c>
      <c r="K21" s="35">
        <v>0</v>
      </c>
      <c r="L21" s="36">
        <v>0</v>
      </c>
      <c r="M21" s="52" t="s">
        <v>2</v>
      </c>
      <c r="N21" s="82">
        <v>98.94</v>
      </c>
    </row>
    <row r="22" spans="1:13" ht="12.75">
      <c r="A22" s="64" t="s">
        <v>22</v>
      </c>
      <c r="B22" s="64"/>
      <c r="C22" s="15">
        <f aca="true" t="shared" si="6" ref="C22:I22">C23</f>
        <v>875000</v>
      </c>
      <c r="D22" s="18">
        <f t="shared" si="6"/>
        <v>83333</v>
      </c>
      <c r="E22" s="42">
        <f t="shared" si="6"/>
        <v>661250</v>
      </c>
      <c r="F22" s="40">
        <f t="shared" si="6"/>
        <v>75.57142857142857</v>
      </c>
      <c r="G22" s="40">
        <f t="shared" si="6"/>
        <v>73750</v>
      </c>
      <c r="H22" s="58">
        <f t="shared" si="6"/>
        <v>88.500354001416</v>
      </c>
      <c r="I22" s="39">
        <f t="shared" si="6"/>
        <v>31387.5</v>
      </c>
      <c r="J22" s="40">
        <f t="shared" si="2"/>
        <v>3.5871428571428567</v>
      </c>
      <c r="K22" s="40">
        <f>K23</f>
        <v>10462.5</v>
      </c>
      <c r="L22" s="41">
        <f t="shared" si="3"/>
        <v>12.555050220200881</v>
      </c>
      <c r="M22" s="53" t="s">
        <v>2</v>
      </c>
    </row>
    <row r="23" spans="1:14" ht="56.25">
      <c r="A23" s="65" t="s">
        <v>23</v>
      </c>
      <c r="B23" s="87" t="s">
        <v>44</v>
      </c>
      <c r="C23" s="14">
        <v>875000</v>
      </c>
      <c r="D23" s="26">
        <v>83333</v>
      </c>
      <c r="E23" s="33">
        <v>661250</v>
      </c>
      <c r="F23" s="30">
        <f aca="true" t="shared" si="7" ref="F23:F28">E23/C23*100</f>
        <v>75.57142857142857</v>
      </c>
      <c r="G23" s="35">
        <v>73750</v>
      </c>
      <c r="H23" s="57">
        <f>G23/D23*100</f>
        <v>88.500354001416</v>
      </c>
      <c r="I23" s="29">
        <v>31387.5</v>
      </c>
      <c r="J23" s="30">
        <f t="shared" si="2"/>
        <v>3.5871428571428567</v>
      </c>
      <c r="K23" s="35">
        <v>10462.5</v>
      </c>
      <c r="L23" s="36">
        <f t="shared" si="3"/>
        <v>12.555050220200881</v>
      </c>
      <c r="M23" s="52" t="s">
        <v>2</v>
      </c>
      <c r="N23" s="82">
        <v>98.94</v>
      </c>
    </row>
    <row r="24" spans="1:13" ht="12.75">
      <c r="A24" s="66" t="s">
        <v>24</v>
      </c>
      <c r="B24" s="88"/>
      <c r="C24" s="15">
        <f aca="true" t="shared" si="8" ref="C24:I24">C25+C26+C27</f>
        <v>2800000</v>
      </c>
      <c r="D24" s="18">
        <f t="shared" si="8"/>
        <v>415000</v>
      </c>
      <c r="E24" s="42">
        <f t="shared" si="8"/>
        <v>2603294.66</v>
      </c>
      <c r="F24" s="40">
        <f t="shared" si="7"/>
        <v>92.97480928571429</v>
      </c>
      <c r="G24" s="40">
        <f t="shared" si="8"/>
        <v>350757.83</v>
      </c>
      <c r="H24" s="58">
        <f>G24/D24*100</f>
        <v>84.51995903614458</v>
      </c>
      <c r="I24" s="39">
        <f t="shared" si="8"/>
        <v>1012420.78</v>
      </c>
      <c r="J24" s="40">
        <f t="shared" si="2"/>
        <v>36.157885</v>
      </c>
      <c r="K24" s="40">
        <f>K25+K26+K27</f>
        <v>126581.47</v>
      </c>
      <c r="L24" s="41">
        <f t="shared" si="3"/>
        <v>30.501559036144577</v>
      </c>
      <c r="M24" s="53" t="s">
        <v>2</v>
      </c>
    </row>
    <row r="25" spans="1:13" ht="33.75">
      <c r="A25" s="65" t="s">
        <v>25</v>
      </c>
      <c r="B25" s="87" t="s">
        <v>46</v>
      </c>
      <c r="C25" s="14">
        <v>1150000</v>
      </c>
      <c r="D25" s="26">
        <v>400000</v>
      </c>
      <c r="E25" s="33">
        <v>1137888.79</v>
      </c>
      <c r="F25" s="30">
        <f t="shared" si="7"/>
        <v>98.94685130434783</v>
      </c>
      <c r="G25" s="35">
        <v>335981.21</v>
      </c>
      <c r="H25" s="57">
        <f>G25/D25*100</f>
        <v>83.99530250000001</v>
      </c>
      <c r="I25" s="29">
        <v>353146.5</v>
      </c>
      <c r="J25" s="30">
        <f t="shared" si="2"/>
        <v>30.708391304347828</v>
      </c>
      <c r="K25" s="35">
        <v>117715.5</v>
      </c>
      <c r="L25" s="36">
        <f t="shared" si="3"/>
        <v>29.428874999999998</v>
      </c>
      <c r="M25" s="52" t="s">
        <v>2</v>
      </c>
    </row>
    <row r="26" spans="1:13" ht="33.75">
      <c r="A26" s="65" t="s">
        <v>26</v>
      </c>
      <c r="B26" s="87" t="s">
        <v>45</v>
      </c>
      <c r="C26" s="14">
        <v>150000</v>
      </c>
      <c r="D26" s="26">
        <v>15000</v>
      </c>
      <c r="E26" s="33">
        <v>147782.51</v>
      </c>
      <c r="F26" s="30">
        <f t="shared" si="7"/>
        <v>98.52167333333334</v>
      </c>
      <c r="G26" s="35">
        <v>14776.62</v>
      </c>
      <c r="H26" s="57">
        <f>G26/D26*100</f>
        <v>98.5108</v>
      </c>
      <c r="I26" s="29">
        <v>88669.51</v>
      </c>
      <c r="J26" s="30">
        <f t="shared" si="2"/>
        <v>59.11300666666667</v>
      </c>
      <c r="K26" s="35">
        <v>8865.97</v>
      </c>
      <c r="L26" s="36">
        <f t="shared" si="3"/>
        <v>59.106466666666655</v>
      </c>
      <c r="M26" s="52" t="s">
        <v>2</v>
      </c>
    </row>
    <row r="27" spans="1:14" ht="13.5" thickBot="1">
      <c r="A27" s="67" t="s">
        <v>27</v>
      </c>
      <c r="B27" s="89" t="s">
        <v>37</v>
      </c>
      <c r="C27" s="19">
        <v>1500000</v>
      </c>
      <c r="D27" s="27">
        <v>0</v>
      </c>
      <c r="E27" s="34">
        <v>1317623.36</v>
      </c>
      <c r="F27" s="32">
        <f t="shared" si="7"/>
        <v>87.84155733333334</v>
      </c>
      <c r="G27" s="37">
        <v>0</v>
      </c>
      <c r="H27" s="59">
        <v>0</v>
      </c>
      <c r="I27" s="31">
        <v>570604.77</v>
      </c>
      <c r="J27" s="32">
        <f t="shared" si="2"/>
        <v>38.040318</v>
      </c>
      <c r="K27" s="37">
        <v>0</v>
      </c>
      <c r="L27" s="38">
        <v>0</v>
      </c>
      <c r="M27" s="54" t="s">
        <v>2</v>
      </c>
      <c r="N27" s="82">
        <v>1224.92</v>
      </c>
    </row>
    <row r="28" spans="1:14" ht="13.5" customHeight="1" thickBot="1">
      <c r="A28" s="68" t="s">
        <v>31</v>
      </c>
      <c r="B28" s="90"/>
      <c r="C28" s="28">
        <f>C6+C8+C12+C15+C18+C20+C22+C24</f>
        <v>14200000</v>
      </c>
      <c r="D28" s="60">
        <f>D6+D8+D12+D15+D18+D20+D22+D24</f>
        <v>1887833</v>
      </c>
      <c r="E28" s="49">
        <f>E6+E8+E12+E15+E18+E20+E22+E24</f>
        <v>13361959.729999999</v>
      </c>
      <c r="F28" s="43">
        <f t="shared" si="7"/>
        <v>94.09830795774647</v>
      </c>
      <c r="G28" s="43">
        <f>G6+G8+G12+G15+G18+G20+G22+G24</f>
        <v>1512688.73</v>
      </c>
      <c r="H28" s="50">
        <v>80.13</v>
      </c>
      <c r="I28" s="81">
        <f>I6+I8+I12+I15+I18+I20+I22+I24</f>
        <v>6260708.8</v>
      </c>
      <c r="J28" s="43">
        <f t="shared" si="2"/>
        <v>44.089498591549294</v>
      </c>
      <c r="K28" s="43">
        <f>K6+K8+K12+K15+K18+K20+K22+K24</f>
        <v>855961.78</v>
      </c>
      <c r="L28" s="48">
        <f t="shared" si="3"/>
        <v>45.340969248868944</v>
      </c>
      <c r="M28" s="55" t="s">
        <v>4</v>
      </c>
      <c r="N28" s="84">
        <f>SUM(N7:N27)</f>
        <v>365097.20999999996</v>
      </c>
    </row>
    <row r="29" spans="1:14" ht="36.75" customHeight="1" thickBot="1">
      <c r="A29" s="71" t="s">
        <v>32</v>
      </c>
      <c r="B29" s="93" t="s">
        <v>56</v>
      </c>
      <c r="C29" s="72">
        <v>375000</v>
      </c>
      <c r="D29" s="73">
        <v>125000</v>
      </c>
      <c r="E29" s="74">
        <v>322826.25</v>
      </c>
      <c r="F29" s="75">
        <v>0</v>
      </c>
      <c r="G29" s="75">
        <v>107608.75</v>
      </c>
      <c r="H29" s="76">
        <v>86.09</v>
      </c>
      <c r="I29" s="77">
        <v>0</v>
      </c>
      <c r="J29" s="75">
        <v>0</v>
      </c>
      <c r="K29" s="75">
        <v>0</v>
      </c>
      <c r="L29" s="78">
        <f t="shared" si="3"/>
        <v>0</v>
      </c>
      <c r="M29" s="79" t="s">
        <v>2</v>
      </c>
      <c r="N29" s="84">
        <v>98.94</v>
      </c>
    </row>
    <row r="30" spans="1:14" ht="13.5" customHeight="1" thickBot="1">
      <c r="A30" s="68" t="s">
        <v>3</v>
      </c>
      <c r="B30" s="90"/>
      <c r="C30" s="80">
        <f>C28+C29</f>
        <v>14575000</v>
      </c>
      <c r="D30" s="60">
        <f>D28+D29</f>
        <v>2012833</v>
      </c>
      <c r="E30" s="49">
        <f>E28+E29</f>
        <v>13684785.979999999</v>
      </c>
      <c r="F30" s="43">
        <f>E30/C30*100</f>
        <v>93.89218511149228</v>
      </c>
      <c r="G30" s="43">
        <f>G28+G29</f>
        <v>1620297.48</v>
      </c>
      <c r="H30" s="50">
        <v>80.5</v>
      </c>
      <c r="I30" s="81">
        <f>I28+I29</f>
        <v>6260708.8</v>
      </c>
      <c r="J30" s="43">
        <f>I30/C30*100</f>
        <v>42.955120411663806</v>
      </c>
      <c r="K30" s="43">
        <f>K28+K29</f>
        <v>855961.78</v>
      </c>
      <c r="L30" s="48">
        <f t="shared" si="3"/>
        <v>42.52522588808908</v>
      </c>
      <c r="M30" s="55" t="s">
        <v>4</v>
      </c>
      <c r="N30" s="82">
        <f>N28+N29</f>
        <v>365196.14999999997</v>
      </c>
    </row>
    <row r="31" spans="1:2" ht="12.75">
      <c r="A31" s="25" t="s">
        <v>53</v>
      </c>
      <c r="B31" s="91"/>
    </row>
  </sheetData>
  <mergeCells count="6">
    <mergeCell ref="A2:M2"/>
    <mergeCell ref="E4:H4"/>
    <mergeCell ref="I4:L4"/>
    <mergeCell ref="M4:M5"/>
    <mergeCell ref="A3:C3"/>
    <mergeCell ref="A4:B4"/>
  </mergeCells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Header>&amp;LMinisterstvo financií SR
Odbor Národný fond</oddHeader>
    <oddFooter>&amp;LTransition facility&amp;C&amp;P&amp;R&amp;D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jpodhorsky</dc:creator>
  <cp:keywords/>
  <dc:description/>
  <cp:lastModifiedBy>M. Petro</cp:lastModifiedBy>
  <cp:lastPrinted>2007-05-17T07:19:30Z</cp:lastPrinted>
  <dcterms:created xsi:type="dcterms:W3CDTF">2004-09-17T07:53:24Z</dcterms:created>
  <dcterms:modified xsi:type="dcterms:W3CDTF">2007-06-14T08:36:02Z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