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" windowWidth="9690" windowHeight="6795" activeTab="0"/>
  </bookViews>
  <sheets>
    <sheet name="1" sheetId="1" r:id="rId1"/>
    <sheet name="podklad" sheetId="2" r:id="rId2"/>
    <sheet name="Hárok1" sheetId="3" r:id="rId3"/>
  </sheets>
  <definedNames/>
  <calcPr fullCalcOnLoad="1"/>
</workbook>
</file>

<file path=xl/comments2.xml><?xml version="1.0" encoding="utf-8"?>
<comments xmlns="http://schemas.openxmlformats.org/spreadsheetml/2006/main">
  <authors>
    <author>Kadubec_Jan</author>
    <author>. </author>
  </authors>
  <commentList>
    <comment ref="P4" authorId="0">
      <text>
        <r>
          <rPr>
            <b/>
            <sz val="8"/>
            <rFont val="Tahoma"/>
            <family val="0"/>
          </rPr>
          <t>Kadubec_Jan:</t>
        </r>
        <r>
          <rPr>
            <sz val="8"/>
            <rFont val="Tahoma"/>
            <family val="0"/>
          </rPr>
          <t xml:space="preserve">
*MO SR dať do jedného riadka
*odstrániť z toho nepoistiteľné</t>
        </r>
      </text>
    </comment>
    <comment ref="B8" authorId="1">
      <text>
        <r>
          <rPr>
            <b/>
            <sz val="8"/>
            <rFont val="Tahoma"/>
            <family val="0"/>
          </rPr>
          <t>. :</t>
        </r>
        <r>
          <rPr>
            <sz val="8"/>
            <rFont val="Tahoma"/>
            <family val="0"/>
          </rPr>
          <t xml:space="preserve">
máj, jún</t>
        </r>
      </text>
    </comment>
    <comment ref="B11" authorId="1">
      <text>
        <r>
          <rPr>
            <b/>
            <sz val="8"/>
            <rFont val="Tahoma"/>
            <family val="0"/>
          </rPr>
          <t>. :</t>
        </r>
        <r>
          <rPr>
            <sz val="8"/>
            <rFont val="Tahoma"/>
            <family val="0"/>
          </rPr>
          <t xml:space="preserve">
máj - Detva</t>
        </r>
      </text>
    </comment>
    <comment ref="B9" authorId="1">
      <text>
        <r>
          <rPr>
            <b/>
            <sz val="8"/>
            <rFont val="Tahoma"/>
            <family val="0"/>
          </rPr>
          <t>. :</t>
        </r>
        <r>
          <rPr>
            <sz val="8"/>
            <rFont val="Tahoma"/>
            <family val="0"/>
          </rPr>
          <t xml:space="preserve">
1.1.-31.3.2003</t>
        </r>
      </text>
    </comment>
    <comment ref="B10" authorId="1">
      <text>
        <r>
          <rPr>
            <b/>
            <sz val="8"/>
            <rFont val="Tahoma"/>
            <family val="0"/>
          </rPr>
          <t>. :</t>
        </r>
        <r>
          <rPr>
            <sz val="8"/>
            <rFont val="Tahoma"/>
            <family val="0"/>
          </rPr>
          <t xml:space="preserve">
1.4.-10.6.2003
</t>
        </r>
      </text>
    </comment>
    <comment ref="B7" authorId="1">
      <text>
        <r>
          <rPr>
            <b/>
            <sz val="8"/>
            <rFont val="Tahoma"/>
            <family val="0"/>
          </rPr>
          <t>. :</t>
        </r>
        <r>
          <rPr>
            <sz val="8"/>
            <rFont val="Tahoma"/>
            <family val="0"/>
          </rPr>
          <t xml:space="preserve">
3.1.-5.1. 
Beluša, Dolná Breznica, Streženice, Zubák</t>
        </r>
      </text>
    </comment>
  </commentList>
</comments>
</file>

<file path=xl/comments3.xml><?xml version="1.0" encoding="utf-8"?>
<comments xmlns="http://schemas.openxmlformats.org/spreadsheetml/2006/main">
  <authors>
    <author>Kadubec_Jan</author>
    <author>. </author>
  </authors>
  <commentList>
    <comment ref="Q5" authorId="0">
      <text>
        <r>
          <rPr>
            <b/>
            <sz val="8"/>
            <rFont val="Tahoma"/>
            <family val="0"/>
          </rPr>
          <t>Kadubec_Jan:</t>
        </r>
        <r>
          <rPr>
            <sz val="8"/>
            <rFont val="Tahoma"/>
            <family val="0"/>
          </rPr>
          <t xml:space="preserve">
*MO SR dať do jedného riadka
*odstrániť z toho nepoistiteľné</t>
        </r>
      </text>
    </comment>
    <comment ref="C8" authorId="1">
      <text>
        <r>
          <rPr>
            <b/>
            <sz val="8"/>
            <rFont val="Tahoma"/>
            <family val="0"/>
          </rPr>
          <t>. :</t>
        </r>
        <r>
          <rPr>
            <sz val="8"/>
            <rFont val="Tahoma"/>
            <family val="0"/>
          </rPr>
          <t xml:space="preserve">
3.1.-5.1. 
Beluša, Dolná Breznica, Streženice, Zubák</t>
        </r>
      </text>
    </comment>
    <comment ref="C9" authorId="1">
      <text>
        <r>
          <rPr>
            <b/>
            <sz val="8"/>
            <rFont val="Tahoma"/>
            <family val="0"/>
          </rPr>
          <t>. :</t>
        </r>
        <r>
          <rPr>
            <sz val="8"/>
            <rFont val="Tahoma"/>
            <family val="0"/>
          </rPr>
          <t xml:space="preserve">
máj, jún</t>
        </r>
      </text>
    </comment>
    <comment ref="C10" authorId="1">
      <text>
        <r>
          <rPr>
            <b/>
            <sz val="8"/>
            <rFont val="Tahoma"/>
            <family val="0"/>
          </rPr>
          <t>. :</t>
        </r>
        <r>
          <rPr>
            <sz val="8"/>
            <rFont val="Tahoma"/>
            <family val="0"/>
          </rPr>
          <t xml:space="preserve">
1.1.-31.3.2003</t>
        </r>
      </text>
    </comment>
    <comment ref="C11" authorId="1">
      <text>
        <r>
          <rPr>
            <b/>
            <sz val="8"/>
            <rFont val="Tahoma"/>
            <family val="0"/>
          </rPr>
          <t>. :</t>
        </r>
        <r>
          <rPr>
            <sz val="8"/>
            <rFont val="Tahoma"/>
            <family val="0"/>
          </rPr>
          <t xml:space="preserve">
1.4.-10.6.2003
</t>
        </r>
      </text>
    </comment>
    <comment ref="C12" authorId="1">
      <text>
        <r>
          <rPr>
            <b/>
            <sz val="8"/>
            <rFont val="Tahoma"/>
            <family val="0"/>
          </rPr>
          <t>. :</t>
        </r>
        <r>
          <rPr>
            <sz val="8"/>
            <rFont val="Tahoma"/>
            <family val="0"/>
          </rPr>
          <t xml:space="preserve">
máj - Detva</t>
        </r>
      </text>
    </comment>
  </commentList>
</comments>
</file>

<file path=xl/sharedStrings.xml><?xml version="1.0" encoding="utf-8"?>
<sst xmlns="http://schemas.openxmlformats.org/spreadsheetml/2006/main" count="98" uniqueCount="50">
  <si>
    <t>v tis. Sk</t>
  </si>
  <si>
    <t>Náklady na</t>
  </si>
  <si>
    <t>záchranné práce</t>
  </si>
  <si>
    <t>z toho:</t>
  </si>
  <si>
    <t>Škody na majetku</t>
  </si>
  <si>
    <t>Škody spolu</t>
  </si>
  <si>
    <t>mzdy</t>
  </si>
  <si>
    <t>činnosť pov. orgánov</t>
  </si>
  <si>
    <t>štátu</t>
  </si>
  <si>
    <t>obyvateľov spolu</t>
  </si>
  <si>
    <t>obcí</t>
  </si>
  <si>
    <t>iných subjektov</t>
  </si>
  <si>
    <t>Kraje spolu</t>
  </si>
  <si>
    <t>Trnavský</t>
  </si>
  <si>
    <t>Trenčiansky</t>
  </si>
  <si>
    <t>Žilinský</t>
  </si>
  <si>
    <t>Prešovský</t>
  </si>
  <si>
    <t>Košický</t>
  </si>
  <si>
    <t xml:space="preserve">Rezorty spolu </t>
  </si>
  <si>
    <t>v tom:</t>
  </si>
  <si>
    <t>MŽP SR</t>
  </si>
  <si>
    <t>CELKOM</t>
  </si>
  <si>
    <t>z toho na domoch, bytoch a byt. zariadení</t>
  </si>
  <si>
    <t xml:space="preserve">Náklady a škody celkom </t>
  </si>
  <si>
    <t>zabezpečovacie práce</t>
  </si>
  <si>
    <t>Ban.-bystrický</t>
  </si>
  <si>
    <t>SVP</t>
  </si>
  <si>
    <t>SPOLU VH</t>
  </si>
  <si>
    <t>SPOLU</t>
  </si>
  <si>
    <t>KÚ Prešov-marec</t>
  </si>
  <si>
    <t>KÚ Prešov-máj</t>
  </si>
  <si>
    <t>KÚ Košice-máj</t>
  </si>
  <si>
    <t>SVP sept.</t>
  </si>
  <si>
    <t>KÚ Trnava - jún</t>
  </si>
  <si>
    <t>KÚ B. Bystrica</t>
  </si>
  <si>
    <t>KÚ Prešov-jún</t>
  </si>
  <si>
    <t>KÚ Košice-marec</t>
  </si>
  <si>
    <t>z toho</t>
  </si>
  <si>
    <t xml:space="preserve"> na miestnych komunikáciách</t>
  </si>
  <si>
    <t>na tokoch</t>
  </si>
  <si>
    <t>KÚ Žilina 2</t>
  </si>
  <si>
    <t>KÚ Žilina 1</t>
  </si>
  <si>
    <t>KÚ Trenčín 2</t>
  </si>
  <si>
    <t>KÚ Trenčín 1</t>
  </si>
  <si>
    <t>Preveriť obecné toky, mzdy činnosť pov. Orgánov, škody na majetku v správe KÚ, OÚ</t>
  </si>
  <si>
    <t>Príloha č. 1                   k uzneseniu vlády SR    č. ... /2004</t>
  </si>
  <si>
    <t>v tom</t>
  </si>
  <si>
    <t xml:space="preserve">Kvantifikácia škôd spôsobených povodňami v roku 2003 </t>
  </si>
  <si>
    <t>na domoch, bytoch a byt. zariadení</t>
  </si>
  <si>
    <t>na miestnych komunikáciách, vodovodoch, kanalizácii a ČOV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</si>
</sst>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#,##0.0"/>
    <numFmt numFmtId="174" formatCode="#,##0.000"/>
    <numFmt numFmtId="175" formatCode="_-* #,##0.0\ _S_k_-;\-* #,##0.0\ _S_k_-;_-* &quot;-&quot;?\ _S_k_-;_-@_-"/>
    <numFmt numFmtId="176" formatCode="0.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 horizontal="left"/>
    </xf>
    <xf numFmtId="0" fontId="3" fillId="0" borderId="0" xfId="0" applyFont="1" applyAlignment="1">
      <alignment horizontal="center" textRotation="180"/>
    </xf>
    <xf numFmtId="3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 vertical="center"/>
    </xf>
    <xf numFmtId="3" fontId="0" fillId="0" borderId="12" xfId="0" applyNumberForma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horizontal="center" vertical="top" textRotation="180" wrapText="1"/>
    </xf>
    <xf numFmtId="0" fontId="7" fillId="0" borderId="14" xfId="0" applyFont="1" applyBorder="1" applyAlignment="1">
      <alignment horizontal="center" vertical="center" textRotation="90" wrapText="1"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textRotation="90" wrapText="1"/>
    </xf>
    <xf numFmtId="3" fontId="6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/>
    </xf>
    <xf numFmtId="3" fontId="6" fillId="0" borderId="2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 horizontal="right"/>
    </xf>
    <xf numFmtId="3" fontId="0" fillId="0" borderId="35" xfId="0" applyNumberFormat="1" applyBorder="1" applyAlignment="1">
      <alignment horizontal="centerContinuous" vertical="center"/>
    </xf>
    <xf numFmtId="3" fontId="0" fillId="0" borderId="2" xfId="0" applyNumberFormat="1" applyBorder="1" applyAlignment="1">
      <alignment horizontal="centerContinuous"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 horizontal="centerContinuous" vertical="center"/>
    </xf>
    <xf numFmtId="3" fontId="0" fillId="0" borderId="11" xfId="0" applyNumberFormat="1" applyBorder="1" applyAlignment="1">
      <alignment horizontal="centerContinuous" vertical="center"/>
    </xf>
    <xf numFmtId="3" fontId="0" fillId="0" borderId="8" xfId="0" applyNumberFormat="1" applyBorder="1" applyAlignment="1">
      <alignment horizontal="centerContinuous"/>
    </xf>
    <xf numFmtId="3" fontId="0" fillId="0" borderId="16" xfId="0" applyNumberForma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textRotation="90" wrapText="1"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 horizontal="centerContinuous"/>
    </xf>
    <xf numFmtId="3" fontId="6" fillId="0" borderId="36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37" xfId="0" applyNumberFormat="1" applyBorder="1" applyAlignment="1">
      <alignment horizontal="centerContinuous"/>
    </xf>
    <xf numFmtId="3" fontId="0" fillId="0" borderId="21" xfId="0" applyNumberFormat="1" applyBorder="1" applyAlignment="1">
      <alignment/>
    </xf>
    <xf numFmtId="3" fontId="6" fillId="0" borderId="14" xfId="0" applyNumberFormat="1" applyFont="1" applyBorder="1" applyAlignment="1">
      <alignment horizontal="center" vertical="center" textRotation="90" wrapText="1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/>
    </xf>
    <xf numFmtId="0" fontId="6" fillId="0" borderId="14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Continuous" vertical="center"/>
    </xf>
    <xf numFmtId="3" fontId="6" fillId="0" borderId="6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top" textRotation="180" wrapText="1"/>
    </xf>
    <xf numFmtId="0" fontId="0" fillId="0" borderId="26" xfId="0" applyBorder="1" applyAlignment="1">
      <alignment horizontal="center" vertical="center" textRotation="90" wrapText="1"/>
    </xf>
    <xf numFmtId="3" fontId="6" fillId="0" borderId="4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0" fillId="0" borderId="0" xfId="0" applyBorder="1" applyAlignment="1">
      <alignment horizontal="center" vertical="top" textRotation="180" wrapText="1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9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textRotation="90" wrapText="1"/>
    </xf>
    <xf numFmtId="3" fontId="6" fillId="0" borderId="16" xfId="0" applyNumberFormat="1" applyFont="1" applyBorder="1" applyAlignment="1">
      <alignment horizontal="center" vertical="center" textRotation="90" wrapText="1"/>
    </xf>
    <xf numFmtId="3" fontId="0" fillId="0" borderId="26" xfId="0" applyNumberFormat="1" applyBorder="1" applyAlignment="1">
      <alignment horizontal="center" vertical="center" textRotation="90" wrapText="1"/>
    </xf>
    <xf numFmtId="3" fontId="0" fillId="0" borderId="48" xfId="0" applyNumberFormat="1" applyBorder="1" applyAlignment="1">
      <alignment horizontal="center" vertical="center" textRotation="90" wrapText="1"/>
    </xf>
    <xf numFmtId="3" fontId="0" fillId="0" borderId="53" xfId="0" applyNumberFormat="1" applyBorder="1" applyAlignment="1">
      <alignment horizontal="center" vertical="top"/>
    </xf>
    <xf numFmtId="3" fontId="0" fillId="0" borderId="37" xfId="0" applyNumberFormat="1" applyBorder="1" applyAlignment="1">
      <alignment horizontal="center" vertical="top"/>
    </xf>
    <xf numFmtId="3" fontId="0" fillId="0" borderId="41" xfId="0" applyNumberFormat="1" applyBorder="1" applyAlignment="1">
      <alignment horizontal="center" vertical="top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 textRotation="90" wrapText="1"/>
    </xf>
    <xf numFmtId="3" fontId="0" fillId="0" borderId="50" xfId="0" applyNumberFormat="1" applyBorder="1" applyAlignment="1">
      <alignment horizontal="center" vertical="center" textRotation="90" wrapText="1"/>
    </xf>
    <xf numFmtId="3" fontId="0" fillId="0" borderId="49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 textRotation="90" wrapText="1"/>
    </xf>
    <xf numFmtId="3" fontId="7" fillId="0" borderId="50" xfId="0" applyNumberFormat="1" applyFont="1" applyBorder="1" applyAlignment="1">
      <alignment horizontal="center" vertical="center" textRotation="90" wrapText="1"/>
    </xf>
    <xf numFmtId="3" fontId="0" fillId="0" borderId="56" xfId="0" applyNumberFormat="1" applyBorder="1" applyAlignment="1">
      <alignment horizontal="center"/>
    </xf>
    <xf numFmtId="3" fontId="0" fillId="0" borderId="51" xfId="0" applyNumberFormat="1" applyBorder="1" applyAlignment="1">
      <alignment horizontal="center" vertical="center" textRotation="90" wrapText="1"/>
    </xf>
    <xf numFmtId="3" fontId="0" fillId="0" borderId="52" xfId="0" applyNumberForma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workbookViewId="0" topLeftCell="A9">
      <selection activeCell="K18" sqref="K18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4" width="6.625" style="0" customWidth="1"/>
    <col min="5" max="5" width="5.00390625" style="0" customWidth="1"/>
    <col min="6" max="6" width="7.375" style="0" customWidth="1"/>
    <col min="7" max="7" width="9.625" style="0" customWidth="1"/>
    <col min="8" max="8" width="7.25390625" style="0" customWidth="1"/>
    <col min="9" max="9" width="7.125" style="0" customWidth="1"/>
    <col min="10" max="10" width="8.625" style="0" customWidth="1"/>
    <col min="11" max="12" width="7.125" style="0" customWidth="1"/>
    <col min="13" max="13" width="8.00390625" style="0" customWidth="1"/>
    <col min="14" max="14" width="10.625" style="0" customWidth="1"/>
    <col min="15" max="16" width="9.625" style="0" customWidth="1"/>
    <col min="17" max="17" width="12.75390625" style="0" customWidth="1"/>
  </cols>
  <sheetData>
    <row r="1" spans="14:16" ht="5.25" customHeight="1">
      <c r="N1" s="2"/>
      <c r="O1" s="3"/>
      <c r="P1" s="3"/>
    </row>
    <row r="2" spans="14:16" ht="15.75" customHeight="1">
      <c r="N2" s="2"/>
      <c r="O2" s="3"/>
      <c r="P2" s="3"/>
    </row>
    <row r="3" spans="2:15" ht="18">
      <c r="B3" s="14" t="s">
        <v>47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18">
      <c r="B4" s="59" t="s">
        <v>0</v>
      </c>
      <c r="C4" s="15"/>
      <c r="D4" s="15"/>
      <c r="E4" s="15"/>
      <c r="F4" s="15"/>
      <c r="G4" s="59"/>
      <c r="H4" s="15"/>
      <c r="I4" s="15"/>
      <c r="J4" s="15"/>
      <c r="K4" s="15"/>
      <c r="L4" s="15"/>
      <c r="M4" s="15"/>
      <c r="N4" s="15"/>
      <c r="O4" s="15"/>
    </row>
    <row r="5" s="1" customFormat="1" ht="31.5" customHeight="1" thickBot="1"/>
    <row r="6" spans="2:15" ht="12" customHeight="1">
      <c r="B6" s="4"/>
      <c r="C6" s="17"/>
      <c r="D6" s="5" t="s">
        <v>1</v>
      </c>
      <c r="E6" s="5"/>
      <c r="F6" s="20"/>
      <c r="G6" s="100"/>
      <c r="H6" s="77" t="s">
        <v>4</v>
      </c>
      <c r="I6" s="77"/>
      <c r="J6" s="77"/>
      <c r="K6" s="77"/>
      <c r="L6" s="77"/>
      <c r="M6" s="75"/>
      <c r="N6" s="85" t="s">
        <v>5</v>
      </c>
      <c r="O6" s="82" t="s">
        <v>23</v>
      </c>
    </row>
    <row r="7" spans="2:15" ht="14.25" customHeight="1">
      <c r="B7" s="6"/>
      <c r="C7" s="79" t="s">
        <v>2</v>
      </c>
      <c r="D7" s="18" t="s">
        <v>19</v>
      </c>
      <c r="E7" s="13"/>
      <c r="F7" s="71" t="s">
        <v>24</v>
      </c>
      <c r="G7" s="101"/>
      <c r="H7" s="78"/>
      <c r="I7" s="78"/>
      <c r="J7" s="78"/>
      <c r="K7" s="78"/>
      <c r="L7" s="78"/>
      <c r="M7" s="76"/>
      <c r="N7" s="86"/>
      <c r="O7" s="83"/>
    </row>
    <row r="8" spans="2:15" ht="12.75" customHeight="1">
      <c r="B8" s="6"/>
      <c r="C8" s="80"/>
      <c r="D8" s="65"/>
      <c r="E8" s="66"/>
      <c r="F8" s="88"/>
      <c r="G8" s="94" t="s">
        <v>8</v>
      </c>
      <c r="H8" s="96" t="s">
        <v>9</v>
      </c>
      <c r="I8" s="68" t="s">
        <v>46</v>
      </c>
      <c r="J8" s="92" t="s">
        <v>10</v>
      </c>
      <c r="K8" s="90" t="s">
        <v>46</v>
      </c>
      <c r="L8" s="91"/>
      <c r="M8" s="98" t="s">
        <v>11</v>
      </c>
      <c r="N8" s="86"/>
      <c r="O8" s="83"/>
    </row>
    <row r="9" spans="2:15" s="8" customFormat="1" ht="69.75" customHeight="1" thickBot="1">
      <c r="B9" s="7"/>
      <c r="C9" s="81"/>
      <c r="D9" s="24" t="s">
        <v>6</v>
      </c>
      <c r="E9" s="26" t="s">
        <v>7</v>
      </c>
      <c r="F9" s="89"/>
      <c r="G9" s="95"/>
      <c r="H9" s="97"/>
      <c r="I9" s="22" t="s">
        <v>48</v>
      </c>
      <c r="J9" s="93"/>
      <c r="K9" s="126" t="s">
        <v>49</v>
      </c>
      <c r="L9" s="67" t="s">
        <v>39</v>
      </c>
      <c r="M9" s="99"/>
      <c r="N9" s="87"/>
      <c r="O9" s="84"/>
    </row>
    <row r="10" spans="2:15" ht="20.25" customHeight="1" thickBot="1" thickTop="1">
      <c r="B10" s="9" t="s">
        <v>12</v>
      </c>
      <c r="C10" s="27">
        <f aca="true" t="shared" si="0" ref="C10:N10">SUM(C12:C17)</f>
        <v>5687</v>
      </c>
      <c r="D10" s="27">
        <f t="shared" si="0"/>
        <v>68</v>
      </c>
      <c r="E10" s="27">
        <f t="shared" si="0"/>
        <v>0</v>
      </c>
      <c r="F10" s="28">
        <f t="shared" si="0"/>
        <v>0</v>
      </c>
      <c r="G10" s="29">
        <f t="shared" si="0"/>
        <v>0</v>
      </c>
      <c r="H10" s="27">
        <f t="shared" si="0"/>
        <v>5593</v>
      </c>
      <c r="I10" s="27">
        <f t="shared" si="0"/>
        <v>3290</v>
      </c>
      <c r="J10" s="27">
        <f t="shared" si="0"/>
        <v>22658</v>
      </c>
      <c r="K10" s="27">
        <f t="shared" si="0"/>
        <v>16352</v>
      </c>
      <c r="L10" s="27">
        <f t="shared" si="0"/>
        <v>3794</v>
      </c>
      <c r="M10" s="27">
        <f t="shared" si="0"/>
        <v>0</v>
      </c>
      <c r="N10" s="49">
        <f t="shared" si="0"/>
        <v>28251</v>
      </c>
      <c r="O10" s="30">
        <f>SUM(C10+F10+N10)</f>
        <v>33938</v>
      </c>
    </row>
    <row r="11" spans="2:15" ht="20.25" customHeight="1">
      <c r="B11" s="12" t="s">
        <v>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2:15" ht="20.25" customHeight="1">
      <c r="B12" s="10" t="s">
        <v>13</v>
      </c>
      <c r="C12" s="33">
        <v>2613</v>
      </c>
      <c r="D12" s="33"/>
      <c r="E12" s="33"/>
      <c r="F12" s="34"/>
      <c r="G12" s="35"/>
      <c r="H12" s="33">
        <v>370</v>
      </c>
      <c r="I12" s="33">
        <v>260</v>
      </c>
      <c r="J12" s="33">
        <v>1060</v>
      </c>
      <c r="K12" s="33">
        <v>830</v>
      </c>
      <c r="L12" s="33"/>
      <c r="M12" s="33"/>
      <c r="N12" s="33">
        <f aca="true" t="shared" si="1" ref="N12:N17">SUM(G12+H12+J12+M12)</f>
        <v>1430</v>
      </c>
      <c r="O12" s="36">
        <f>SUM(C12+F12+N12)</f>
        <v>4043</v>
      </c>
    </row>
    <row r="13" spans="2:15" ht="20.25" customHeight="1">
      <c r="B13" s="10" t="s">
        <v>14</v>
      </c>
      <c r="C13" s="33">
        <f>133+474</f>
        <v>607</v>
      </c>
      <c r="D13" s="33">
        <v>20</v>
      </c>
      <c r="E13" s="33"/>
      <c r="F13" s="34"/>
      <c r="G13" s="69"/>
      <c r="H13" s="33">
        <v>2037</v>
      </c>
      <c r="I13" s="33">
        <v>560</v>
      </c>
      <c r="J13" s="33">
        <v>4497</v>
      </c>
      <c r="K13" s="33">
        <v>2486</v>
      </c>
      <c r="L13" s="33">
        <v>864</v>
      </c>
      <c r="M13" s="33"/>
      <c r="N13" s="33">
        <f t="shared" si="1"/>
        <v>6534</v>
      </c>
      <c r="O13" s="36">
        <f>SUM(C13+F13+N13)</f>
        <v>7141</v>
      </c>
    </row>
    <row r="14" spans="2:15" ht="20.25" customHeight="1">
      <c r="B14" s="10" t="s">
        <v>15</v>
      </c>
      <c r="C14" s="33">
        <v>476</v>
      </c>
      <c r="D14" s="33"/>
      <c r="E14" s="33"/>
      <c r="F14" s="34"/>
      <c r="G14" s="35"/>
      <c r="H14" s="33">
        <v>1500</v>
      </c>
      <c r="I14" s="33">
        <v>1200</v>
      </c>
      <c r="J14" s="33">
        <v>5651</v>
      </c>
      <c r="K14" s="33">
        <v>4416</v>
      </c>
      <c r="L14" s="33">
        <v>750</v>
      </c>
      <c r="M14" s="33"/>
      <c r="N14" s="33">
        <f t="shared" si="1"/>
        <v>7151</v>
      </c>
      <c r="O14" s="36">
        <f>SUM(C14+F14+N14)</f>
        <v>7627</v>
      </c>
    </row>
    <row r="15" spans="2:15" ht="20.25" customHeight="1">
      <c r="B15" s="10" t="s">
        <v>25</v>
      </c>
      <c r="C15" s="33">
        <v>49</v>
      </c>
      <c r="D15" s="33"/>
      <c r="E15" s="33"/>
      <c r="F15" s="34"/>
      <c r="G15" s="35"/>
      <c r="H15" s="33">
        <v>20</v>
      </c>
      <c r="I15" s="33"/>
      <c r="J15" s="33">
        <v>238</v>
      </c>
      <c r="K15" s="33">
        <v>238</v>
      </c>
      <c r="L15" s="33"/>
      <c r="M15" s="33"/>
      <c r="N15" s="33">
        <f t="shared" si="1"/>
        <v>258</v>
      </c>
      <c r="O15" s="36">
        <f>SUM(C15+F15+N15)</f>
        <v>307</v>
      </c>
    </row>
    <row r="16" spans="2:15" ht="20.25" customHeight="1">
      <c r="B16" s="10" t="s">
        <v>16</v>
      </c>
      <c r="C16" s="33">
        <v>730</v>
      </c>
      <c r="D16" s="33">
        <v>19</v>
      </c>
      <c r="E16" s="33"/>
      <c r="F16" s="34"/>
      <c r="G16" s="35"/>
      <c r="H16" s="33">
        <v>1220</v>
      </c>
      <c r="I16" s="33">
        <v>870</v>
      </c>
      <c r="J16" s="33">
        <v>9090</v>
      </c>
      <c r="K16" s="33">
        <v>6770</v>
      </c>
      <c r="L16" s="33">
        <v>1800</v>
      </c>
      <c r="M16" s="33"/>
      <c r="N16" s="33">
        <f t="shared" si="1"/>
        <v>10310</v>
      </c>
      <c r="O16" s="36">
        <f aca="true" t="shared" si="2" ref="O16:O21">SUM(C16+F16+N16)</f>
        <v>11040</v>
      </c>
    </row>
    <row r="17" spans="2:15" ht="20.25" customHeight="1" thickBot="1">
      <c r="B17" s="19" t="s">
        <v>17</v>
      </c>
      <c r="C17" s="39">
        <v>1212</v>
      </c>
      <c r="D17" s="39">
        <v>29</v>
      </c>
      <c r="E17" s="39"/>
      <c r="F17" s="40"/>
      <c r="G17" s="41"/>
      <c r="H17" s="39">
        <v>446</v>
      </c>
      <c r="I17" s="39">
        <v>400</v>
      </c>
      <c r="J17" s="39">
        <v>2122</v>
      </c>
      <c r="K17" s="39">
        <v>1612</v>
      </c>
      <c r="L17" s="39">
        <v>380</v>
      </c>
      <c r="M17" s="39"/>
      <c r="N17" s="39">
        <f t="shared" si="1"/>
        <v>2568</v>
      </c>
      <c r="O17" s="42">
        <f t="shared" si="2"/>
        <v>3780</v>
      </c>
    </row>
    <row r="18" spans="2:15" ht="20.25" customHeight="1" thickBot="1">
      <c r="B18" s="16" t="s">
        <v>18</v>
      </c>
      <c r="C18" s="43">
        <f>SUM(C20:C20)</f>
        <v>0</v>
      </c>
      <c r="D18" s="43">
        <f aca="true" t="shared" si="3" ref="D18:O18">SUM(D20:D20)</f>
        <v>0</v>
      </c>
      <c r="E18" s="43">
        <f t="shared" si="3"/>
        <v>0</v>
      </c>
      <c r="F18" s="44">
        <f t="shared" si="3"/>
        <v>4197</v>
      </c>
      <c r="G18" s="60">
        <f t="shared" si="3"/>
        <v>15655</v>
      </c>
      <c r="H18" s="43">
        <f t="shared" si="3"/>
        <v>0</v>
      </c>
      <c r="I18" s="43">
        <f t="shared" si="3"/>
        <v>0</v>
      </c>
      <c r="J18" s="43">
        <f t="shared" si="3"/>
        <v>0</v>
      </c>
      <c r="K18" s="43">
        <f t="shared" si="3"/>
        <v>0</v>
      </c>
      <c r="L18" s="43">
        <f t="shared" si="3"/>
        <v>15655</v>
      </c>
      <c r="M18" s="43">
        <f t="shared" si="3"/>
        <v>0</v>
      </c>
      <c r="N18" s="72">
        <f t="shared" si="3"/>
        <v>15655</v>
      </c>
      <c r="O18" s="73">
        <f t="shared" si="3"/>
        <v>19852</v>
      </c>
    </row>
    <row r="19" spans="2:15" ht="20.25" customHeight="1">
      <c r="B19" s="12" t="s">
        <v>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</row>
    <row r="20" spans="2:16" ht="20.25" customHeight="1" thickBot="1">
      <c r="B20" s="23" t="s">
        <v>20</v>
      </c>
      <c r="C20" s="46"/>
      <c r="D20" s="37"/>
      <c r="E20" s="37"/>
      <c r="F20" s="38">
        <v>4197</v>
      </c>
      <c r="G20" s="47">
        <v>15655</v>
      </c>
      <c r="H20" s="37"/>
      <c r="I20" s="37"/>
      <c r="J20" s="37"/>
      <c r="K20" s="37"/>
      <c r="L20" s="37">
        <v>15655</v>
      </c>
      <c r="M20" s="37"/>
      <c r="N20" s="37">
        <f>SUM(G20+H20+J20+M20)</f>
        <v>15655</v>
      </c>
      <c r="O20" s="48">
        <f t="shared" si="2"/>
        <v>19852</v>
      </c>
      <c r="P20" s="74" t="s">
        <v>45</v>
      </c>
    </row>
    <row r="21" spans="2:16" ht="20.25" customHeight="1" thickBot="1">
      <c r="B21" s="16" t="s">
        <v>21</v>
      </c>
      <c r="C21" s="43">
        <f aca="true" t="shared" si="4" ref="C21:M21">C10+C18</f>
        <v>5687</v>
      </c>
      <c r="D21" s="43">
        <f t="shared" si="4"/>
        <v>68</v>
      </c>
      <c r="E21" s="43">
        <f t="shared" si="4"/>
        <v>0</v>
      </c>
      <c r="F21" s="44">
        <f t="shared" si="4"/>
        <v>4197</v>
      </c>
      <c r="G21" s="43">
        <f t="shared" si="4"/>
        <v>15655</v>
      </c>
      <c r="H21" s="43">
        <f t="shared" si="4"/>
        <v>5593</v>
      </c>
      <c r="I21" s="43">
        <f t="shared" si="4"/>
        <v>3290</v>
      </c>
      <c r="J21" s="43">
        <f t="shared" si="4"/>
        <v>22658</v>
      </c>
      <c r="K21" s="43">
        <f t="shared" si="4"/>
        <v>16352</v>
      </c>
      <c r="L21" s="43">
        <f t="shared" si="4"/>
        <v>19449</v>
      </c>
      <c r="M21" s="43">
        <f t="shared" si="4"/>
        <v>0</v>
      </c>
      <c r="N21" s="43">
        <f>SUM(G21+H21+J21+M21)</f>
        <v>43906</v>
      </c>
      <c r="O21" s="45">
        <f t="shared" si="2"/>
        <v>53790</v>
      </c>
      <c r="P21" s="74"/>
    </row>
    <row r="22" spans="15:17" ht="13.5" customHeight="1">
      <c r="O22" s="17"/>
      <c r="P22" s="74"/>
      <c r="Q22" s="21"/>
    </row>
    <row r="23" spans="16:17" ht="12.75" customHeight="1">
      <c r="P23" s="74"/>
      <c r="Q23" s="21"/>
    </row>
    <row r="24" spans="14:17" ht="12.75">
      <c r="N24" s="25"/>
      <c r="P24" s="74"/>
      <c r="Q24" s="21"/>
    </row>
    <row r="25" spans="15:17" ht="12.75">
      <c r="O25" s="25"/>
      <c r="P25" s="74"/>
      <c r="Q25" s="21"/>
    </row>
    <row r="26" spans="16:17" ht="12.75">
      <c r="P26" s="74"/>
      <c r="Q26" s="21"/>
    </row>
    <row r="27" spans="16:17" ht="12.75">
      <c r="P27" s="70"/>
      <c r="Q27" s="21"/>
    </row>
    <row r="28" spans="16:17" ht="12.75" customHeight="1">
      <c r="P28" s="70"/>
      <c r="Q28" s="21"/>
    </row>
    <row r="29" spans="16:17" ht="15" customHeight="1">
      <c r="P29" s="70"/>
      <c r="Q29" s="21"/>
    </row>
    <row r="30" ht="12.75">
      <c r="P30" s="21"/>
    </row>
    <row r="31" ht="12.75">
      <c r="P31" s="11"/>
    </row>
  </sheetData>
  <mergeCells count="13">
    <mergeCell ref="H8:H9"/>
    <mergeCell ref="M8:M9"/>
    <mergeCell ref="G6:G7"/>
    <mergeCell ref="P20:P26"/>
    <mergeCell ref="M6:M7"/>
    <mergeCell ref="H6:L7"/>
    <mergeCell ref="C7:C9"/>
    <mergeCell ref="O6:O9"/>
    <mergeCell ref="N6:N9"/>
    <mergeCell ref="F7:F9"/>
    <mergeCell ref="K8:L8"/>
    <mergeCell ref="J8:J9"/>
    <mergeCell ref="G8:G9"/>
  </mergeCells>
  <printOptions horizontalCentered="1"/>
  <pageMargins left="0.1968503937007874" right="0" top="0.1968503937007874" bottom="0.3937007874015748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P21"/>
    </sheetView>
  </sheetViews>
  <sheetFormatPr defaultColWidth="9.00390625" defaultRowHeight="12.75"/>
  <cols>
    <col min="1" max="1" width="1.75390625" style="0" customWidth="1"/>
    <col min="2" max="2" width="14.75390625" style="0" customWidth="1"/>
    <col min="3" max="3" width="7.75390625" style="25" customWidth="1"/>
    <col min="4" max="4" width="5.75390625" style="25" customWidth="1"/>
    <col min="5" max="5" width="5.375" style="25" customWidth="1"/>
    <col min="6" max="6" width="5.875" style="25" customWidth="1"/>
    <col min="7" max="7" width="6.375" style="25" customWidth="1"/>
    <col min="8" max="8" width="6.875" style="25" customWidth="1"/>
    <col min="9" max="9" width="9.125" style="25" customWidth="1"/>
    <col min="10" max="10" width="7.125" style="25" customWidth="1"/>
    <col min="11" max="11" width="6.375" style="25" customWidth="1"/>
    <col min="12" max="12" width="5.875" style="25" customWidth="1"/>
    <col min="13" max="13" width="6.75390625" style="25" customWidth="1"/>
    <col min="14" max="14" width="7.25390625" style="25" customWidth="1"/>
    <col min="15" max="15" width="9.125" style="25" customWidth="1"/>
  </cols>
  <sheetData>
    <row r="1" spans="2:15" ht="12.75">
      <c r="B1" s="4"/>
      <c r="C1" s="58"/>
      <c r="D1" s="51" t="s">
        <v>1</v>
      </c>
      <c r="E1" s="51"/>
      <c r="F1" s="52"/>
      <c r="G1" s="53"/>
      <c r="H1" s="53"/>
      <c r="I1" s="53"/>
      <c r="J1" s="53"/>
      <c r="K1" s="53"/>
      <c r="L1" s="53"/>
      <c r="M1" s="50"/>
      <c r="N1" s="102" t="s">
        <v>5</v>
      </c>
      <c r="O1" s="105" t="s">
        <v>23</v>
      </c>
    </row>
    <row r="2" spans="2:15" ht="12.75">
      <c r="B2" s="6"/>
      <c r="C2" s="61"/>
      <c r="D2" s="62"/>
      <c r="E2" s="62"/>
      <c r="F2" s="63"/>
      <c r="G2" s="112" t="s">
        <v>4</v>
      </c>
      <c r="H2" s="113"/>
      <c r="I2" s="113"/>
      <c r="J2" s="113"/>
      <c r="K2" s="113"/>
      <c r="L2" s="113"/>
      <c r="M2" s="114"/>
      <c r="N2" s="103"/>
      <c r="O2" s="106"/>
    </row>
    <row r="3" spans="2:15" ht="12.75">
      <c r="B3" s="6"/>
      <c r="C3" s="108" t="s">
        <v>2</v>
      </c>
      <c r="D3" s="54" t="s">
        <v>3</v>
      </c>
      <c r="E3" s="55"/>
      <c r="F3" s="110" t="s">
        <v>24</v>
      </c>
      <c r="G3" s="115" t="s">
        <v>8</v>
      </c>
      <c r="H3" s="117" t="s">
        <v>9</v>
      </c>
      <c r="I3" s="121" t="s">
        <v>22</v>
      </c>
      <c r="J3" s="119" t="s">
        <v>10</v>
      </c>
      <c r="K3" s="123" t="s">
        <v>37</v>
      </c>
      <c r="L3" s="123"/>
      <c r="M3" s="124" t="s">
        <v>11</v>
      </c>
      <c r="N3" s="103"/>
      <c r="O3" s="106"/>
    </row>
    <row r="4" spans="1:16" ht="54.75" thickBot="1">
      <c r="A4" s="8"/>
      <c r="B4" s="7"/>
      <c r="C4" s="109"/>
      <c r="D4" s="56" t="s">
        <v>6</v>
      </c>
      <c r="E4" s="57" t="s">
        <v>7</v>
      </c>
      <c r="F4" s="111"/>
      <c r="G4" s="116"/>
      <c r="H4" s="118"/>
      <c r="I4" s="122"/>
      <c r="J4" s="120"/>
      <c r="K4" s="64" t="s">
        <v>38</v>
      </c>
      <c r="L4" s="64" t="s">
        <v>39</v>
      </c>
      <c r="M4" s="125"/>
      <c r="N4" s="104"/>
      <c r="O4" s="107"/>
      <c r="P4" s="8"/>
    </row>
    <row r="5" spans="14:15" ht="13.5" thickTop="1">
      <c r="N5" s="25">
        <f aca="true" t="shared" si="0" ref="N5:N20">G5+H5+J5+M5</f>
        <v>0</v>
      </c>
      <c r="O5" s="25">
        <f>C5+F5+N5</f>
        <v>0</v>
      </c>
    </row>
    <row r="6" spans="2:15" ht="12.75">
      <c r="B6" t="s">
        <v>33</v>
      </c>
      <c r="C6" s="25">
        <v>1328</v>
      </c>
      <c r="H6" s="25">
        <v>370</v>
      </c>
      <c r="I6" s="25">
        <v>260</v>
      </c>
      <c r="J6" s="25">
        <v>1060</v>
      </c>
      <c r="K6" s="25">
        <v>530</v>
      </c>
      <c r="N6" s="25">
        <f t="shared" si="0"/>
        <v>1430</v>
      </c>
      <c r="O6" s="25">
        <f aca="true" t="shared" si="1" ref="O6:O20">C6+F6+N6</f>
        <v>2758</v>
      </c>
    </row>
    <row r="7" spans="2:15" ht="12.75">
      <c r="B7" t="s">
        <v>43</v>
      </c>
      <c r="C7" s="25">
        <v>133</v>
      </c>
      <c r="G7" s="25">
        <v>370</v>
      </c>
      <c r="H7" s="25">
        <v>45</v>
      </c>
      <c r="J7" s="25">
        <v>2335</v>
      </c>
      <c r="K7" s="25">
        <f>1540+75</f>
        <v>1615</v>
      </c>
      <c r="L7" s="25">
        <v>710</v>
      </c>
      <c r="N7" s="25">
        <f t="shared" si="0"/>
        <v>2750</v>
      </c>
      <c r="O7" s="25">
        <f t="shared" si="1"/>
        <v>2883</v>
      </c>
    </row>
    <row r="8" spans="2:15" ht="12.75">
      <c r="B8" t="s">
        <v>42</v>
      </c>
      <c r="C8" s="25">
        <v>474</v>
      </c>
      <c r="H8" s="25">
        <v>1667</v>
      </c>
      <c r="I8" s="25">
        <f>327+188</f>
        <v>515</v>
      </c>
      <c r="J8" s="25">
        <v>2161</v>
      </c>
      <c r="K8" s="25">
        <f>761+60</f>
        <v>821</v>
      </c>
      <c r="N8" s="25">
        <f t="shared" si="0"/>
        <v>3828</v>
      </c>
      <c r="O8" s="25">
        <f t="shared" si="1"/>
        <v>4302</v>
      </c>
    </row>
    <row r="9" spans="2:15" ht="12.75">
      <c r="B9" t="s">
        <v>41</v>
      </c>
      <c r="C9" s="25">
        <v>86</v>
      </c>
      <c r="H9" s="25">
        <v>1100</v>
      </c>
      <c r="I9" s="25">
        <v>900</v>
      </c>
      <c r="J9" s="25">
        <v>1400</v>
      </c>
      <c r="K9" s="25">
        <f>650+100</f>
        <v>750</v>
      </c>
      <c r="L9" s="25">
        <v>650</v>
      </c>
      <c r="N9" s="25">
        <f t="shared" si="0"/>
        <v>2500</v>
      </c>
      <c r="O9" s="25">
        <f t="shared" si="1"/>
        <v>2586</v>
      </c>
    </row>
    <row r="10" spans="2:15" ht="12.75">
      <c r="B10" t="s">
        <v>40</v>
      </c>
      <c r="C10" s="25">
        <v>373</v>
      </c>
      <c r="H10" s="25">
        <v>400</v>
      </c>
      <c r="I10" s="25">
        <v>300</v>
      </c>
      <c r="J10" s="25">
        <v>3700</v>
      </c>
      <c r="K10" s="25">
        <v>3500</v>
      </c>
      <c r="L10" s="25">
        <v>200</v>
      </c>
      <c r="N10" s="25">
        <f t="shared" si="0"/>
        <v>4100</v>
      </c>
      <c r="O10" s="25">
        <f t="shared" si="1"/>
        <v>4473</v>
      </c>
    </row>
    <row r="11" spans="2:15" ht="12.75">
      <c r="B11" t="s">
        <v>34</v>
      </c>
      <c r="C11" s="25">
        <v>49</v>
      </c>
      <c r="J11" s="25">
        <v>239</v>
      </c>
      <c r="N11" s="25">
        <f t="shared" si="0"/>
        <v>239</v>
      </c>
      <c r="O11" s="25">
        <f t="shared" si="1"/>
        <v>288</v>
      </c>
    </row>
    <row r="12" spans="2:15" ht="12.75">
      <c r="B12" t="s">
        <v>29</v>
      </c>
      <c r="C12" s="25">
        <v>202</v>
      </c>
      <c r="H12" s="25">
        <v>90</v>
      </c>
      <c r="J12" s="25">
        <v>1150</v>
      </c>
      <c r="N12" s="25">
        <f t="shared" si="0"/>
        <v>1240</v>
      </c>
      <c r="O12" s="25">
        <f t="shared" si="1"/>
        <v>1442</v>
      </c>
    </row>
    <row r="13" spans="2:15" ht="12.75">
      <c r="B13" t="s">
        <v>30</v>
      </c>
      <c r="C13" s="25">
        <v>431</v>
      </c>
      <c r="H13" s="25">
        <v>340</v>
      </c>
      <c r="J13" s="25">
        <v>2950</v>
      </c>
      <c r="N13" s="25">
        <f t="shared" si="0"/>
        <v>3290</v>
      </c>
      <c r="O13" s="25">
        <f t="shared" si="1"/>
        <v>3721</v>
      </c>
    </row>
    <row r="14" spans="2:15" ht="12.75">
      <c r="B14" t="s">
        <v>35</v>
      </c>
      <c r="C14" s="25">
        <v>69</v>
      </c>
      <c r="H14" s="25">
        <v>790</v>
      </c>
      <c r="J14" s="25">
        <v>4990</v>
      </c>
      <c r="N14" s="25">
        <f t="shared" si="0"/>
        <v>5780</v>
      </c>
      <c r="O14" s="25">
        <f t="shared" si="1"/>
        <v>5849</v>
      </c>
    </row>
    <row r="15" spans="2:15" ht="12.75">
      <c r="B15" t="s">
        <v>36</v>
      </c>
      <c r="C15" s="25">
        <v>386</v>
      </c>
      <c r="J15" s="25">
        <v>95</v>
      </c>
      <c r="K15" s="25">
        <v>95</v>
      </c>
      <c r="N15" s="25">
        <f t="shared" si="0"/>
        <v>95</v>
      </c>
      <c r="O15" s="25">
        <f t="shared" si="1"/>
        <v>481</v>
      </c>
    </row>
    <row r="16" spans="2:15" ht="12.75">
      <c r="B16" t="s">
        <v>31</v>
      </c>
      <c r="C16" s="25">
        <v>826</v>
      </c>
      <c r="H16" s="25">
        <v>446</v>
      </c>
      <c r="J16" s="25">
        <v>2025</v>
      </c>
      <c r="N16" s="25">
        <f t="shared" si="0"/>
        <v>2471</v>
      </c>
      <c r="O16" s="25">
        <f t="shared" si="1"/>
        <v>3297</v>
      </c>
    </row>
    <row r="17" spans="2:15" ht="12.75">
      <c r="B17" t="s">
        <v>26</v>
      </c>
      <c r="F17" s="25">
        <v>4013</v>
      </c>
      <c r="G17" s="25">
        <v>14487</v>
      </c>
      <c r="N17" s="25">
        <f t="shared" si="0"/>
        <v>14487</v>
      </c>
      <c r="O17" s="25">
        <f t="shared" si="1"/>
        <v>18500</v>
      </c>
    </row>
    <row r="18" spans="2:15" ht="12.75">
      <c r="B18" t="s">
        <v>32</v>
      </c>
      <c r="F18" s="25">
        <v>185</v>
      </c>
      <c r="G18" s="25">
        <v>1168</v>
      </c>
      <c r="N18" s="25">
        <f t="shared" si="0"/>
        <v>1168</v>
      </c>
      <c r="O18" s="25">
        <f t="shared" si="1"/>
        <v>1353</v>
      </c>
    </row>
    <row r="19" spans="2:15" ht="12.75">
      <c r="B19" t="s">
        <v>27</v>
      </c>
      <c r="N19" s="25">
        <f t="shared" si="0"/>
        <v>0</v>
      </c>
      <c r="O19" s="25">
        <f t="shared" si="1"/>
        <v>0</v>
      </c>
    </row>
    <row r="20" spans="2:15" ht="12.75">
      <c r="B20" t="s">
        <v>28</v>
      </c>
      <c r="C20" s="25">
        <f aca="true" t="shared" si="2" ref="C20:K20">SUM(C5:C19)</f>
        <v>4357</v>
      </c>
      <c r="D20" s="25">
        <f t="shared" si="2"/>
        <v>0</v>
      </c>
      <c r="E20" s="25">
        <f t="shared" si="2"/>
        <v>0</v>
      </c>
      <c r="F20" s="25">
        <f t="shared" si="2"/>
        <v>4198</v>
      </c>
      <c r="G20" s="25">
        <f t="shared" si="2"/>
        <v>16025</v>
      </c>
      <c r="H20" s="25">
        <f t="shared" si="2"/>
        <v>5248</v>
      </c>
      <c r="I20" s="25">
        <f t="shared" si="2"/>
        <v>1975</v>
      </c>
      <c r="J20" s="25">
        <f t="shared" si="2"/>
        <v>22105</v>
      </c>
      <c r="K20" s="25">
        <f t="shared" si="2"/>
        <v>7311</v>
      </c>
      <c r="M20" s="25">
        <f>SUM(M5:M19)</f>
        <v>0</v>
      </c>
      <c r="N20" s="25">
        <f t="shared" si="0"/>
        <v>43378</v>
      </c>
      <c r="O20" s="25">
        <f t="shared" si="1"/>
        <v>51933</v>
      </c>
    </row>
    <row r="22" ht="12.75">
      <c r="B22" t="s">
        <v>44</v>
      </c>
    </row>
  </sheetData>
  <mergeCells count="11">
    <mergeCell ref="M3:M4"/>
    <mergeCell ref="N1:N4"/>
    <mergeCell ref="O1:O4"/>
    <mergeCell ref="C3:C4"/>
    <mergeCell ref="F3:F4"/>
    <mergeCell ref="G2:M2"/>
    <mergeCell ref="G3:G4"/>
    <mergeCell ref="H3:H4"/>
    <mergeCell ref="J3:J4"/>
    <mergeCell ref="I3:I4"/>
    <mergeCell ref="K3:L3"/>
  </mergeCells>
  <printOptions/>
  <pageMargins left="0.75" right="0.75" top="1" bottom="1" header="0.4921259845" footer="0.4921259845"/>
  <pageSetup horizontalDpi="300" verticalDpi="300" orientation="landscape" paperSize="9" r:id="rId3"/>
  <headerFooter alignWithMargins="0">
    <oddHeader>&amp;CRok 2003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2"/>
  <sheetViews>
    <sheetView workbookViewId="0" topLeftCell="A1">
      <selection activeCell="B1" sqref="B1"/>
    </sheetView>
  </sheetViews>
  <sheetFormatPr defaultColWidth="9.00390625" defaultRowHeight="12.75"/>
  <cols>
    <col min="1" max="1" width="2.00390625" style="0" customWidth="1"/>
  </cols>
  <sheetData>
    <row r="1" ht="13.5" thickBot="1"/>
    <row r="2" spans="3:16" ht="12.75">
      <c r="C2" s="4"/>
      <c r="D2" s="58"/>
      <c r="E2" s="51" t="s">
        <v>1</v>
      </c>
      <c r="F2" s="51"/>
      <c r="G2" s="52"/>
      <c r="H2" s="53"/>
      <c r="I2" s="53"/>
      <c r="J2" s="53"/>
      <c r="K2" s="53"/>
      <c r="L2" s="53"/>
      <c r="M2" s="53"/>
      <c r="N2" s="50"/>
      <c r="O2" s="102" t="s">
        <v>5</v>
      </c>
      <c r="P2" s="105" t="s">
        <v>23</v>
      </c>
    </row>
    <row r="3" spans="3:16" ht="12.75">
      <c r="C3" s="6"/>
      <c r="D3" s="61"/>
      <c r="E3" s="62"/>
      <c r="F3" s="62"/>
      <c r="G3" s="63"/>
      <c r="H3" s="112" t="s">
        <v>4</v>
      </c>
      <c r="I3" s="113"/>
      <c r="J3" s="113"/>
      <c r="K3" s="113"/>
      <c r="L3" s="113"/>
      <c r="M3" s="113"/>
      <c r="N3" s="114"/>
      <c r="O3" s="103"/>
      <c r="P3" s="106"/>
    </row>
    <row r="4" spans="3:16" ht="12.75">
      <c r="C4" s="6"/>
      <c r="D4" s="108" t="s">
        <v>2</v>
      </c>
      <c r="E4" s="54" t="s">
        <v>3</v>
      </c>
      <c r="F4" s="55"/>
      <c r="G4" s="110" t="s">
        <v>24</v>
      </c>
      <c r="H4" s="115" t="s">
        <v>8</v>
      </c>
      <c r="I4" s="117" t="s">
        <v>9</v>
      </c>
      <c r="J4" s="121" t="s">
        <v>22</v>
      </c>
      <c r="K4" s="119" t="s">
        <v>10</v>
      </c>
      <c r="L4" s="123" t="s">
        <v>37</v>
      </c>
      <c r="M4" s="123"/>
      <c r="N4" s="124" t="s">
        <v>11</v>
      </c>
      <c r="O4" s="103"/>
      <c r="P4" s="106"/>
    </row>
    <row r="5" spans="2:17" ht="41.25" thickBot="1">
      <c r="B5" s="8"/>
      <c r="C5" s="7"/>
      <c r="D5" s="109"/>
      <c r="E5" s="56" t="s">
        <v>6</v>
      </c>
      <c r="F5" s="57" t="s">
        <v>7</v>
      </c>
      <c r="G5" s="111"/>
      <c r="H5" s="116"/>
      <c r="I5" s="118"/>
      <c r="J5" s="122"/>
      <c r="K5" s="120"/>
      <c r="L5" s="64" t="s">
        <v>38</v>
      </c>
      <c r="M5" s="64" t="s">
        <v>39</v>
      </c>
      <c r="N5" s="125"/>
      <c r="O5" s="104"/>
      <c r="P5" s="107"/>
      <c r="Q5" s="8"/>
    </row>
    <row r="6" spans="4:16" ht="13.5" thickTop="1"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>
        <f aca="true" t="shared" si="0" ref="O6:O21">H6+I6+K6+N6</f>
        <v>0</v>
      </c>
      <c r="P6" s="25">
        <f>D6+G6+O6</f>
        <v>0</v>
      </c>
    </row>
    <row r="7" spans="3:16" ht="12.75">
      <c r="C7" t="s">
        <v>33</v>
      </c>
      <c r="D7" s="25">
        <v>1328</v>
      </c>
      <c r="E7" s="25"/>
      <c r="F7" s="25"/>
      <c r="G7" s="25"/>
      <c r="H7" s="25"/>
      <c r="I7" s="25">
        <v>370</v>
      </c>
      <c r="J7" s="25">
        <v>260</v>
      </c>
      <c r="K7" s="25">
        <v>1060</v>
      </c>
      <c r="L7" s="25">
        <v>530</v>
      </c>
      <c r="M7" s="25"/>
      <c r="N7" s="25"/>
      <c r="O7" s="25">
        <f t="shared" si="0"/>
        <v>1430</v>
      </c>
      <c r="P7" s="25">
        <f aca="true" t="shared" si="1" ref="P7:P21">D7+G7+O7</f>
        <v>2758</v>
      </c>
    </row>
    <row r="8" spans="3:16" ht="12.75">
      <c r="C8" t="s">
        <v>43</v>
      </c>
      <c r="D8" s="25">
        <v>133</v>
      </c>
      <c r="E8" s="25"/>
      <c r="F8" s="25"/>
      <c r="G8" s="25"/>
      <c r="H8" s="25">
        <v>370</v>
      </c>
      <c r="I8" s="25">
        <v>45</v>
      </c>
      <c r="J8" s="25"/>
      <c r="K8" s="25">
        <v>2335</v>
      </c>
      <c r="L8" s="25">
        <f>1540+75</f>
        <v>1615</v>
      </c>
      <c r="M8" s="25">
        <v>710</v>
      </c>
      <c r="N8" s="25"/>
      <c r="O8" s="25">
        <f t="shared" si="0"/>
        <v>2750</v>
      </c>
      <c r="P8" s="25">
        <f t="shared" si="1"/>
        <v>2883</v>
      </c>
    </row>
    <row r="9" spans="3:16" ht="12.75">
      <c r="C9" t="s">
        <v>42</v>
      </c>
      <c r="D9" s="25">
        <v>474</v>
      </c>
      <c r="E9" s="25"/>
      <c r="F9" s="25"/>
      <c r="G9" s="25"/>
      <c r="H9" s="25"/>
      <c r="I9" s="25">
        <v>1667</v>
      </c>
      <c r="J9" s="25">
        <f>327+188</f>
        <v>515</v>
      </c>
      <c r="K9" s="25">
        <v>2161</v>
      </c>
      <c r="L9" s="25">
        <f>761+60</f>
        <v>821</v>
      </c>
      <c r="M9" s="25"/>
      <c r="N9" s="25"/>
      <c r="O9" s="25">
        <f t="shared" si="0"/>
        <v>3828</v>
      </c>
      <c r="P9" s="25">
        <f t="shared" si="1"/>
        <v>4302</v>
      </c>
    </row>
    <row r="10" spans="3:16" ht="12.75">
      <c r="C10" t="s">
        <v>41</v>
      </c>
      <c r="D10" s="25">
        <v>86</v>
      </c>
      <c r="E10" s="25"/>
      <c r="F10" s="25"/>
      <c r="G10" s="25"/>
      <c r="H10" s="25"/>
      <c r="I10" s="25">
        <v>1100</v>
      </c>
      <c r="J10" s="25">
        <v>900</v>
      </c>
      <c r="K10" s="25">
        <v>1400</v>
      </c>
      <c r="L10" s="25">
        <f>650+100</f>
        <v>750</v>
      </c>
      <c r="M10" s="25">
        <v>650</v>
      </c>
      <c r="N10" s="25"/>
      <c r="O10" s="25">
        <f t="shared" si="0"/>
        <v>2500</v>
      </c>
      <c r="P10" s="25">
        <f t="shared" si="1"/>
        <v>2586</v>
      </c>
    </row>
    <row r="11" spans="3:16" ht="12.75">
      <c r="C11" t="s">
        <v>40</v>
      </c>
      <c r="D11" s="25">
        <v>373</v>
      </c>
      <c r="E11" s="25"/>
      <c r="F11" s="25"/>
      <c r="G11" s="25"/>
      <c r="H11" s="25"/>
      <c r="I11" s="25">
        <v>400</v>
      </c>
      <c r="J11" s="25">
        <v>300</v>
      </c>
      <c r="K11" s="25">
        <v>3700</v>
      </c>
      <c r="L11" s="25">
        <v>3500</v>
      </c>
      <c r="M11" s="25">
        <v>200</v>
      </c>
      <c r="N11" s="25"/>
      <c r="O11" s="25">
        <f t="shared" si="0"/>
        <v>4100</v>
      </c>
      <c r="P11" s="25">
        <f t="shared" si="1"/>
        <v>4473</v>
      </c>
    </row>
    <row r="12" spans="3:16" ht="12.75">
      <c r="C12" t="s">
        <v>34</v>
      </c>
      <c r="D12" s="25">
        <v>49</v>
      </c>
      <c r="E12" s="25"/>
      <c r="F12" s="25"/>
      <c r="G12" s="25"/>
      <c r="H12" s="25"/>
      <c r="I12" s="25"/>
      <c r="J12" s="25"/>
      <c r="K12" s="25">
        <v>239</v>
      </c>
      <c r="L12" s="25"/>
      <c r="M12" s="25"/>
      <c r="N12" s="25"/>
      <c r="O12" s="25">
        <f t="shared" si="0"/>
        <v>239</v>
      </c>
      <c r="P12" s="25">
        <f t="shared" si="1"/>
        <v>288</v>
      </c>
    </row>
    <row r="13" spans="3:16" ht="12.75">
      <c r="C13" t="s">
        <v>29</v>
      </c>
      <c r="D13" s="25">
        <v>202</v>
      </c>
      <c r="E13" s="25"/>
      <c r="F13" s="25"/>
      <c r="G13" s="25"/>
      <c r="H13" s="25"/>
      <c r="I13" s="25">
        <v>90</v>
      </c>
      <c r="J13" s="25"/>
      <c r="K13" s="25">
        <v>1150</v>
      </c>
      <c r="L13" s="25"/>
      <c r="M13" s="25"/>
      <c r="N13" s="25"/>
      <c r="O13" s="25">
        <f t="shared" si="0"/>
        <v>1240</v>
      </c>
      <c r="P13" s="25">
        <f t="shared" si="1"/>
        <v>1442</v>
      </c>
    </row>
    <row r="14" spans="3:16" ht="12.75">
      <c r="C14" t="s">
        <v>30</v>
      </c>
      <c r="D14" s="25">
        <v>431</v>
      </c>
      <c r="E14" s="25"/>
      <c r="F14" s="25"/>
      <c r="G14" s="25"/>
      <c r="H14" s="25"/>
      <c r="I14" s="25">
        <v>340</v>
      </c>
      <c r="J14" s="25"/>
      <c r="K14" s="25">
        <v>2950</v>
      </c>
      <c r="L14" s="25"/>
      <c r="M14" s="25"/>
      <c r="N14" s="25"/>
      <c r="O14" s="25">
        <f t="shared" si="0"/>
        <v>3290</v>
      </c>
      <c r="P14" s="25">
        <f t="shared" si="1"/>
        <v>3721</v>
      </c>
    </row>
    <row r="15" spans="3:16" ht="12.75">
      <c r="C15" t="s">
        <v>35</v>
      </c>
      <c r="D15" s="25">
        <v>69</v>
      </c>
      <c r="E15" s="25"/>
      <c r="F15" s="25"/>
      <c r="G15" s="25"/>
      <c r="H15" s="25"/>
      <c r="I15" s="25">
        <v>790</v>
      </c>
      <c r="J15" s="25"/>
      <c r="K15" s="25">
        <v>4990</v>
      </c>
      <c r="L15" s="25"/>
      <c r="M15" s="25"/>
      <c r="N15" s="25"/>
      <c r="O15" s="25">
        <f t="shared" si="0"/>
        <v>5780</v>
      </c>
      <c r="P15" s="25">
        <f t="shared" si="1"/>
        <v>5849</v>
      </c>
    </row>
    <row r="16" spans="3:16" ht="12.75">
      <c r="C16" t="s">
        <v>36</v>
      </c>
      <c r="D16" s="25">
        <v>386</v>
      </c>
      <c r="E16" s="25"/>
      <c r="F16" s="25"/>
      <c r="G16" s="25"/>
      <c r="H16" s="25"/>
      <c r="I16" s="25"/>
      <c r="J16" s="25"/>
      <c r="K16" s="25">
        <v>95</v>
      </c>
      <c r="L16" s="25">
        <v>95</v>
      </c>
      <c r="M16" s="25"/>
      <c r="N16" s="25"/>
      <c r="O16" s="25">
        <f t="shared" si="0"/>
        <v>95</v>
      </c>
      <c r="P16" s="25">
        <f t="shared" si="1"/>
        <v>481</v>
      </c>
    </row>
    <row r="17" spans="3:16" ht="12.75">
      <c r="C17" t="s">
        <v>31</v>
      </c>
      <c r="D17" s="25">
        <v>826</v>
      </c>
      <c r="E17" s="25"/>
      <c r="F17" s="25"/>
      <c r="G17" s="25"/>
      <c r="H17" s="25"/>
      <c r="I17" s="25">
        <v>446</v>
      </c>
      <c r="J17" s="25"/>
      <c r="K17" s="25">
        <v>2025</v>
      </c>
      <c r="L17" s="25"/>
      <c r="M17" s="25"/>
      <c r="N17" s="25"/>
      <c r="O17" s="25">
        <f t="shared" si="0"/>
        <v>2471</v>
      </c>
      <c r="P17" s="25">
        <f t="shared" si="1"/>
        <v>3297</v>
      </c>
    </row>
    <row r="18" spans="3:16" ht="12.75">
      <c r="C18" t="s">
        <v>26</v>
      </c>
      <c r="D18" s="25"/>
      <c r="E18" s="25"/>
      <c r="F18" s="25"/>
      <c r="G18" s="25">
        <v>4013</v>
      </c>
      <c r="H18" s="25">
        <v>14487</v>
      </c>
      <c r="I18" s="25"/>
      <c r="J18" s="25"/>
      <c r="K18" s="25"/>
      <c r="L18" s="25"/>
      <c r="M18" s="25"/>
      <c r="N18" s="25"/>
      <c r="O18" s="25">
        <f t="shared" si="0"/>
        <v>14487</v>
      </c>
      <c r="P18" s="25">
        <f t="shared" si="1"/>
        <v>18500</v>
      </c>
    </row>
    <row r="19" spans="3:16" ht="12.75">
      <c r="C19" t="s">
        <v>32</v>
      </c>
      <c r="D19" s="25"/>
      <c r="E19" s="25"/>
      <c r="F19" s="25"/>
      <c r="G19" s="25">
        <v>185</v>
      </c>
      <c r="H19" s="25">
        <v>1168</v>
      </c>
      <c r="I19" s="25"/>
      <c r="J19" s="25"/>
      <c r="K19" s="25"/>
      <c r="L19" s="25"/>
      <c r="M19" s="25"/>
      <c r="N19" s="25"/>
      <c r="O19" s="25">
        <f t="shared" si="0"/>
        <v>1168</v>
      </c>
      <c r="P19" s="25">
        <f t="shared" si="1"/>
        <v>1353</v>
      </c>
    </row>
    <row r="20" spans="3:16" ht="12.75">
      <c r="C20" t="s">
        <v>27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f t="shared" si="0"/>
        <v>0</v>
      </c>
      <c r="P20" s="25">
        <f t="shared" si="1"/>
        <v>0</v>
      </c>
    </row>
    <row r="21" spans="3:16" ht="12.75">
      <c r="C21" t="s">
        <v>28</v>
      </c>
      <c r="D21" s="25">
        <f aca="true" t="shared" si="2" ref="D21:L21">SUM(D6:D20)</f>
        <v>4357</v>
      </c>
      <c r="E21" s="25">
        <f t="shared" si="2"/>
        <v>0</v>
      </c>
      <c r="F21" s="25">
        <f t="shared" si="2"/>
        <v>0</v>
      </c>
      <c r="G21" s="25">
        <f t="shared" si="2"/>
        <v>4198</v>
      </c>
      <c r="H21" s="25">
        <f t="shared" si="2"/>
        <v>16025</v>
      </c>
      <c r="I21" s="25">
        <f t="shared" si="2"/>
        <v>5248</v>
      </c>
      <c r="J21" s="25">
        <f t="shared" si="2"/>
        <v>1975</v>
      </c>
      <c r="K21" s="25">
        <f t="shared" si="2"/>
        <v>22105</v>
      </c>
      <c r="L21" s="25">
        <f t="shared" si="2"/>
        <v>7311</v>
      </c>
      <c r="M21" s="25"/>
      <c r="N21" s="25">
        <f>SUM(N6:N20)</f>
        <v>0</v>
      </c>
      <c r="O21" s="25">
        <f t="shared" si="0"/>
        <v>43378</v>
      </c>
      <c r="P21" s="25">
        <f t="shared" si="1"/>
        <v>51933</v>
      </c>
    </row>
    <row r="22" spans="4:16" ht="12.75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</sheetData>
  <mergeCells count="11">
    <mergeCell ref="N4:N5"/>
    <mergeCell ref="O2:O5"/>
    <mergeCell ref="P2:P5"/>
    <mergeCell ref="H3:N3"/>
    <mergeCell ref="J4:J5"/>
    <mergeCell ref="K4:K5"/>
    <mergeCell ref="L4:M4"/>
    <mergeCell ref="D4:D5"/>
    <mergeCell ref="G4:G5"/>
    <mergeCell ref="H4:H5"/>
    <mergeCell ref="I4:I5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shadow</cp:lastModifiedBy>
  <cp:lastPrinted>2004-02-09T09:04:07Z</cp:lastPrinted>
  <dcterms:created xsi:type="dcterms:W3CDTF">1999-07-28T11:35:58Z</dcterms:created>
  <dcterms:modified xsi:type="dcterms:W3CDTF">2004-02-09T09:05:31Z</dcterms:modified>
  <cp:category/>
  <cp:version/>
  <cp:contentType/>
  <cp:contentStatus/>
</cp:coreProperties>
</file>