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44" firstSheet="2" activeTab="2"/>
  </bookViews>
  <sheets>
    <sheet name="ZO (t)" sheetId="1" r:id="rId1"/>
    <sheet name="ZO (SKK)" sheetId="2" r:id="rId2"/>
    <sheet name="Výlov konz. rýb druhy" sheetId="3" r:id="rId3"/>
    <sheet name=" Výlov konz. rýb kategórie" sheetId="4" r:id="rId4"/>
    <sheet name="Zamestnanci AK a počet podnikov" sheetId="5" r:id="rId5"/>
    <sheet name="Zamestnanci sprac.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stáli z.+sezónni z.+na dohodu</t>
        </r>
      </text>
    </comment>
  </commentList>
</comments>
</file>

<file path=xl/sharedStrings.xml><?xml version="1.0" encoding="utf-8"?>
<sst xmlns="http://schemas.openxmlformats.org/spreadsheetml/2006/main" count="154" uniqueCount="78">
  <si>
    <t>Obdobie</t>
  </si>
  <si>
    <t>Kategória</t>
  </si>
  <si>
    <t>Export</t>
  </si>
  <si>
    <t>Import</t>
  </si>
  <si>
    <t>Saldo</t>
  </si>
  <si>
    <t>Živé ryby</t>
  </si>
  <si>
    <t>Čerstvé alebo chladené</t>
  </si>
  <si>
    <t>ryby</t>
  </si>
  <si>
    <t>Mrazené ryby</t>
  </si>
  <si>
    <t xml:space="preserve">Ryby spracované a </t>
  </si>
  <si>
    <t xml:space="preserve"> rybie filé</t>
  </si>
  <si>
    <t>Ryby sušené, solené a</t>
  </si>
  <si>
    <t>údené</t>
  </si>
  <si>
    <t>Kôrovce</t>
  </si>
  <si>
    <t>Mäkkýše</t>
  </si>
  <si>
    <t>SPOLU</t>
  </si>
  <si>
    <t>Poznámka: Údaje sú v tonách</t>
  </si>
  <si>
    <t>Druh</t>
  </si>
  <si>
    <t>Pstruh dúhový</t>
  </si>
  <si>
    <t>Kapor rybničný</t>
  </si>
  <si>
    <t>Karas striebristý</t>
  </si>
  <si>
    <t>Tolstolobiky</t>
  </si>
  <si>
    <t>Amur biely</t>
  </si>
  <si>
    <t>Šťuka</t>
  </si>
  <si>
    <t>Zubáč</t>
  </si>
  <si>
    <t>Sumec</t>
  </si>
  <si>
    <t>Sivoň potočný</t>
  </si>
  <si>
    <t>Ostatné druhy</t>
  </si>
  <si>
    <t>Celkom</t>
  </si>
  <si>
    <t>Lososovité</t>
  </si>
  <si>
    <t>Bylinožravé</t>
  </si>
  <si>
    <t>Dravé</t>
  </si>
  <si>
    <t>Teplomilné</t>
  </si>
  <si>
    <t>Ostatné</t>
  </si>
  <si>
    <t>Index</t>
  </si>
  <si>
    <t>2001/2000</t>
  </si>
  <si>
    <t>2002/2001</t>
  </si>
  <si>
    <t>2003/2002</t>
  </si>
  <si>
    <t>2004/2003</t>
  </si>
  <si>
    <t xml:space="preserve">Evidenčný počet </t>
  </si>
  <si>
    <t>—</t>
  </si>
  <si>
    <t>zamestnancov</t>
  </si>
  <si>
    <t>Muži</t>
  </si>
  <si>
    <t>Ženy</t>
  </si>
  <si>
    <t xml:space="preserve">Zamestnanci so zmenenou </t>
  </si>
  <si>
    <t>pracovnou schopnosťou</t>
  </si>
  <si>
    <t>Priemerná mesačná mzda</t>
  </si>
  <si>
    <t>Kategórie</t>
  </si>
  <si>
    <t>Názov skupiny</t>
  </si>
  <si>
    <t>Zamestnanci</t>
  </si>
  <si>
    <t>spracovanie rýb</t>
  </si>
  <si>
    <t>−</t>
  </si>
  <si>
    <t>Zdroj: Štatistický úrad SR</t>
  </si>
  <si>
    <t>Symboly:    − údaj sa nevyskytol</t>
  </si>
  <si>
    <t>Pracovný pomer</t>
  </si>
  <si>
    <t xml:space="preserve">Muži </t>
  </si>
  <si>
    <t>Hlavný pracovný pomer</t>
  </si>
  <si>
    <t>Sezónni zamestnanci</t>
  </si>
  <si>
    <t>Osoby pracujúce na dohodu</t>
  </si>
  <si>
    <t>Spolu</t>
  </si>
  <si>
    <t>Zdroj: MPSR</t>
  </si>
  <si>
    <t>Zdroj:MPSR</t>
  </si>
  <si>
    <t>Poznámka: Údaje sú v mil. Sk</t>
  </si>
  <si>
    <t>Zdroj: MP SR</t>
  </si>
  <si>
    <t>Zamestnanci v akvakultúre</t>
  </si>
  <si>
    <t xml:space="preserve"> </t>
  </si>
  <si>
    <t>Spracovanie</t>
  </si>
  <si>
    <t>Počet podnikov/rok</t>
  </si>
  <si>
    <t>Akvakultúra</t>
  </si>
  <si>
    <t>Tab. č. 1 Vývoj zahraničného obchodu SR za komodity "Ryby, kôrovce a mäkkýše" za obdobie 2000 – 2004</t>
  </si>
  <si>
    <t>Tab. č. 2 Vývoj zahraničného obchodu SR za komodity "Ryby, kôrovce a mäkkýše" za obdobie 2000 – 2004</t>
  </si>
  <si>
    <t>Tab. č. 3 Výlov konzumných rýb na trhové účely za obdobie 2000 – 2004</t>
  </si>
  <si>
    <t>Tab. č. 4 Výlov konzumných rýb na trhové účely za obdobie 2000 – 2004</t>
  </si>
  <si>
    <t>Tab. č. 5 Celková zamestnanosť v rybnom hospodárstve za r. 2000 – 2004</t>
  </si>
  <si>
    <t>Tab. č. 6 Zamestnanosť v akvakultúre za roky 2002 – 2004</t>
  </si>
  <si>
    <r>
      <t>Tab. č. 7 Počet podnikov v rybnom hospodárstve</t>
    </r>
    <r>
      <rPr>
        <sz val="10"/>
        <rFont val="Arial"/>
        <family val="0"/>
      </rPr>
      <t xml:space="preserve"> </t>
    </r>
  </si>
  <si>
    <t>Tab. č. 8 Zamestnanci v odvetví spracovania rýb a priemerné mesačné mzdy (FO) za obdobie 2000 – 2004</t>
  </si>
  <si>
    <t>Poznámka: Údaje o zamestnanosti sú za organizácie s počtom pracovníkov 20 a viac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</si>
</sst>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sz val="8.75"/>
      <name val="Arial"/>
      <family val="0"/>
    </font>
    <font>
      <sz val="8.25"/>
      <name val="Arial"/>
      <family val="0"/>
    </font>
    <font>
      <b/>
      <sz val="6.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.75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4"/>
      <name val="Arial"/>
      <family val="0"/>
    </font>
    <font>
      <sz val="6.5"/>
      <name val="Arial"/>
      <family val="2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/>
    </xf>
    <xf numFmtId="164" fontId="2" fillId="0" borderId="17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0" xfId="0" applyFill="1" applyAlignment="1">
      <alignment horizontal="left"/>
    </xf>
    <xf numFmtId="0" fontId="1" fillId="3" borderId="2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36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" fillId="3" borderId="7" xfId="0" applyFont="1" applyFill="1" applyBorder="1" applyAlignment="1">
      <alignment/>
    </xf>
    <xf numFmtId="0" fontId="1" fillId="3" borderId="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3" borderId="6" xfId="0" applyFont="1" applyFill="1" applyBorder="1" applyAlignment="1">
      <alignment horizontal="center" shrinkToFit="1"/>
    </xf>
    <xf numFmtId="0" fontId="1" fillId="3" borderId="37" xfId="0" applyFont="1" applyFill="1" applyBorder="1" applyAlignment="1">
      <alignment horizontal="center" shrinkToFit="1"/>
    </xf>
    <xf numFmtId="0" fontId="13" fillId="3" borderId="21" xfId="0" applyFont="1" applyFill="1" applyBorder="1" applyAlignment="1">
      <alignment horizontal="center" shrinkToFit="1"/>
    </xf>
    <xf numFmtId="0" fontId="13" fillId="3" borderId="38" xfId="0" applyFont="1" applyFill="1" applyBorder="1" applyAlignment="1">
      <alignment horizontal="center" shrinkToFit="1"/>
    </xf>
    <xf numFmtId="0" fontId="2" fillId="0" borderId="39" xfId="0" applyFont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3" fillId="3" borderId="41" xfId="0" applyNumberFormat="1" applyFont="1" applyFill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3" borderId="27" xfId="0" applyNumberFormat="1" applyFont="1" applyFill="1" applyBorder="1" applyAlignment="1">
      <alignment horizontal="center"/>
    </xf>
    <xf numFmtId="164" fontId="3" fillId="3" borderId="31" xfId="0" applyNumberFormat="1" applyFont="1" applyFill="1" applyBorder="1" applyAlignment="1">
      <alignment horizontal="center"/>
    </xf>
    <xf numFmtId="164" fontId="3" fillId="3" borderId="43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2" fillId="2" borderId="2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164" fontId="2" fillId="3" borderId="44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3" fillId="3" borderId="45" xfId="0" applyNumberFormat="1" applyFont="1" applyFill="1" applyBorder="1" applyAlignment="1">
      <alignment horizontal="center"/>
    </xf>
    <xf numFmtId="164" fontId="3" fillId="3" borderId="46" xfId="0" applyNumberFormat="1" applyFont="1" applyFill="1" applyBorder="1" applyAlignment="1">
      <alignment horizontal="center"/>
    </xf>
    <xf numFmtId="164" fontId="3" fillId="3" borderId="47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64" fontId="2" fillId="3" borderId="25" xfId="0" applyNumberFormat="1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164" fontId="3" fillId="3" borderId="42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3" fillId="3" borderId="49" xfId="0" applyNumberFormat="1" applyFont="1" applyFill="1" applyBorder="1" applyAlignment="1">
      <alignment horizontal="center"/>
    </xf>
    <xf numFmtId="164" fontId="3" fillId="3" borderId="50" xfId="0" applyNumberFormat="1" applyFont="1" applyFill="1" applyBorder="1" applyAlignment="1">
      <alignment horizontal="center"/>
    </xf>
    <xf numFmtId="164" fontId="2" fillId="3" borderId="37" xfId="0" applyNumberFormat="1" applyFont="1" applyFill="1" applyBorder="1" applyAlignment="1">
      <alignment horizontal="center"/>
    </xf>
    <xf numFmtId="164" fontId="2" fillId="3" borderId="51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0" fillId="3" borderId="48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59" xfId="0" applyFill="1" applyBorder="1" applyAlignment="1">
      <alignment horizontal="center"/>
    </xf>
    <xf numFmtId="0" fontId="0" fillId="0" borderId="48" xfId="0" applyBorder="1" applyAlignment="1">
      <alignment/>
    </xf>
    <xf numFmtId="3" fontId="0" fillId="2" borderId="59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shrinkToFit="1"/>
    </xf>
    <xf numFmtId="0" fontId="1" fillId="3" borderId="48" xfId="0" applyFont="1" applyFill="1" applyBorder="1" applyAlignment="1">
      <alignment horizontal="center" shrinkToFit="1"/>
    </xf>
    <xf numFmtId="0" fontId="1" fillId="3" borderId="2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0" xfId="0" applyFont="1" applyAlignment="1">
      <alignment horizontal="left"/>
    </xf>
    <xf numFmtId="165" fontId="0" fillId="2" borderId="53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0" fillId="2" borderId="6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3" fontId="0" fillId="2" borderId="45" xfId="0" applyNumberForma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 č. 1 Export za rok 2004 (t)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25"/>
          <c:y val="0.23575"/>
          <c:w val="0.39775"/>
          <c:h val="0.29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'[1]Hárok1'!$A$1:$A$5</c:f>
              <c:strCache>
                <c:ptCount val="5"/>
                <c:pt idx="0">
                  <c:v>Živé ryby</c:v>
                </c:pt>
                <c:pt idx="1">
                  <c:v>Čerstvé alebo chladené ryby</c:v>
                </c:pt>
                <c:pt idx="2">
                  <c:v>Mrazené ryby</c:v>
                </c:pt>
                <c:pt idx="3">
                  <c:v>Ryby spracované a rybie filé</c:v>
                </c:pt>
                <c:pt idx="4">
                  <c:v>Ryby sušené, solené a údené</c:v>
                </c:pt>
              </c:strCache>
            </c:strRef>
          </c:cat>
          <c:val>
            <c:numRef>
              <c:f>'[1]Hárok1'!$B$1:$B$5</c:f>
              <c:numCache>
                <c:ptCount val="5"/>
                <c:pt idx="0">
                  <c:v>115.3</c:v>
                </c:pt>
                <c:pt idx="1">
                  <c:v>17.5</c:v>
                </c:pt>
                <c:pt idx="2">
                  <c:v>111.6</c:v>
                </c:pt>
                <c:pt idx="3">
                  <c:v>44.5</c:v>
                </c:pt>
                <c:pt idx="4">
                  <c:v>8.7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5"/>
          <c:y val="0.80975"/>
          <c:w val="0.78725"/>
          <c:h val="0.16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 č. 10 Priemerná mesačná mzda v odvetví spracovania rýb</a:t>
            </a:r>
          </a:p>
        </c:rich>
      </c:tx>
      <c:layout>
        <c:manualLayout>
          <c:xMode val="factor"/>
          <c:yMode val="factor"/>
          <c:x val="0.014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025"/>
          <c:w val="0.9275"/>
          <c:h val="0.675"/>
        </c:manualLayout>
      </c:layout>
      <c:lineChart>
        <c:grouping val="stacked"/>
        <c:varyColors val="0"/>
        <c:ser>
          <c:idx val="0"/>
          <c:order val="0"/>
          <c:tx>
            <c:v>Mesačná mzda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/>
              <a:lstStyle/>
              <a:p>
                <a:pPr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'[3]Hárok3'!$B$1:$F$2</c:f>
              <c:multiLvlStrCache>
                <c:ptCount val="5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</c:lvl>
              </c:multiLvlStrCache>
            </c:multiLvlStrRef>
          </c:cat>
          <c:val>
            <c:numRef>
              <c:f>('[3]Spracovanie'!$B$12,'[3]Spracovanie'!$D$12,'[3]Spracovanie'!$F$12,'[3]Spracovanie'!$H$12,'[3]Spracovanie'!$J$12)</c:f>
              <c:numCache>
                <c:ptCount val="5"/>
                <c:pt idx="0">
                  <c:v>11496</c:v>
                </c:pt>
                <c:pt idx="1">
                  <c:v>11918</c:v>
                </c:pt>
                <c:pt idx="2">
                  <c:v>12652</c:v>
                </c:pt>
                <c:pt idx="3">
                  <c:v>13419</c:v>
                </c:pt>
                <c:pt idx="4">
                  <c:v>15606</c:v>
                </c:pt>
              </c:numCache>
            </c:numRef>
          </c:val>
          <c:smooth val="0"/>
        </c:ser>
        <c:marker val="1"/>
        <c:axId val="2067027"/>
        <c:axId val="18603244"/>
      </c:lineChart>
      <c:catAx>
        <c:axId val="206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03244"/>
        <c:crosses val="autoZero"/>
        <c:auto val="1"/>
        <c:lblOffset val="100"/>
        <c:noMultiLvlLbl val="0"/>
      </c:catAx>
      <c:valAx>
        <c:axId val="18603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Mesačná mzda v Sk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7027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625"/>
          <c:y val="0.9112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 č. 2 Import za rok 2004 (t)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25"/>
          <c:y val="0.298"/>
          <c:w val="0.6245"/>
          <c:h val="0.27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'[1]Hárok1'!$A$1:$A$7</c:f>
              <c:strCache>
                <c:ptCount val="7"/>
                <c:pt idx="0">
                  <c:v>Živé ryby</c:v>
                </c:pt>
                <c:pt idx="1">
                  <c:v>Čerstvé alebo chladené ryby</c:v>
                </c:pt>
                <c:pt idx="2">
                  <c:v>Mrazené ryby</c:v>
                </c:pt>
                <c:pt idx="3">
                  <c:v>Ryby spracované a rybie filé</c:v>
                </c:pt>
                <c:pt idx="4">
                  <c:v>Ryby sušené, solené a údené</c:v>
                </c:pt>
                <c:pt idx="5">
                  <c:v>Kôrovce</c:v>
                </c:pt>
                <c:pt idx="6">
                  <c:v>Mäkkýše</c:v>
                </c:pt>
              </c:strCache>
            </c:strRef>
          </c:cat>
          <c:val>
            <c:numRef>
              <c:f>'[1]Hárok1'!$C$1:$C$7</c:f>
              <c:numCache>
                <c:ptCount val="7"/>
                <c:pt idx="0">
                  <c:v>1287.5</c:v>
                </c:pt>
                <c:pt idx="1">
                  <c:v>320.9</c:v>
                </c:pt>
                <c:pt idx="2">
                  <c:v>3550</c:v>
                </c:pt>
                <c:pt idx="3">
                  <c:v>9510.3</c:v>
                </c:pt>
                <c:pt idx="4">
                  <c:v>167</c:v>
                </c:pt>
                <c:pt idx="5">
                  <c:v>40.6</c:v>
                </c:pt>
                <c:pt idx="6">
                  <c:v>29.4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75"/>
          <c:y val="0.746"/>
          <c:w val="0.8435"/>
          <c:h val="0.2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 č. 3 Export za rok 2004 (mil. Sk)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0775"/>
          <c:w val="0.824"/>
          <c:h val="0.539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'[1]Hárok1'!$A$1:$A$5</c:f>
              <c:strCache>
                <c:ptCount val="5"/>
                <c:pt idx="0">
                  <c:v>Živé ryby</c:v>
                </c:pt>
                <c:pt idx="1">
                  <c:v>Čerstvé alebo chladené ryby</c:v>
                </c:pt>
                <c:pt idx="2">
                  <c:v>Mrazené ryby</c:v>
                </c:pt>
                <c:pt idx="3">
                  <c:v>Ryby spracované a rybie filé</c:v>
                </c:pt>
                <c:pt idx="4">
                  <c:v>Ryby sušené, solené a údené</c:v>
                </c:pt>
              </c:strCache>
            </c:strRef>
          </c:cat>
          <c:val>
            <c:numRef>
              <c:f>'[1]Hárok1'!$E$1:$E$5</c:f>
              <c:numCache>
                <c:ptCount val="5"/>
                <c:pt idx="0">
                  <c:v>46.3</c:v>
                </c:pt>
                <c:pt idx="1">
                  <c:v>8.8</c:v>
                </c:pt>
                <c:pt idx="2">
                  <c:v>41.7</c:v>
                </c:pt>
                <c:pt idx="3">
                  <c:v>48.1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2475"/>
          <c:w val="0.8875"/>
          <c:h val="0.1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 č. 4 Import za rok 2004 (mil. Sk)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25"/>
          <c:y val="0.20725"/>
          <c:w val="0.8235"/>
          <c:h val="0.538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'[1]Hárok1'!$A$1:$A$7</c:f>
              <c:strCache>
                <c:ptCount val="7"/>
                <c:pt idx="0">
                  <c:v>Živé ryby</c:v>
                </c:pt>
                <c:pt idx="1">
                  <c:v>Čerstvé alebo chladené ryby</c:v>
                </c:pt>
                <c:pt idx="2">
                  <c:v>Mrazené ryby</c:v>
                </c:pt>
                <c:pt idx="3">
                  <c:v>Ryby spracované a rybie filé</c:v>
                </c:pt>
                <c:pt idx="4">
                  <c:v>Ryby sušené, solené a údené</c:v>
                </c:pt>
                <c:pt idx="5">
                  <c:v>Kôrovce</c:v>
                </c:pt>
                <c:pt idx="6">
                  <c:v>Mäkkýše</c:v>
                </c:pt>
              </c:strCache>
            </c:strRef>
          </c:cat>
          <c:val>
            <c:numRef>
              <c:f>'[1]Hárok1'!$F$1:$F$7</c:f>
              <c:numCache>
                <c:ptCount val="7"/>
                <c:pt idx="0">
                  <c:v>89.3</c:v>
                </c:pt>
                <c:pt idx="1">
                  <c:v>34.2</c:v>
                </c:pt>
                <c:pt idx="2">
                  <c:v>130.2</c:v>
                </c:pt>
                <c:pt idx="3">
                  <c:v>484.1</c:v>
                </c:pt>
                <c:pt idx="4">
                  <c:v>32.3</c:v>
                </c:pt>
                <c:pt idx="5">
                  <c:v>5.7</c:v>
                </c:pt>
                <c:pt idx="6">
                  <c:v>4.8</c:v>
                </c:pt>
              </c:numCache>
            </c:numRef>
          </c:val>
        </c:ser>
        <c:ser>
          <c:idx val="0"/>
          <c:order val="1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'[1]Hárok1'!$A$1:$A$5</c:f>
              <c:strCache>
                <c:ptCount val="5"/>
                <c:pt idx="0">
                  <c:v>Živé ryby</c:v>
                </c:pt>
                <c:pt idx="1">
                  <c:v>Čerstvé alebo chladené ryby</c:v>
                </c:pt>
                <c:pt idx="2">
                  <c:v>Mrazené ryby</c:v>
                </c:pt>
                <c:pt idx="3">
                  <c:v>Ryby spracované a rybie filé</c:v>
                </c:pt>
                <c:pt idx="4">
                  <c:v>Ryby sušené, solené a údené</c:v>
                </c:pt>
              </c:strCache>
            </c:strRef>
          </c:cat>
          <c:val>
            <c:numRef>
              <c:f>'[1]Hárok1'!$E$1:$E$5</c:f>
              <c:numCache>
                <c:ptCount val="5"/>
                <c:pt idx="0">
                  <c:v>46.3</c:v>
                </c:pt>
                <c:pt idx="1">
                  <c:v>8.8</c:v>
                </c:pt>
                <c:pt idx="2">
                  <c:v>41.7</c:v>
                </c:pt>
                <c:pt idx="3">
                  <c:v>48.1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"/>
          <c:y val="0.7945"/>
          <c:w val="0.91075"/>
          <c:h val="0.18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 č. 5 Výlov konzumných rýb podľa druhov na trhové účely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1455"/>
          <c:w val="0.82825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v>Výlov (t)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'[2]Hárok3'!$B$2:$F$2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'[2]Hárok3'!$B$26:$F$26</c:f>
              <c:numCache>
                <c:ptCount val="5"/>
                <c:pt idx="0">
                  <c:v>887.37</c:v>
                </c:pt>
                <c:pt idx="1">
                  <c:v>868.94</c:v>
                </c:pt>
                <c:pt idx="2">
                  <c:v>830.11</c:v>
                </c:pt>
                <c:pt idx="3">
                  <c:v>880.24</c:v>
                </c:pt>
                <c:pt idx="4">
                  <c:v>1180.92</c:v>
                </c:pt>
              </c:numCache>
            </c:numRef>
          </c:val>
          <c:shape val="box"/>
        </c:ser>
        <c:shape val="box"/>
        <c:axId val="19951185"/>
        <c:axId val="45342938"/>
      </c:bar3DChart>
      <c:catAx>
        <c:axId val="1995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42938"/>
        <c:crosses val="autoZero"/>
        <c:auto val="1"/>
        <c:lblOffset val="100"/>
        <c:noMultiLvlLbl val="0"/>
      </c:catAx>
      <c:valAx>
        <c:axId val="4534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Množstvo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1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Graf č. 6 Výlov (trhové účely) - Pstruh dúhový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025"/>
          <c:y val="0.1425"/>
          <c:w val="0.8115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v>Výlov (t)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'[2]Výlov rýb'!$B$5:$F$5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'[2]Výlov rýb'!$B$6:$F$6</c:f>
              <c:numCache>
                <c:ptCount val="5"/>
                <c:pt idx="0">
                  <c:v>751.99</c:v>
                </c:pt>
                <c:pt idx="1">
                  <c:v>689.76</c:v>
                </c:pt>
                <c:pt idx="2">
                  <c:v>634.34</c:v>
                </c:pt>
                <c:pt idx="3">
                  <c:v>681.9</c:v>
                </c:pt>
                <c:pt idx="4">
                  <c:v>818.01</c:v>
                </c:pt>
              </c:numCache>
            </c:numRef>
          </c:val>
          <c:shape val="box"/>
        </c:ser>
        <c:shape val="box"/>
        <c:axId val="5433259"/>
        <c:axId val="48899332"/>
      </c:bar3DChart>
      <c:catAx>
        <c:axId val="5433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99332"/>
        <c:crosses val="autoZero"/>
        <c:auto val="1"/>
        <c:lblOffset val="100"/>
        <c:noMultiLvlLbl val="0"/>
      </c:catAx>
      <c:valAx>
        <c:axId val="48899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Množstvo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3259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5"/>
          <c:y val="0.47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Graf č. 7 Výlov (trhové účely) - Kapor rybničný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525"/>
          <c:y val="0.138"/>
          <c:w val="0.8125"/>
          <c:h val="0.80025"/>
        </c:manualLayout>
      </c:layout>
      <c:bar3DChart>
        <c:barDir val="col"/>
        <c:grouping val="clustered"/>
        <c:varyColors val="0"/>
        <c:ser>
          <c:idx val="0"/>
          <c:order val="0"/>
          <c:tx>
            <c:v>Výlov (t)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'[2]Výlov rýb'!$B$5:$F$5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'[2]Výlov rýb'!$B$8:$F$8</c:f>
              <c:numCache>
                <c:ptCount val="5"/>
                <c:pt idx="0">
                  <c:v>74.14</c:v>
                </c:pt>
                <c:pt idx="1">
                  <c:v>125.95</c:v>
                </c:pt>
                <c:pt idx="2">
                  <c:v>153.6</c:v>
                </c:pt>
                <c:pt idx="3">
                  <c:v>139.31</c:v>
                </c:pt>
                <c:pt idx="4">
                  <c:v>344.82</c:v>
                </c:pt>
              </c:numCache>
            </c:numRef>
          </c:val>
          <c:shape val="box"/>
        </c:ser>
        <c:shape val="box"/>
        <c:axId val="37440805"/>
        <c:axId val="1422926"/>
      </c:bar3DChart>
      <c:catAx>
        <c:axId val="3744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2926"/>
        <c:crosses val="autoZero"/>
        <c:auto val="1"/>
        <c:lblOffset val="100"/>
        <c:noMultiLvlLbl val="0"/>
      </c:catAx>
      <c:valAx>
        <c:axId val="142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Množstvo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40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52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Graf č. 8 Výlov konzumných rýb podľa kategórií v roku 2004 (t)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Výlov (t)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'[2]Hárok3'!$H$32:$H$36</c:f>
              <c:strCache>
                <c:ptCount val="5"/>
                <c:pt idx="0">
                  <c:v>Lososovité</c:v>
                </c:pt>
                <c:pt idx="1">
                  <c:v>Kapor rybničný</c:v>
                </c:pt>
                <c:pt idx="2">
                  <c:v>Bylinožravé</c:v>
                </c:pt>
                <c:pt idx="3">
                  <c:v>Dravé</c:v>
                </c:pt>
                <c:pt idx="4">
                  <c:v>Ostatné</c:v>
                </c:pt>
              </c:strCache>
            </c:strRef>
          </c:cat>
          <c:val>
            <c:numRef>
              <c:f>'[2]Hárok3'!$G$32:$G$36</c:f>
              <c:numCache>
                <c:ptCount val="5"/>
                <c:pt idx="0">
                  <c:v>821.23</c:v>
                </c:pt>
                <c:pt idx="1">
                  <c:v>344.82</c:v>
                </c:pt>
                <c:pt idx="2">
                  <c:v>3.01</c:v>
                </c:pt>
                <c:pt idx="3">
                  <c:v>5.65</c:v>
                </c:pt>
                <c:pt idx="4">
                  <c:v>6.21</c:v>
                </c:pt>
              </c:numCache>
            </c:numRef>
          </c:val>
          <c:shape val="box"/>
        </c:ser>
        <c:shape val="box"/>
        <c:axId val="12806335"/>
        <c:axId val="48148152"/>
      </c:bar3DChart>
      <c:catAx>
        <c:axId val="12806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48152"/>
        <c:crosses val="autoZero"/>
        <c:auto val="1"/>
        <c:lblOffset val="100"/>
        <c:noMultiLvlLbl val="0"/>
      </c:catAx>
      <c:valAx>
        <c:axId val="48148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063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Graf č. 9 Zamestnanci v odvetví spracovania rýb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14725"/>
          <c:w val="0.9482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Zamestnanci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'[3]Hárok3'!$B$1:$F$2</c:f>
              <c:multiLvlStrCache>
                <c:ptCount val="5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</c:lvl>
              </c:multiLvlStrCache>
            </c:multiLvlStrRef>
          </c:cat>
          <c:val>
            <c:numRef>
              <c:f>'[3]Hárok3'!$B$3:$F$3</c:f>
              <c:numCache>
                <c:ptCount val="5"/>
                <c:pt idx="0">
                  <c:v>981</c:v>
                </c:pt>
                <c:pt idx="1">
                  <c:v>955</c:v>
                </c:pt>
                <c:pt idx="2">
                  <c:v>1017</c:v>
                </c:pt>
                <c:pt idx="3">
                  <c:v>947</c:v>
                </c:pt>
                <c:pt idx="4">
                  <c:v>868</c:v>
                </c:pt>
              </c:numCache>
            </c:numRef>
          </c:val>
          <c:shape val="box"/>
        </c:ser>
        <c:ser>
          <c:idx val="2"/>
          <c:order val="1"/>
          <c:tx>
            <c:v>Muži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'[3]Hárok3'!$B$1:$F$2</c:f>
              <c:multiLvlStrCache>
                <c:ptCount val="5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</c:lvl>
              </c:multiLvlStrCache>
            </c:multiLvlStrRef>
          </c:cat>
          <c:val>
            <c:numRef>
              <c:f>'[3]Hárok3'!$B$5:$F$5</c:f>
              <c:numCache>
                <c:ptCount val="5"/>
                <c:pt idx="0">
                  <c:v>445</c:v>
                </c:pt>
                <c:pt idx="1">
                  <c:v>415</c:v>
                </c:pt>
                <c:pt idx="2">
                  <c:v>437</c:v>
                </c:pt>
                <c:pt idx="3">
                  <c:v>408</c:v>
                </c:pt>
                <c:pt idx="4">
                  <c:v>362</c:v>
                </c:pt>
              </c:numCache>
            </c:numRef>
          </c:val>
          <c:shape val="box"/>
        </c:ser>
        <c:ser>
          <c:idx val="4"/>
          <c:order val="2"/>
          <c:tx>
            <c:v>Ženy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'[3]Hárok3'!$B$1:$F$2</c:f>
              <c:multiLvlStrCache>
                <c:ptCount val="5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</c:lvl>
              </c:multiLvlStrCache>
            </c:multiLvlStrRef>
          </c:cat>
          <c:val>
            <c:numRef>
              <c:f>'[3]Hárok3'!$B$7:$F$7</c:f>
              <c:numCache>
                <c:ptCount val="5"/>
                <c:pt idx="0">
                  <c:v>536</c:v>
                </c:pt>
                <c:pt idx="1">
                  <c:v>540</c:v>
                </c:pt>
                <c:pt idx="2">
                  <c:v>580</c:v>
                </c:pt>
                <c:pt idx="3">
                  <c:v>539</c:v>
                </c:pt>
                <c:pt idx="4">
                  <c:v>506</c:v>
                </c:pt>
              </c:numCache>
            </c:numRef>
          </c:val>
          <c:shape val="box"/>
        </c:ser>
        <c:shape val="box"/>
        <c:axId val="30680185"/>
        <c:axId val="7686210"/>
      </c:bar3DChart>
      <c:catAx>
        <c:axId val="30680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6210"/>
        <c:crosses val="autoZero"/>
        <c:auto val="1"/>
        <c:lblOffset val="100"/>
        <c:noMultiLvlLbl val="0"/>
      </c:catAx>
      <c:valAx>
        <c:axId val="7686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Počet zamestnancov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80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75"/>
          <c:y val="0.9075"/>
          <c:w val="0.41625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7</xdr:col>
      <xdr:colOff>161925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04775" y="3286125"/>
        <a:ext cx="42957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19</xdr:row>
      <xdr:rowOff>152400</xdr:rowOff>
    </xdr:from>
    <xdr:to>
      <xdr:col>16</xdr:col>
      <xdr:colOff>9525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4486275" y="3276600"/>
        <a:ext cx="41052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142875</xdr:rowOff>
    </xdr:from>
    <xdr:to>
      <xdr:col>7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04775" y="326707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19</xdr:row>
      <xdr:rowOff>104775</xdr:rowOff>
    </xdr:from>
    <xdr:to>
      <xdr:col>16</xdr:col>
      <xdr:colOff>57150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3962400" y="3228975"/>
        <a:ext cx="37147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85725</xdr:rowOff>
    </xdr:from>
    <xdr:to>
      <xdr:col>6</xdr:col>
      <xdr:colOff>76200</xdr:colOff>
      <xdr:row>48</xdr:row>
      <xdr:rowOff>76200</xdr:rowOff>
    </xdr:to>
    <xdr:graphicFrame>
      <xdr:nvGraphicFramePr>
        <xdr:cNvPr id="1" name="Chart 2"/>
        <xdr:cNvGraphicFramePr/>
      </xdr:nvGraphicFramePr>
      <xdr:xfrm>
        <a:off x="0" y="4495800"/>
        <a:ext cx="4419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</xdr:row>
      <xdr:rowOff>9525</xdr:rowOff>
    </xdr:from>
    <xdr:to>
      <xdr:col>15</xdr:col>
      <xdr:colOff>142875</xdr:colOff>
      <xdr:row>17</xdr:row>
      <xdr:rowOff>66675</xdr:rowOff>
    </xdr:to>
    <xdr:graphicFrame>
      <xdr:nvGraphicFramePr>
        <xdr:cNvPr id="2" name="Chart 3"/>
        <xdr:cNvGraphicFramePr/>
      </xdr:nvGraphicFramePr>
      <xdr:xfrm>
        <a:off x="5762625" y="180975"/>
        <a:ext cx="42100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247650</xdr:colOff>
      <xdr:row>19</xdr:row>
      <xdr:rowOff>66675</xdr:rowOff>
    </xdr:from>
    <xdr:to>
      <xdr:col>15</xdr:col>
      <xdr:colOff>180975</xdr:colOff>
      <xdr:row>36</xdr:row>
      <xdr:rowOff>28575</xdr:rowOff>
    </xdr:to>
    <xdr:graphicFrame>
      <xdr:nvGraphicFramePr>
        <xdr:cNvPr id="3" name="Chart 4"/>
        <xdr:cNvGraphicFramePr/>
      </xdr:nvGraphicFramePr>
      <xdr:xfrm>
        <a:off x="5810250" y="3162300"/>
        <a:ext cx="42005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6</xdr:col>
      <xdr:colOff>152400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19050" y="3286125"/>
        <a:ext cx="4391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66675</xdr:rowOff>
    </xdr:from>
    <xdr:to>
      <xdr:col>4</xdr:col>
      <xdr:colOff>123825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76200" y="2524125"/>
        <a:ext cx="38385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15</xdr:row>
      <xdr:rowOff>76200</xdr:rowOff>
    </xdr:from>
    <xdr:to>
      <xdr:col>11</xdr:col>
      <xdr:colOff>76200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4010025" y="2533650"/>
        <a:ext cx="4124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tina.tuptova\Local%20Settings\Temporary%20Internet%20Files\OLKDF\Zahrani&#269;n&#253;%20obch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tina.tuptova\Local%20Settings\Temporary%20Internet%20Files\OLKDF\V&#253;lov%20r&#253;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tina.tuptova\Local%20Settings\Temporary%20Internet%20Files\OLKDF\Zamestnan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 (t)"/>
      <sheetName val="Hárok1"/>
      <sheetName val="ZO(mil SKK)"/>
    </sheetNames>
    <sheetDataSet>
      <sheetData sheetId="1">
        <row r="1">
          <cell r="A1" t="str">
            <v>Živé ryby</v>
          </cell>
          <cell r="B1">
            <v>115.3</v>
          </cell>
          <cell r="C1">
            <v>1287.5</v>
          </cell>
          <cell r="E1">
            <v>46.3</v>
          </cell>
          <cell r="F1">
            <v>89.3</v>
          </cell>
        </row>
        <row r="2">
          <cell r="A2" t="str">
            <v>Čerstvé alebo chladené ryby</v>
          </cell>
          <cell r="B2">
            <v>17.5</v>
          </cell>
          <cell r="C2">
            <v>320.9</v>
          </cell>
          <cell r="E2">
            <v>8.8</v>
          </cell>
          <cell r="F2">
            <v>34.2</v>
          </cell>
        </row>
        <row r="3">
          <cell r="A3" t="str">
            <v>Mrazené ryby</v>
          </cell>
          <cell r="B3">
            <v>111.6</v>
          </cell>
          <cell r="C3">
            <v>3550</v>
          </cell>
          <cell r="E3">
            <v>41.7</v>
          </cell>
          <cell r="F3">
            <v>130.2</v>
          </cell>
        </row>
        <row r="4">
          <cell r="A4" t="str">
            <v>Ryby spracované a rybie filé</v>
          </cell>
          <cell r="B4">
            <v>44.5</v>
          </cell>
          <cell r="C4">
            <v>9510.3</v>
          </cell>
          <cell r="E4">
            <v>48.1</v>
          </cell>
          <cell r="F4">
            <v>484.1</v>
          </cell>
        </row>
        <row r="5">
          <cell r="A5" t="str">
            <v>Ryby sušené, solené a údené</v>
          </cell>
          <cell r="B5">
            <v>8.7</v>
          </cell>
          <cell r="C5">
            <v>167</v>
          </cell>
          <cell r="E5">
            <v>2</v>
          </cell>
          <cell r="F5">
            <v>32.3</v>
          </cell>
        </row>
        <row r="6">
          <cell r="A6" t="str">
            <v>Kôrovce</v>
          </cell>
          <cell r="C6">
            <v>40.6</v>
          </cell>
          <cell r="F6">
            <v>5.7</v>
          </cell>
        </row>
        <row r="7">
          <cell r="A7" t="str">
            <v>Mäkkýše</v>
          </cell>
          <cell r="C7">
            <v>29.4</v>
          </cell>
          <cell r="F7">
            <v>4.8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lov rýb"/>
      <sheetName val="Kategórie"/>
      <sheetName val="Hárok3"/>
    </sheetNames>
    <sheetDataSet>
      <sheetData sheetId="0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  <cell r="F5">
            <v>2004</v>
          </cell>
        </row>
        <row r="6">
          <cell r="B6">
            <v>751.99</v>
          </cell>
          <cell r="C6">
            <v>689.76</v>
          </cell>
          <cell r="D6">
            <v>634.34</v>
          </cell>
          <cell r="E6">
            <v>681.9</v>
          </cell>
          <cell r="F6">
            <v>818.01</v>
          </cell>
        </row>
        <row r="8">
          <cell r="B8">
            <v>74.14</v>
          </cell>
          <cell r="C8">
            <v>125.95</v>
          </cell>
          <cell r="D8">
            <v>153.6</v>
          </cell>
          <cell r="E8">
            <v>139.31</v>
          </cell>
          <cell r="F8">
            <v>344.82</v>
          </cell>
        </row>
      </sheetData>
      <sheetData sheetId="2">
        <row r="2">
          <cell r="B2">
            <v>2000</v>
          </cell>
          <cell r="C2">
            <v>2001</v>
          </cell>
          <cell r="D2">
            <v>2002</v>
          </cell>
          <cell r="E2">
            <v>2003</v>
          </cell>
          <cell r="F2">
            <v>2004</v>
          </cell>
        </row>
        <row r="26">
          <cell r="B26">
            <v>887.37</v>
          </cell>
          <cell r="C26">
            <v>868.94</v>
          </cell>
          <cell r="D26">
            <v>830.11</v>
          </cell>
          <cell r="E26">
            <v>880.24</v>
          </cell>
          <cell r="F26">
            <v>1180.92</v>
          </cell>
        </row>
        <row r="32">
          <cell r="G32">
            <v>821.23</v>
          </cell>
          <cell r="H32" t="str">
            <v>Lososovité</v>
          </cell>
        </row>
        <row r="33">
          <cell r="G33">
            <v>344.82</v>
          </cell>
          <cell r="H33" t="str">
            <v>Kapor rybničný</v>
          </cell>
        </row>
        <row r="34">
          <cell r="G34">
            <v>3.01</v>
          </cell>
          <cell r="H34" t="str">
            <v>Bylinožravé</v>
          </cell>
        </row>
        <row r="35">
          <cell r="G35">
            <v>5.65</v>
          </cell>
          <cell r="H35" t="str">
            <v>Dravé</v>
          </cell>
        </row>
        <row r="36">
          <cell r="G36">
            <v>6.21</v>
          </cell>
          <cell r="H36" t="str">
            <v>Ostatné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racovanie"/>
      <sheetName val="Graf1"/>
      <sheetName val="Hárok3"/>
    </sheetNames>
    <sheetDataSet>
      <sheetData sheetId="0">
        <row r="12">
          <cell r="B12">
            <v>11496</v>
          </cell>
          <cell r="D12">
            <v>11918</v>
          </cell>
          <cell r="F12">
            <v>12652</v>
          </cell>
          <cell r="H12">
            <v>13419</v>
          </cell>
          <cell r="J12">
            <v>15606</v>
          </cell>
        </row>
      </sheetData>
      <sheetData sheetId="2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</row>
        <row r="3">
          <cell r="B3">
            <v>981</v>
          </cell>
          <cell r="C3">
            <v>955</v>
          </cell>
          <cell r="D3">
            <v>1017</v>
          </cell>
          <cell r="E3">
            <v>947</v>
          </cell>
          <cell r="F3">
            <v>868</v>
          </cell>
        </row>
        <row r="5">
          <cell r="B5">
            <v>445</v>
          </cell>
          <cell r="C5">
            <v>415</v>
          </cell>
          <cell r="D5">
            <v>437</v>
          </cell>
          <cell r="E5">
            <v>408</v>
          </cell>
          <cell r="F5">
            <v>362</v>
          </cell>
        </row>
        <row r="7">
          <cell r="B7">
            <v>536</v>
          </cell>
          <cell r="C7">
            <v>540</v>
          </cell>
          <cell r="D7">
            <v>580</v>
          </cell>
          <cell r="E7">
            <v>539</v>
          </cell>
          <cell r="F7">
            <v>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28125" style="0" bestFit="1" customWidth="1"/>
    <col min="3" max="3" width="7.421875" style="0" bestFit="1" customWidth="1"/>
    <col min="4" max="4" width="8.00390625" style="0" bestFit="1" customWidth="1"/>
    <col min="5" max="5" width="6.28125" style="0" bestFit="1" customWidth="1"/>
    <col min="6" max="6" width="7.421875" style="0" bestFit="1" customWidth="1"/>
    <col min="7" max="7" width="8.00390625" style="0" bestFit="1" customWidth="1"/>
    <col min="8" max="8" width="6.28125" style="0" bestFit="1" customWidth="1"/>
    <col min="9" max="9" width="7.421875" style="0" bestFit="1" customWidth="1"/>
    <col min="10" max="10" width="8.00390625" style="0" bestFit="1" customWidth="1"/>
    <col min="11" max="11" width="6.28125" style="0" bestFit="1" customWidth="1"/>
    <col min="12" max="12" width="7.421875" style="0" bestFit="1" customWidth="1"/>
    <col min="13" max="13" width="8.00390625" style="0" bestFit="1" customWidth="1"/>
    <col min="14" max="14" width="6.28125" style="0" bestFit="1" customWidth="1"/>
    <col min="15" max="15" width="7.421875" style="0" bestFit="1" customWidth="1"/>
    <col min="16" max="16" width="8.00390625" style="0" bestFit="1" customWidth="1"/>
  </cols>
  <sheetData>
    <row r="1" spans="1:19" ht="13.5" thickBo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25"/>
      <c r="S1" s="25"/>
    </row>
    <row r="2" spans="1:19" ht="13.5" thickBot="1">
      <c r="A2" s="2" t="s">
        <v>0</v>
      </c>
      <c r="B2" s="73">
        <v>2000</v>
      </c>
      <c r="C2" s="68"/>
      <c r="D2" s="109"/>
      <c r="E2" s="115">
        <v>2001</v>
      </c>
      <c r="F2" s="115"/>
      <c r="G2" s="116"/>
      <c r="H2" s="73">
        <v>2002</v>
      </c>
      <c r="I2" s="68"/>
      <c r="J2" s="109"/>
      <c r="K2" s="73">
        <v>2003</v>
      </c>
      <c r="L2" s="68"/>
      <c r="M2" s="109"/>
      <c r="N2" s="73">
        <v>2004</v>
      </c>
      <c r="O2" s="68"/>
      <c r="P2" s="109"/>
      <c r="Q2" s="25"/>
      <c r="R2" s="25"/>
      <c r="S2" s="25"/>
    </row>
    <row r="3" spans="1:19" ht="13.5" thickBot="1">
      <c r="A3" s="3" t="s">
        <v>48</v>
      </c>
      <c r="B3" s="4" t="s">
        <v>2</v>
      </c>
      <c r="C3" s="5" t="s">
        <v>3</v>
      </c>
      <c r="D3" s="6" t="s">
        <v>4</v>
      </c>
      <c r="E3" s="7" t="s">
        <v>2</v>
      </c>
      <c r="F3" s="8" t="s">
        <v>3</v>
      </c>
      <c r="G3" s="9" t="s">
        <v>4</v>
      </c>
      <c r="H3" s="10" t="s">
        <v>2</v>
      </c>
      <c r="I3" s="11" t="s">
        <v>3</v>
      </c>
      <c r="J3" s="12" t="s">
        <v>4</v>
      </c>
      <c r="K3" s="13" t="s">
        <v>2</v>
      </c>
      <c r="L3" s="11" t="s">
        <v>3</v>
      </c>
      <c r="M3" s="12" t="s">
        <v>4</v>
      </c>
      <c r="N3" s="13" t="s">
        <v>2</v>
      </c>
      <c r="O3" s="11" t="s">
        <v>3</v>
      </c>
      <c r="P3" s="12" t="s">
        <v>4</v>
      </c>
      <c r="Q3" s="25"/>
      <c r="R3" s="25"/>
      <c r="S3" s="25"/>
    </row>
    <row r="4" spans="1:19" ht="12.75">
      <c r="A4" s="110" t="s">
        <v>5</v>
      </c>
      <c r="B4" s="111">
        <v>277.616</v>
      </c>
      <c r="C4" s="75">
        <v>1757.707</v>
      </c>
      <c r="D4" s="113">
        <f>B4-C4</f>
        <v>-1480.0910000000001</v>
      </c>
      <c r="E4" s="74">
        <v>270.069</v>
      </c>
      <c r="F4" s="75">
        <v>1694.598</v>
      </c>
      <c r="G4" s="77">
        <f>E4-F4</f>
        <v>-1424.529</v>
      </c>
      <c r="H4" s="74">
        <v>249.043</v>
      </c>
      <c r="I4" s="75">
        <v>1652.667</v>
      </c>
      <c r="J4" s="77">
        <f>H4-I4</f>
        <v>-1403.6239999999998</v>
      </c>
      <c r="K4" s="78">
        <v>342.432</v>
      </c>
      <c r="L4" s="75">
        <v>1690.674</v>
      </c>
      <c r="M4" s="76">
        <f>K4-L4</f>
        <v>-1348.242</v>
      </c>
      <c r="N4" s="74">
        <v>115.298</v>
      </c>
      <c r="O4" s="75">
        <v>1287.497</v>
      </c>
      <c r="P4" s="76">
        <f>N4-O4</f>
        <v>-1172.199</v>
      </c>
      <c r="Q4" s="25"/>
      <c r="R4" s="25"/>
      <c r="S4" s="25"/>
    </row>
    <row r="5" spans="1:19" ht="12.75">
      <c r="A5" s="88"/>
      <c r="B5" s="112"/>
      <c r="C5" s="86"/>
      <c r="D5" s="114"/>
      <c r="E5" s="85"/>
      <c r="F5" s="86"/>
      <c r="G5" s="97"/>
      <c r="H5" s="85"/>
      <c r="I5" s="86"/>
      <c r="J5" s="97"/>
      <c r="K5" s="87"/>
      <c r="L5" s="86"/>
      <c r="M5" s="84"/>
      <c r="N5" s="85"/>
      <c r="O5" s="86"/>
      <c r="P5" s="84"/>
      <c r="Q5" s="25"/>
      <c r="R5" s="25"/>
      <c r="S5" s="25"/>
    </row>
    <row r="6" spans="1:19" ht="12.75">
      <c r="A6" s="15" t="s">
        <v>6</v>
      </c>
      <c r="B6" s="105">
        <v>24.821</v>
      </c>
      <c r="C6" s="107">
        <v>82.83</v>
      </c>
      <c r="D6" s="103">
        <f>B6-C6</f>
        <v>-58.009</v>
      </c>
      <c r="E6" s="105">
        <v>27.131</v>
      </c>
      <c r="F6" s="107">
        <v>232.892</v>
      </c>
      <c r="G6" s="81">
        <f>E6-F6</f>
        <v>-205.761</v>
      </c>
      <c r="H6" s="105">
        <v>9.229</v>
      </c>
      <c r="I6" s="107">
        <v>329.554</v>
      </c>
      <c r="J6" s="89">
        <f>H6-I6</f>
        <v>-320.325</v>
      </c>
      <c r="K6" s="79">
        <v>39.33</v>
      </c>
      <c r="L6" s="107">
        <v>242.831</v>
      </c>
      <c r="M6" s="103">
        <f>K6-L6</f>
        <v>-203.50099999999998</v>
      </c>
      <c r="N6" s="105">
        <v>17.5</v>
      </c>
      <c r="O6" s="107">
        <v>320.941</v>
      </c>
      <c r="P6" s="103">
        <f>N6-O6</f>
        <v>-303.441</v>
      </c>
      <c r="Q6" s="25"/>
      <c r="R6" s="25"/>
      <c r="S6" s="25"/>
    </row>
    <row r="7" spans="1:19" ht="12.75">
      <c r="A7" s="16" t="s">
        <v>7</v>
      </c>
      <c r="B7" s="106"/>
      <c r="C7" s="108"/>
      <c r="D7" s="104"/>
      <c r="E7" s="106"/>
      <c r="F7" s="108"/>
      <c r="G7" s="81"/>
      <c r="H7" s="106"/>
      <c r="I7" s="108"/>
      <c r="J7" s="89"/>
      <c r="K7" s="80"/>
      <c r="L7" s="108"/>
      <c r="M7" s="104"/>
      <c r="N7" s="106"/>
      <c r="O7" s="108"/>
      <c r="P7" s="104"/>
      <c r="Q7" s="25"/>
      <c r="R7" s="25"/>
      <c r="S7" s="25"/>
    </row>
    <row r="8" spans="1:19" ht="12.75">
      <c r="A8" s="101" t="s">
        <v>8</v>
      </c>
      <c r="B8" s="93">
        <v>67.957</v>
      </c>
      <c r="C8" s="95">
        <v>4440.656</v>
      </c>
      <c r="D8" s="91">
        <f>B8-C8</f>
        <v>-4372.699</v>
      </c>
      <c r="E8" s="93">
        <v>65.645</v>
      </c>
      <c r="F8" s="95">
        <v>6251.296</v>
      </c>
      <c r="G8" s="97">
        <f>E8-F8</f>
        <v>-6185.651</v>
      </c>
      <c r="H8" s="93">
        <v>113.694</v>
      </c>
      <c r="I8" s="95">
        <v>5277.545</v>
      </c>
      <c r="J8" s="97">
        <f>H8-I8</f>
        <v>-5163.851</v>
      </c>
      <c r="K8" s="99">
        <v>71.243</v>
      </c>
      <c r="L8" s="95">
        <v>3729.954</v>
      </c>
      <c r="M8" s="91">
        <f>K8-L8</f>
        <v>-3658.7110000000002</v>
      </c>
      <c r="N8" s="93">
        <v>111.603</v>
      </c>
      <c r="O8" s="95">
        <v>3550.032</v>
      </c>
      <c r="P8" s="91">
        <f>N8-O8</f>
        <v>-3438.429</v>
      </c>
      <c r="Q8" s="25"/>
      <c r="R8" s="25"/>
      <c r="S8" s="25"/>
    </row>
    <row r="9" spans="1:19" ht="12.75">
      <c r="A9" s="88"/>
      <c r="B9" s="85"/>
      <c r="C9" s="86"/>
      <c r="D9" s="84"/>
      <c r="E9" s="85"/>
      <c r="F9" s="86"/>
      <c r="G9" s="97"/>
      <c r="H9" s="85"/>
      <c r="I9" s="86"/>
      <c r="J9" s="97"/>
      <c r="K9" s="87"/>
      <c r="L9" s="86"/>
      <c r="M9" s="84"/>
      <c r="N9" s="85"/>
      <c r="O9" s="86"/>
      <c r="P9" s="84"/>
      <c r="Q9" s="25"/>
      <c r="R9" s="25"/>
      <c r="S9" s="25"/>
    </row>
    <row r="10" spans="1:19" ht="12.75">
      <c r="A10" s="15" t="s">
        <v>9</v>
      </c>
      <c r="B10" s="105">
        <v>207.899</v>
      </c>
      <c r="C10" s="107">
        <v>9699.741</v>
      </c>
      <c r="D10" s="103">
        <f>B10-C10</f>
        <v>-9491.842</v>
      </c>
      <c r="E10" s="105">
        <v>160.902</v>
      </c>
      <c r="F10" s="107">
        <v>7661.194</v>
      </c>
      <c r="G10" s="81">
        <f>E10-F10</f>
        <v>-7500.292</v>
      </c>
      <c r="H10" s="105">
        <v>139.234</v>
      </c>
      <c r="I10" s="107">
        <v>8108.911</v>
      </c>
      <c r="J10" s="89">
        <f>H10-I10</f>
        <v>-7969.677</v>
      </c>
      <c r="K10" s="79">
        <v>182.672</v>
      </c>
      <c r="L10" s="107">
        <v>8357.61</v>
      </c>
      <c r="M10" s="103">
        <f>K10-L10</f>
        <v>-8174.938000000001</v>
      </c>
      <c r="N10" s="105">
        <v>44.482</v>
      </c>
      <c r="O10" s="107">
        <v>9510.306</v>
      </c>
      <c r="P10" s="103">
        <f>N10-O10</f>
        <v>-9465.824</v>
      </c>
      <c r="Q10" s="25"/>
      <c r="R10" s="25"/>
      <c r="S10" s="25"/>
    </row>
    <row r="11" spans="1:19" ht="12.75">
      <c r="A11" s="16" t="s">
        <v>10</v>
      </c>
      <c r="B11" s="106"/>
      <c r="C11" s="108"/>
      <c r="D11" s="104"/>
      <c r="E11" s="106"/>
      <c r="F11" s="108"/>
      <c r="G11" s="81"/>
      <c r="H11" s="106"/>
      <c r="I11" s="108"/>
      <c r="J11" s="89"/>
      <c r="K11" s="80"/>
      <c r="L11" s="108"/>
      <c r="M11" s="104"/>
      <c r="N11" s="106"/>
      <c r="O11" s="108"/>
      <c r="P11" s="104"/>
      <c r="Q11" s="25"/>
      <c r="R11" s="25"/>
      <c r="S11" s="25"/>
    </row>
    <row r="12" spans="1:19" ht="12.75">
      <c r="A12" s="17" t="s">
        <v>11</v>
      </c>
      <c r="B12" s="93">
        <v>6.621</v>
      </c>
      <c r="C12" s="95">
        <v>75.139</v>
      </c>
      <c r="D12" s="91">
        <f>B12-C12</f>
        <v>-68.518</v>
      </c>
      <c r="E12" s="93">
        <v>11.607</v>
      </c>
      <c r="F12" s="95">
        <v>52.825</v>
      </c>
      <c r="G12" s="97">
        <f>E12-F12</f>
        <v>-41.218</v>
      </c>
      <c r="H12" s="93">
        <v>12.262</v>
      </c>
      <c r="I12" s="95">
        <v>62.507</v>
      </c>
      <c r="J12" s="97">
        <f>H12-I12</f>
        <v>-50.245</v>
      </c>
      <c r="K12" s="99">
        <v>14.311</v>
      </c>
      <c r="L12" s="95">
        <v>70.149</v>
      </c>
      <c r="M12" s="91">
        <f>K12-L12</f>
        <v>-55.838</v>
      </c>
      <c r="N12" s="93">
        <v>8.727</v>
      </c>
      <c r="O12" s="95">
        <v>167.042</v>
      </c>
      <c r="P12" s="91">
        <f>N12-O12</f>
        <v>-158.315</v>
      </c>
      <c r="Q12" s="25"/>
      <c r="R12" s="25"/>
      <c r="S12" s="25"/>
    </row>
    <row r="13" spans="1:19" ht="12.75">
      <c r="A13" s="14" t="s">
        <v>12</v>
      </c>
      <c r="B13" s="85"/>
      <c r="C13" s="86"/>
      <c r="D13" s="84"/>
      <c r="E13" s="85"/>
      <c r="F13" s="86"/>
      <c r="G13" s="97"/>
      <c r="H13" s="85"/>
      <c r="I13" s="86"/>
      <c r="J13" s="97"/>
      <c r="K13" s="87"/>
      <c r="L13" s="86"/>
      <c r="M13" s="84"/>
      <c r="N13" s="85"/>
      <c r="O13" s="86"/>
      <c r="P13" s="84"/>
      <c r="Q13" s="25"/>
      <c r="R13" s="25"/>
      <c r="S13" s="25"/>
    </row>
    <row r="14" spans="1:19" ht="12.75">
      <c r="A14" s="82" t="s">
        <v>13</v>
      </c>
      <c r="B14" s="105">
        <v>0.28</v>
      </c>
      <c r="C14" s="107">
        <v>44.423</v>
      </c>
      <c r="D14" s="103">
        <f>B14-C14</f>
        <v>-44.143</v>
      </c>
      <c r="E14" s="105">
        <v>0</v>
      </c>
      <c r="F14" s="107">
        <v>51.357</v>
      </c>
      <c r="G14" s="81">
        <f>E14-F14</f>
        <v>-51.357</v>
      </c>
      <c r="H14" s="105">
        <v>0</v>
      </c>
      <c r="I14" s="107">
        <v>37.613</v>
      </c>
      <c r="J14" s="89">
        <f>H14-I14</f>
        <v>-37.613</v>
      </c>
      <c r="K14" s="79">
        <v>0</v>
      </c>
      <c r="L14" s="107">
        <v>51.07</v>
      </c>
      <c r="M14" s="103">
        <f>K14-L14</f>
        <v>-51.07</v>
      </c>
      <c r="N14" s="105">
        <v>0</v>
      </c>
      <c r="O14" s="107">
        <v>40.575</v>
      </c>
      <c r="P14" s="103">
        <f>N14-O14</f>
        <v>-40.575</v>
      </c>
      <c r="Q14" s="25"/>
      <c r="R14" s="25"/>
      <c r="S14" s="25"/>
    </row>
    <row r="15" spans="1:19" ht="12.75">
      <c r="A15" s="83"/>
      <c r="B15" s="106"/>
      <c r="C15" s="108"/>
      <c r="D15" s="104"/>
      <c r="E15" s="106"/>
      <c r="F15" s="108"/>
      <c r="G15" s="81"/>
      <c r="H15" s="106"/>
      <c r="I15" s="108"/>
      <c r="J15" s="89"/>
      <c r="K15" s="80"/>
      <c r="L15" s="108"/>
      <c r="M15" s="104"/>
      <c r="N15" s="106"/>
      <c r="O15" s="108"/>
      <c r="P15" s="104"/>
      <c r="Q15" s="25"/>
      <c r="R15" s="25"/>
      <c r="S15" s="25"/>
    </row>
    <row r="16" spans="1:19" ht="12.75">
      <c r="A16" s="101" t="s">
        <v>14</v>
      </c>
      <c r="B16" s="93">
        <v>6.359</v>
      </c>
      <c r="C16" s="95">
        <v>30.677</v>
      </c>
      <c r="D16" s="91">
        <f>B16-C16</f>
        <v>-24.317999999999998</v>
      </c>
      <c r="E16" s="93">
        <v>4.87</v>
      </c>
      <c r="F16" s="95">
        <v>42.312</v>
      </c>
      <c r="G16" s="97">
        <f>E16-F16</f>
        <v>-37.442</v>
      </c>
      <c r="H16" s="93">
        <v>12.07</v>
      </c>
      <c r="I16" s="95">
        <v>110.978</v>
      </c>
      <c r="J16" s="97">
        <f>H16-I16</f>
        <v>-98.90799999999999</v>
      </c>
      <c r="K16" s="99">
        <v>13.209</v>
      </c>
      <c r="L16" s="95">
        <v>53.996</v>
      </c>
      <c r="M16" s="91">
        <f>K16-L16</f>
        <v>-40.787000000000006</v>
      </c>
      <c r="N16" s="93">
        <v>0</v>
      </c>
      <c r="O16" s="95">
        <v>29.443</v>
      </c>
      <c r="P16" s="91">
        <f>N16-O16</f>
        <v>-29.443</v>
      </c>
      <c r="Q16" s="25"/>
      <c r="R16" s="25"/>
      <c r="S16" s="25"/>
    </row>
    <row r="17" spans="1:19" ht="13.5" thickBot="1">
      <c r="A17" s="102"/>
      <c r="B17" s="94"/>
      <c r="C17" s="96"/>
      <c r="D17" s="92"/>
      <c r="E17" s="94"/>
      <c r="F17" s="96"/>
      <c r="G17" s="98"/>
      <c r="H17" s="94"/>
      <c r="I17" s="96"/>
      <c r="J17" s="98"/>
      <c r="K17" s="100"/>
      <c r="L17" s="96"/>
      <c r="M17" s="92"/>
      <c r="N17" s="94"/>
      <c r="O17" s="96"/>
      <c r="P17" s="92"/>
      <c r="Q17" s="25"/>
      <c r="R17" s="25"/>
      <c r="S17" s="25"/>
    </row>
    <row r="18" spans="1:19" ht="13.5" thickBot="1">
      <c r="A18" s="18" t="s">
        <v>15</v>
      </c>
      <c r="B18" s="19">
        <f>SUM(B4:B17)</f>
        <v>591.553</v>
      </c>
      <c r="C18" s="20">
        <f>SUM(C4:C17)</f>
        <v>16131.173</v>
      </c>
      <c r="D18" s="21">
        <f>B18-C18</f>
        <v>-15539.62</v>
      </c>
      <c r="E18" s="19">
        <f>SUM(E4:E17)</f>
        <v>540.224</v>
      </c>
      <c r="F18" s="22">
        <f>SUM(F4:F17)</f>
        <v>15986.474</v>
      </c>
      <c r="G18" s="23">
        <f>E18-F18</f>
        <v>-15446.25</v>
      </c>
      <c r="H18" s="19">
        <f>SUM(H4:H17)</f>
        <v>535.532</v>
      </c>
      <c r="I18" s="20">
        <f>SUM(I4:I17)</f>
        <v>15579.774999999998</v>
      </c>
      <c r="J18" s="21">
        <f>H18-I18</f>
        <v>-15044.242999999999</v>
      </c>
      <c r="K18" s="19">
        <f>SUM(K4:K17)</f>
        <v>663.197</v>
      </c>
      <c r="L18" s="22">
        <f>SUM(L4:L17)</f>
        <v>14196.283999999998</v>
      </c>
      <c r="M18" s="23">
        <f>K18-L18</f>
        <v>-13533.086999999998</v>
      </c>
      <c r="N18" s="19">
        <f>SUM(N4:N17)</f>
        <v>297.61</v>
      </c>
      <c r="O18" s="20">
        <f>SUM(O4:O17)</f>
        <v>14905.836000000001</v>
      </c>
      <c r="P18" s="21">
        <f>N18-O18</f>
        <v>-14608.226</v>
      </c>
      <c r="Q18" s="25"/>
      <c r="R18" s="25"/>
      <c r="S18" s="25"/>
    </row>
    <row r="19" spans="1:19" ht="12.75">
      <c r="A19" s="90" t="s">
        <v>16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25"/>
      <c r="R19" s="25"/>
      <c r="S19" s="25"/>
    </row>
    <row r="20" spans="1:19" ht="12.75">
      <c r="A20" s="24" t="s">
        <v>52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5"/>
      <c r="S20" s="25"/>
    </row>
    <row r="21" spans="1:19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58" t="s">
        <v>52</v>
      </c>
      <c r="B36" s="25"/>
      <c r="C36" s="25"/>
      <c r="D36" s="25"/>
      <c r="E36" s="25"/>
      <c r="F36" s="25"/>
      <c r="G36" s="25"/>
      <c r="H36" s="25"/>
      <c r="I36" s="58" t="s">
        <v>52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2.75">
      <c r="A37" s="5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7:19" ht="12.75">
      <c r="Q50" s="25"/>
      <c r="R50" s="25"/>
      <c r="S50" s="25"/>
    </row>
  </sheetData>
  <mergeCells count="115">
    <mergeCell ref="B2:D2"/>
    <mergeCell ref="E2:G2"/>
    <mergeCell ref="H2:J2"/>
    <mergeCell ref="K2:M2"/>
    <mergeCell ref="N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F16:F17"/>
    <mergeCell ref="G16:G17"/>
    <mergeCell ref="H16:H17"/>
    <mergeCell ref="A16:A17"/>
    <mergeCell ref="B16:B17"/>
    <mergeCell ref="C16:C17"/>
    <mergeCell ref="D16:D17"/>
    <mergeCell ref="A19:P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3" width="6.28125" style="0" bestFit="1" customWidth="1"/>
    <col min="4" max="4" width="6.00390625" style="0" bestFit="1" customWidth="1"/>
    <col min="5" max="6" width="6.28125" style="0" bestFit="1" customWidth="1"/>
    <col min="7" max="7" width="6.00390625" style="0" bestFit="1" customWidth="1"/>
    <col min="8" max="9" width="6.28125" style="0" bestFit="1" customWidth="1"/>
    <col min="10" max="10" width="6.00390625" style="0" bestFit="1" customWidth="1"/>
    <col min="11" max="12" width="6.28125" style="0" bestFit="1" customWidth="1"/>
    <col min="13" max="13" width="6.00390625" style="0" bestFit="1" customWidth="1"/>
    <col min="14" max="15" width="6.28125" style="0" bestFit="1" customWidth="1"/>
    <col min="16" max="16" width="6.00390625" style="0" bestFit="1" customWidth="1"/>
  </cols>
  <sheetData>
    <row r="1" spans="1:21" ht="13.5" thickBo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  <c r="R1" s="25"/>
      <c r="S1" s="25"/>
      <c r="T1" s="25"/>
      <c r="U1" s="25"/>
    </row>
    <row r="2" spans="1:21" ht="13.5" thickBot="1">
      <c r="A2" s="2" t="s">
        <v>0</v>
      </c>
      <c r="B2" s="73">
        <v>2000</v>
      </c>
      <c r="C2" s="68"/>
      <c r="D2" s="109"/>
      <c r="E2" s="115">
        <v>2001</v>
      </c>
      <c r="F2" s="115"/>
      <c r="G2" s="116"/>
      <c r="H2" s="73">
        <v>2002</v>
      </c>
      <c r="I2" s="68"/>
      <c r="J2" s="109"/>
      <c r="K2" s="73">
        <v>2003</v>
      </c>
      <c r="L2" s="68"/>
      <c r="M2" s="109"/>
      <c r="N2" s="73">
        <v>2004</v>
      </c>
      <c r="O2" s="68"/>
      <c r="P2" s="109"/>
      <c r="Q2" s="25"/>
      <c r="R2" s="25"/>
      <c r="S2" s="25"/>
      <c r="T2" s="25"/>
      <c r="U2" s="25"/>
    </row>
    <row r="3" spans="1:21" ht="13.5" thickBot="1">
      <c r="A3" s="3" t="s">
        <v>48</v>
      </c>
      <c r="B3" s="4" t="s">
        <v>2</v>
      </c>
      <c r="C3" s="5" t="s">
        <v>3</v>
      </c>
      <c r="D3" s="6" t="s">
        <v>4</v>
      </c>
      <c r="E3" s="7" t="s">
        <v>2</v>
      </c>
      <c r="F3" s="8" t="s">
        <v>3</v>
      </c>
      <c r="G3" s="9" t="s">
        <v>4</v>
      </c>
      <c r="H3" s="10" t="s">
        <v>2</v>
      </c>
      <c r="I3" s="11" t="s">
        <v>3</v>
      </c>
      <c r="J3" s="12" t="s">
        <v>4</v>
      </c>
      <c r="K3" s="13" t="s">
        <v>2</v>
      </c>
      <c r="L3" s="11" t="s">
        <v>3</v>
      </c>
      <c r="M3" s="12" t="s">
        <v>4</v>
      </c>
      <c r="N3" s="13" t="s">
        <v>2</v>
      </c>
      <c r="O3" s="11" t="s">
        <v>3</v>
      </c>
      <c r="P3" s="12" t="s">
        <v>4</v>
      </c>
      <c r="Q3" s="25"/>
      <c r="R3" s="25"/>
      <c r="S3" s="25"/>
      <c r="T3" s="25"/>
      <c r="U3" s="25"/>
    </row>
    <row r="4" spans="1:21" ht="12.75">
      <c r="A4" s="110" t="s">
        <v>5</v>
      </c>
      <c r="B4" s="111">
        <v>47.41613</v>
      </c>
      <c r="C4" s="75">
        <v>75.00348</v>
      </c>
      <c r="D4" s="113">
        <f>B4-C4</f>
        <v>-27.587349999999994</v>
      </c>
      <c r="E4" s="74">
        <v>50.72334</v>
      </c>
      <c r="F4" s="75">
        <v>102.02733</v>
      </c>
      <c r="G4" s="77">
        <f>E4-F4</f>
        <v>-51.303990000000006</v>
      </c>
      <c r="H4" s="74">
        <v>53.49386</v>
      </c>
      <c r="I4" s="75">
        <v>110.36179</v>
      </c>
      <c r="J4" s="77">
        <f>H4-I4</f>
        <v>-56.86793</v>
      </c>
      <c r="K4" s="78">
        <v>66.49171</v>
      </c>
      <c r="L4" s="75">
        <v>104.92953</v>
      </c>
      <c r="M4" s="76">
        <f>K4-L4</f>
        <v>-38.43782</v>
      </c>
      <c r="N4" s="74">
        <v>46.28831</v>
      </c>
      <c r="O4" s="75">
        <v>89.31418</v>
      </c>
      <c r="P4" s="76">
        <f>N4-O4</f>
        <v>-43.02586999999999</v>
      </c>
      <c r="Q4" s="25"/>
      <c r="R4" s="25"/>
      <c r="S4" s="25"/>
      <c r="T4" s="25"/>
      <c r="U4" s="25"/>
    </row>
    <row r="5" spans="1:21" ht="12.75">
      <c r="A5" s="88"/>
      <c r="B5" s="112"/>
      <c r="C5" s="86"/>
      <c r="D5" s="114"/>
      <c r="E5" s="85"/>
      <c r="F5" s="86"/>
      <c r="G5" s="97"/>
      <c r="H5" s="85"/>
      <c r="I5" s="86"/>
      <c r="J5" s="97"/>
      <c r="K5" s="87"/>
      <c r="L5" s="86"/>
      <c r="M5" s="84"/>
      <c r="N5" s="85"/>
      <c r="O5" s="86"/>
      <c r="P5" s="84"/>
      <c r="Q5" s="25"/>
      <c r="R5" s="25"/>
      <c r="S5" s="25"/>
      <c r="T5" s="25"/>
      <c r="U5" s="25"/>
    </row>
    <row r="6" spans="1:21" ht="12.75">
      <c r="A6" s="15" t="s">
        <v>6</v>
      </c>
      <c r="B6" s="105">
        <v>2.24218</v>
      </c>
      <c r="C6" s="107">
        <v>10.83378</v>
      </c>
      <c r="D6" s="103">
        <f>B6-C6</f>
        <v>-8.591600000000001</v>
      </c>
      <c r="E6" s="105">
        <v>2.58444</v>
      </c>
      <c r="F6" s="107">
        <v>29.30802</v>
      </c>
      <c r="G6" s="81">
        <f>E6-F6</f>
        <v>-26.72358</v>
      </c>
      <c r="H6" s="105">
        <v>0.88496</v>
      </c>
      <c r="I6" s="107">
        <v>33.20001</v>
      </c>
      <c r="J6" s="89">
        <f>H6-I6</f>
        <v>-32.31505</v>
      </c>
      <c r="K6" s="79">
        <v>3.46036</v>
      </c>
      <c r="L6" s="107">
        <v>32.69881</v>
      </c>
      <c r="M6" s="103">
        <f>K6-L6</f>
        <v>-29.23845</v>
      </c>
      <c r="N6" s="105">
        <v>8.82543</v>
      </c>
      <c r="O6" s="107">
        <v>34.17191</v>
      </c>
      <c r="P6" s="103">
        <f>N6-O6</f>
        <v>-25.346479999999996</v>
      </c>
      <c r="Q6" s="25"/>
      <c r="R6" s="25"/>
      <c r="S6" s="25"/>
      <c r="T6" s="25"/>
      <c r="U6" s="25"/>
    </row>
    <row r="7" spans="1:21" ht="12.75">
      <c r="A7" s="16" t="s">
        <v>7</v>
      </c>
      <c r="B7" s="106"/>
      <c r="C7" s="108"/>
      <c r="D7" s="104"/>
      <c r="E7" s="106"/>
      <c r="F7" s="108"/>
      <c r="G7" s="81"/>
      <c r="H7" s="106"/>
      <c r="I7" s="108"/>
      <c r="J7" s="89"/>
      <c r="K7" s="80"/>
      <c r="L7" s="108"/>
      <c r="M7" s="104"/>
      <c r="N7" s="106"/>
      <c r="O7" s="108"/>
      <c r="P7" s="104"/>
      <c r="Q7" s="25"/>
      <c r="R7" s="25"/>
      <c r="S7" s="25"/>
      <c r="T7" s="25"/>
      <c r="U7" s="25"/>
    </row>
    <row r="8" spans="1:21" ht="12.75">
      <c r="A8" s="101" t="s">
        <v>8</v>
      </c>
      <c r="B8" s="93">
        <v>7.36632</v>
      </c>
      <c r="C8" s="95">
        <v>158.80319</v>
      </c>
      <c r="D8" s="91">
        <f>B8-C8</f>
        <v>-151.43687</v>
      </c>
      <c r="E8" s="93">
        <v>7.4302</v>
      </c>
      <c r="F8" s="95">
        <v>231.19453</v>
      </c>
      <c r="G8" s="97">
        <f>E8-F8</f>
        <v>-223.76432999999997</v>
      </c>
      <c r="H8" s="93">
        <v>11.32399</v>
      </c>
      <c r="I8" s="95">
        <v>205.37628</v>
      </c>
      <c r="J8" s="97">
        <f>H8-I8</f>
        <v>-194.05229</v>
      </c>
      <c r="K8" s="99">
        <v>6.5754</v>
      </c>
      <c r="L8" s="95">
        <v>145.32435</v>
      </c>
      <c r="M8" s="91">
        <f>K8-L8</f>
        <v>-138.74895</v>
      </c>
      <c r="N8" s="93">
        <v>41.67585</v>
      </c>
      <c r="O8" s="95">
        <v>130.22921</v>
      </c>
      <c r="P8" s="91">
        <f>N8-O8</f>
        <v>-88.55336</v>
      </c>
      <c r="Q8" s="25"/>
      <c r="R8" s="25"/>
      <c r="S8" s="25"/>
      <c r="T8" s="25"/>
      <c r="U8" s="25"/>
    </row>
    <row r="9" spans="1:21" ht="12.75">
      <c r="A9" s="88"/>
      <c r="B9" s="85"/>
      <c r="C9" s="86"/>
      <c r="D9" s="84"/>
      <c r="E9" s="85"/>
      <c r="F9" s="86"/>
      <c r="G9" s="97"/>
      <c r="H9" s="85"/>
      <c r="I9" s="86"/>
      <c r="J9" s="97"/>
      <c r="K9" s="87"/>
      <c r="L9" s="86"/>
      <c r="M9" s="84"/>
      <c r="N9" s="85"/>
      <c r="O9" s="86"/>
      <c r="P9" s="84"/>
      <c r="Q9" s="25"/>
      <c r="R9" s="25"/>
      <c r="S9" s="25"/>
      <c r="T9" s="25"/>
      <c r="U9" s="25"/>
    </row>
    <row r="10" spans="1:21" ht="12.75">
      <c r="A10" s="15" t="s">
        <v>9</v>
      </c>
      <c r="B10" s="105">
        <v>16.03885</v>
      </c>
      <c r="C10" s="107">
        <v>528.89025</v>
      </c>
      <c r="D10" s="103">
        <f>B10-C10</f>
        <v>-512.8514</v>
      </c>
      <c r="E10" s="105">
        <v>17.22878</v>
      </c>
      <c r="F10" s="107">
        <v>580.18847</v>
      </c>
      <c r="G10" s="81">
        <f>E10-F10</f>
        <v>-562.95969</v>
      </c>
      <c r="H10" s="105">
        <v>15.5215</v>
      </c>
      <c r="I10" s="107">
        <v>580.5653</v>
      </c>
      <c r="J10" s="89">
        <f>H10-I10</f>
        <v>-565.0438</v>
      </c>
      <c r="K10" s="79">
        <v>17.67</v>
      </c>
      <c r="L10" s="107">
        <v>468.84769</v>
      </c>
      <c r="M10" s="103">
        <f>K10-L10</f>
        <v>-451.17769</v>
      </c>
      <c r="N10" s="105">
        <v>48.14239</v>
      </c>
      <c r="O10" s="107">
        <v>484.07068</v>
      </c>
      <c r="P10" s="103">
        <f>N10-O10</f>
        <v>-435.92829</v>
      </c>
      <c r="Q10" s="25"/>
      <c r="R10" s="25"/>
      <c r="S10" s="25"/>
      <c r="T10" s="25"/>
      <c r="U10" s="25"/>
    </row>
    <row r="11" spans="1:21" ht="12.75">
      <c r="A11" s="16" t="s">
        <v>10</v>
      </c>
      <c r="B11" s="106"/>
      <c r="C11" s="108"/>
      <c r="D11" s="104"/>
      <c r="E11" s="106"/>
      <c r="F11" s="108"/>
      <c r="G11" s="81"/>
      <c r="H11" s="106"/>
      <c r="I11" s="108"/>
      <c r="J11" s="89"/>
      <c r="K11" s="80"/>
      <c r="L11" s="108"/>
      <c r="M11" s="104"/>
      <c r="N11" s="106"/>
      <c r="O11" s="108"/>
      <c r="P11" s="104"/>
      <c r="Q11" s="25"/>
      <c r="R11" s="25"/>
      <c r="S11" s="25"/>
      <c r="T11" s="25"/>
      <c r="U11" s="25"/>
    </row>
    <row r="12" spans="1:21" ht="12.75">
      <c r="A12" s="17" t="s">
        <v>11</v>
      </c>
      <c r="B12" s="93">
        <v>2.11368</v>
      </c>
      <c r="C12" s="95">
        <v>9.37658</v>
      </c>
      <c r="D12" s="91">
        <f>B12-C12</f>
        <v>-7.2629</v>
      </c>
      <c r="E12" s="93">
        <v>2.85741</v>
      </c>
      <c r="F12" s="95">
        <v>9.04783</v>
      </c>
      <c r="G12" s="97">
        <f>E12-F12</f>
        <v>-6.19042</v>
      </c>
      <c r="H12" s="93">
        <v>3.27752</v>
      </c>
      <c r="I12" s="95">
        <v>11.53557</v>
      </c>
      <c r="J12" s="97">
        <f>H12-I12</f>
        <v>-8.25805</v>
      </c>
      <c r="K12" s="99">
        <v>3.2965</v>
      </c>
      <c r="L12" s="95">
        <v>13.15732</v>
      </c>
      <c r="M12" s="91">
        <f>K12-L12</f>
        <v>-9.86082</v>
      </c>
      <c r="N12" s="93">
        <v>2.03072</v>
      </c>
      <c r="O12" s="95">
        <v>32.3048</v>
      </c>
      <c r="P12" s="91">
        <f>N12-O12</f>
        <v>-30.27408</v>
      </c>
      <c r="Q12" s="25"/>
      <c r="R12" s="25"/>
      <c r="S12" s="25"/>
      <c r="T12" s="25"/>
      <c r="U12" s="25"/>
    </row>
    <row r="13" spans="1:21" ht="12.75">
      <c r="A13" s="14" t="s">
        <v>12</v>
      </c>
      <c r="B13" s="85"/>
      <c r="C13" s="86"/>
      <c r="D13" s="84"/>
      <c r="E13" s="85"/>
      <c r="F13" s="86"/>
      <c r="G13" s="97"/>
      <c r="H13" s="85"/>
      <c r="I13" s="86"/>
      <c r="J13" s="97"/>
      <c r="K13" s="87"/>
      <c r="L13" s="86"/>
      <c r="M13" s="84"/>
      <c r="N13" s="85"/>
      <c r="O13" s="86"/>
      <c r="P13" s="84"/>
      <c r="Q13" s="25"/>
      <c r="R13" s="25"/>
      <c r="S13" s="25"/>
      <c r="T13" s="25"/>
      <c r="U13" s="25"/>
    </row>
    <row r="14" spans="1:21" ht="12.75">
      <c r="A14" s="82" t="s">
        <v>13</v>
      </c>
      <c r="B14" s="105">
        <v>0.05911</v>
      </c>
      <c r="C14" s="107">
        <v>7.14969</v>
      </c>
      <c r="D14" s="103">
        <f>B14-C14</f>
        <v>-7.090579999999999</v>
      </c>
      <c r="E14" s="105">
        <v>0</v>
      </c>
      <c r="F14" s="107">
        <v>9.81945</v>
      </c>
      <c r="G14" s="81">
        <f>E14-F14</f>
        <v>-9.81945</v>
      </c>
      <c r="H14" s="105">
        <v>0</v>
      </c>
      <c r="I14" s="107">
        <v>8.01809</v>
      </c>
      <c r="J14" s="89">
        <f>H14-I14</f>
        <v>-8.01809</v>
      </c>
      <c r="K14" s="79">
        <v>0</v>
      </c>
      <c r="L14" s="107">
        <v>8.11017</v>
      </c>
      <c r="M14" s="103">
        <f>K14-L14</f>
        <v>-8.11017</v>
      </c>
      <c r="N14" s="105">
        <v>0</v>
      </c>
      <c r="O14" s="107">
        <v>5.71276</v>
      </c>
      <c r="P14" s="103">
        <f>N14-O14</f>
        <v>-5.71276</v>
      </c>
      <c r="Q14" s="25"/>
      <c r="R14" s="25"/>
      <c r="S14" s="25"/>
      <c r="T14" s="25"/>
      <c r="U14" s="25"/>
    </row>
    <row r="15" spans="1:21" ht="12.75">
      <c r="A15" s="83"/>
      <c r="B15" s="106"/>
      <c r="C15" s="108"/>
      <c r="D15" s="104"/>
      <c r="E15" s="106"/>
      <c r="F15" s="108"/>
      <c r="G15" s="81"/>
      <c r="H15" s="106"/>
      <c r="I15" s="108"/>
      <c r="J15" s="89"/>
      <c r="K15" s="80"/>
      <c r="L15" s="108"/>
      <c r="M15" s="104"/>
      <c r="N15" s="106"/>
      <c r="O15" s="108"/>
      <c r="P15" s="104"/>
      <c r="Q15" s="25"/>
      <c r="R15" s="25"/>
      <c r="S15" s="25"/>
      <c r="T15" s="25"/>
      <c r="U15" s="25"/>
    </row>
    <row r="16" spans="1:21" ht="12.75">
      <c r="A16" s="101" t="s">
        <v>14</v>
      </c>
      <c r="B16" s="93">
        <v>0.83069</v>
      </c>
      <c r="C16" s="95">
        <v>5.44552</v>
      </c>
      <c r="D16" s="91">
        <f>B16-C16</f>
        <v>-4.61483</v>
      </c>
      <c r="E16" s="93">
        <v>0.42993</v>
      </c>
      <c r="F16" s="95">
        <v>8.63938</v>
      </c>
      <c r="G16" s="97">
        <f>E16-F16</f>
        <v>-8.209449999999999</v>
      </c>
      <c r="H16" s="93">
        <v>1.65938</v>
      </c>
      <c r="I16" s="95">
        <v>12.75157</v>
      </c>
      <c r="J16" s="97">
        <f>H16-I16</f>
        <v>-11.092189999999999</v>
      </c>
      <c r="K16" s="99">
        <v>1.77336</v>
      </c>
      <c r="L16" s="95">
        <v>6.89059</v>
      </c>
      <c r="M16" s="91">
        <f>K16-L16</f>
        <v>-5.11723</v>
      </c>
      <c r="N16" s="93">
        <v>0</v>
      </c>
      <c r="O16" s="95">
        <v>4.80875</v>
      </c>
      <c r="P16" s="91">
        <f>N16-O16</f>
        <v>-4.80875</v>
      </c>
      <c r="Q16" s="25"/>
      <c r="R16" s="25"/>
      <c r="S16" s="25"/>
      <c r="T16" s="25"/>
      <c r="U16" s="25"/>
    </row>
    <row r="17" spans="1:21" ht="13.5" thickBot="1">
      <c r="A17" s="102"/>
      <c r="B17" s="94"/>
      <c r="C17" s="96"/>
      <c r="D17" s="92"/>
      <c r="E17" s="94"/>
      <c r="F17" s="96"/>
      <c r="G17" s="98"/>
      <c r="H17" s="94"/>
      <c r="I17" s="96"/>
      <c r="J17" s="98"/>
      <c r="K17" s="100"/>
      <c r="L17" s="96"/>
      <c r="M17" s="92"/>
      <c r="N17" s="94"/>
      <c r="O17" s="96"/>
      <c r="P17" s="92"/>
      <c r="Q17" s="25"/>
      <c r="R17" s="25"/>
      <c r="S17" s="25"/>
      <c r="T17" s="25"/>
      <c r="U17" s="25"/>
    </row>
    <row r="18" spans="1:21" ht="13.5" thickBot="1">
      <c r="A18" s="18" t="s">
        <v>15</v>
      </c>
      <c r="B18" s="19">
        <f>SUM(B4:B17)</f>
        <v>76.06696000000001</v>
      </c>
      <c r="C18" s="26">
        <f>SUM(C4:C17)</f>
        <v>795.50249</v>
      </c>
      <c r="D18" s="27">
        <f>B18-C18</f>
        <v>-719.43553</v>
      </c>
      <c r="E18" s="19">
        <f>SUM(E4:E17)</f>
        <v>81.2541</v>
      </c>
      <c r="F18" s="20">
        <f>SUM(F4:F17)</f>
        <v>970.22501</v>
      </c>
      <c r="G18" s="27">
        <f>E18-F18</f>
        <v>-888.97091</v>
      </c>
      <c r="H18" s="19">
        <f>SUM(H4:H17)</f>
        <v>86.16121</v>
      </c>
      <c r="I18" s="20">
        <f>SUM(I4:I17)</f>
        <v>961.80861</v>
      </c>
      <c r="J18" s="21">
        <f>H18-I18</f>
        <v>-875.6474000000001</v>
      </c>
      <c r="K18" s="19">
        <f>SUM(K4:K17)</f>
        <v>99.26732999999999</v>
      </c>
      <c r="L18" s="20">
        <f>SUM(L4:L17)</f>
        <v>779.9584600000001</v>
      </c>
      <c r="M18" s="21">
        <f>K18-L18</f>
        <v>-680.69113</v>
      </c>
      <c r="N18" s="19">
        <f>SUM(N4:N17)</f>
        <v>146.9627</v>
      </c>
      <c r="O18" s="20">
        <f>SUM(O4:O17)</f>
        <v>780.61229</v>
      </c>
      <c r="P18" s="21">
        <f>N18-O18</f>
        <v>-633.64959</v>
      </c>
      <c r="Q18" s="25"/>
      <c r="R18" s="25"/>
      <c r="S18" s="25"/>
      <c r="T18" s="25"/>
      <c r="U18" s="25"/>
    </row>
    <row r="19" spans="1:21" ht="12.75">
      <c r="A19" s="28" t="s">
        <v>62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</row>
    <row r="20" spans="1:21" ht="12.75">
      <c r="A20" s="24" t="s">
        <v>52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5"/>
      <c r="S20" s="25"/>
      <c r="T20" s="25"/>
      <c r="U20" s="25"/>
    </row>
    <row r="21" spans="1:2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2.75">
      <c r="A36" s="58" t="s">
        <v>52</v>
      </c>
      <c r="B36" s="25"/>
      <c r="C36" s="25"/>
      <c r="D36" s="25"/>
      <c r="E36" s="25"/>
      <c r="F36" s="25"/>
      <c r="G36" s="25"/>
      <c r="H36" s="25"/>
      <c r="I36" s="58" t="s">
        <v>52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2.75">
      <c r="A37" s="5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</sheetData>
  <mergeCells count="114">
    <mergeCell ref="B2:D2"/>
    <mergeCell ref="E2:G2"/>
    <mergeCell ref="H2:J2"/>
    <mergeCell ref="K2:M2"/>
    <mergeCell ref="N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1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20.00390625" style="0" customWidth="1"/>
    <col min="2" max="2" width="8.57421875" style="0" customWidth="1"/>
  </cols>
  <sheetData>
    <row r="1" spans="1:16" ht="13.5" thickBot="1">
      <c r="A1" s="150" t="s">
        <v>71</v>
      </c>
      <c r="B1" s="150"/>
      <c r="C1" s="150"/>
      <c r="D1" s="150"/>
      <c r="E1" s="150"/>
      <c r="F1" s="150"/>
      <c r="G1" s="150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151" t="s">
        <v>17</v>
      </c>
      <c r="B2" s="153" t="s">
        <v>0</v>
      </c>
      <c r="C2" s="153"/>
      <c r="D2" s="153"/>
      <c r="E2" s="153"/>
      <c r="F2" s="154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3.5" thickBot="1">
      <c r="A3" s="152"/>
      <c r="B3" s="29">
        <v>2000</v>
      </c>
      <c r="C3" s="30">
        <v>2001</v>
      </c>
      <c r="D3" s="31">
        <v>2002</v>
      </c>
      <c r="E3" s="30">
        <v>2003</v>
      </c>
      <c r="F3" s="32">
        <v>2004</v>
      </c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155" t="s">
        <v>18</v>
      </c>
      <c r="B4" s="156">
        <v>751.99</v>
      </c>
      <c r="C4" s="156">
        <v>689.76</v>
      </c>
      <c r="D4" s="157">
        <v>634.34</v>
      </c>
      <c r="E4" s="158">
        <v>681.9</v>
      </c>
      <c r="F4" s="159">
        <v>818.01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2.75">
      <c r="A5" s="141"/>
      <c r="B5" s="144"/>
      <c r="C5" s="144"/>
      <c r="D5" s="145"/>
      <c r="E5" s="139"/>
      <c r="F5" s="140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141" t="s">
        <v>19</v>
      </c>
      <c r="B6" s="142">
        <v>74.14</v>
      </c>
      <c r="C6" s="146">
        <v>125.95</v>
      </c>
      <c r="D6" s="147">
        <v>153.6</v>
      </c>
      <c r="E6" s="146">
        <v>139.31</v>
      </c>
      <c r="F6" s="148">
        <v>344.82</v>
      </c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41"/>
      <c r="B7" s="142"/>
      <c r="C7" s="146"/>
      <c r="D7" s="147"/>
      <c r="E7" s="146"/>
      <c r="F7" s="148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2.75">
      <c r="A8" s="143" t="s">
        <v>20</v>
      </c>
      <c r="B8" s="142">
        <v>22.75</v>
      </c>
      <c r="C8" s="146">
        <v>17.6</v>
      </c>
      <c r="D8" s="147">
        <v>18.05</v>
      </c>
      <c r="E8" s="146">
        <v>29.34</v>
      </c>
      <c r="F8" s="148">
        <v>4</v>
      </c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2.75">
      <c r="A9" s="143"/>
      <c r="B9" s="142"/>
      <c r="C9" s="146"/>
      <c r="D9" s="147"/>
      <c r="E9" s="146"/>
      <c r="F9" s="148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.75">
      <c r="A10" s="141" t="s">
        <v>21</v>
      </c>
      <c r="B10" s="142">
        <v>21.96</v>
      </c>
      <c r="C10" s="146">
        <v>22.38</v>
      </c>
      <c r="D10" s="147">
        <v>11.51</v>
      </c>
      <c r="E10" s="146">
        <v>6.04</v>
      </c>
      <c r="F10" s="148">
        <v>2.89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2.75">
      <c r="A11" s="141"/>
      <c r="B11" s="142"/>
      <c r="C11" s="146"/>
      <c r="D11" s="147"/>
      <c r="E11" s="146"/>
      <c r="F11" s="148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2.75">
      <c r="A12" s="143" t="s">
        <v>22</v>
      </c>
      <c r="B12" s="142">
        <v>1</v>
      </c>
      <c r="C12" s="146">
        <v>2.2</v>
      </c>
      <c r="D12" s="147">
        <v>1.07</v>
      </c>
      <c r="E12" s="149">
        <v>2.22</v>
      </c>
      <c r="F12" s="148">
        <v>0.12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2.75">
      <c r="A13" s="143"/>
      <c r="B13" s="142"/>
      <c r="C13" s="146"/>
      <c r="D13" s="147"/>
      <c r="E13" s="149"/>
      <c r="F13" s="148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2.75">
      <c r="A14" s="141" t="s">
        <v>23</v>
      </c>
      <c r="B14" s="142">
        <v>0.42</v>
      </c>
      <c r="C14" s="146">
        <v>0.79</v>
      </c>
      <c r="D14" s="147">
        <v>1.08</v>
      </c>
      <c r="E14" s="146">
        <v>3.52</v>
      </c>
      <c r="F14" s="148">
        <v>5.13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2.75">
      <c r="A15" s="141"/>
      <c r="B15" s="142"/>
      <c r="C15" s="146"/>
      <c r="D15" s="147"/>
      <c r="E15" s="146"/>
      <c r="F15" s="148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2.75">
      <c r="A16" s="143" t="s">
        <v>24</v>
      </c>
      <c r="B16" s="142">
        <v>0.15</v>
      </c>
      <c r="C16" s="146">
        <v>0.2</v>
      </c>
      <c r="D16" s="147">
        <v>0.21</v>
      </c>
      <c r="E16" s="146">
        <v>0</v>
      </c>
      <c r="F16" s="148">
        <v>0.24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2.75">
      <c r="A17" s="143"/>
      <c r="B17" s="142"/>
      <c r="C17" s="146"/>
      <c r="D17" s="147"/>
      <c r="E17" s="146"/>
      <c r="F17" s="148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2.75">
      <c r="A18" s="141" t="s">
        <v>25</v>
      </c>
      <c r="B18" s="142">
        <v>0.3</v>
      </c>
      <c r="C18" s="146">
        <v>0.22</v>
      </c>
      <c r="D18" s="147">
        <v>0.39</v>
      </c>
      <c r="E18" s="146">
        <v>0.66</v>
      </c>
      <c r="F18" s="148">
        <v>0.28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>
      <c r="A19" s="141"/>
      <c r="B19" s="142"/>
      <c r="C19" s="146"/>
      <c r="D19" s="147"/>
      <c r="E19" s="146"/>
      <c r="F19" s="148"/>
      <c r="G19" s="25"/>
      <c r="H19" s="25"/>
      <c r="I19" s="59"/>
      <c r="J19" s="58" t="s">
        <v>63</v>
      </c>
      <c r="K19" s="25"/>
      <c r="L19" s="25"/>
      <c r="M19" s="25"/>
      <c r="N19" s="25"/>
      <c r="O19" s="25"/>
      <c r="P19" s="25"/>
    </row>
    <row r="20" spans="1:16" ht="12.75">
      <c r="A20" s="143" t="s">
        <v>26</v>
      </c>
      <c r="B20" s="144">
        <v>14.1</v>
      </c>
      <c r="C20" s="144">
        <v>9.84</v>
      </c>
      <c r="D20" s="145">
        <v>5.45</v>
      </c>
      <c r="E20" s="139">
        <v>0.7</v>
      </c>
      <c r="F20" s="140">
        <v>0.44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2.75">
      <c r="A21" s="143"/>
      <c r="B21" s="144"/>
      <c r="C21" s="144"/>
      <c r="D21" s="145"/>
      <c r="E21" s="139"/>
      <c r="F21" s="140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2.75">
      <c r="A22" s="133" t="s">
        <v>27</v>
      </c>
      <c r="B22" s="135">
        <v>0.56</v>
      </c>
      <c r="C22" s="135">
        <v>0</v>
      </c>
      <c r="D22" s="137">
        <v>4.41</v>
      </c>
      <c r="E22" s="119">
        <f>2.58+0.17+1.7+2.1+10</f>
        <v>16.55</v>
      </c>
      <c r="F22" s="121">
        <f>2.78+2.21</f>
        <v>4.99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3.5" thickBot="1">
      <c r="A23" s="134"/>
      <c r="B23" s="136"/>
      <c r="C23" s="136"/>
      <c r="D23" s="138"/>
      <c r="E23" s="120"/>
      <c r="F23" s="122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2.75">
      <c r="A24" s="123" t="s">
        <v>28</v>
      </c>
      <c r="B24" s="125">
        <f>SUM(B4:B23)</f>
        <v>887.3699999999999</v>
      </c>
      <c r="C24" s="127">
        <f>SUM(C4:C21)</f>
        <v>868.9400000000002</v>
      </c>
      <c r="D24" s="129">
        <f>SUM(D4:D23)</f>
        <v>830.1100000000001</v>
      </c>
      <c r="E24" s="127">
        <f>SUM(E4:E23)</f>
        <v>880.24</v>
      </c>
      <c r="F24" s="131">
        <f>SUM(F4:F23)</f>
        <v>1180.92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3.5" thickBot="1">
      <c r="A25" s="124"/>
      <c r="B25" s="126"/>
      <c r="C25" s="128"/>
      <c r="D25" s="130"/>
      <c r="E25" s="128"/>
      <c r="F25" s="132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2.75">
      <c r="A26" s="117" t="s">
        <v>16</v>
      </c>
      <c r="B26" s="117"/>
      <c r="C26" s="117"/>
      <c r="D26" s="117"/>
      <c r="E26" s="117"/>
      <c r="F26" s="117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2.75">
      <c r="A27" s="118" t="s">
        <v>61</v>
      </c>
      <c r="B27" s="118"/>
      <c r="C27" s="118"/>
      <c r="D27" s="118"/>
      <c r="E27" s="118"/>
      <c r="F27" s="118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2.75">
      <c r="A38" s="25"/>
      <c r="B38" s="25"/>
      <c r="C38" s="25"/>
      <c r="D38" s="25"/>
      <c r="E38" s="25"/>
      <c r="F38" s="25"/>
      <c r="G38" s="25"/>
      <c r="H38" s="25"/>
      <c r="I38" s="58"/>
      <c r="J38" s="59" t="s">
        <v>63</v>
      </c>
      <c r="K38" s="25"/>
      <c r="L38" s="25"/>
      <c r="M38" s="25"/>
      <c r="N38" s="25"/>
      <c r="O38" s="25"/>
      <c r="P38" s="25"/>
    </row>
    <row r="39" spans="1:16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2.75">
      <c r="A50" s="58" t="s">
        <v>63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6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6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1:16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1:16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1:16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1:16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1:16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1:16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1:16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1:16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6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6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1:16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1:16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0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</sheetData>
  <mergeCells count="71">
    <mergeCell ref="A1:G1"/>
    <mergeCell ref="A2:A3"/>
    <mergeCell ref="B2:F2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A26:F26"/>
    <mergeCell ref="A27:F27"/>
    <mergeCell ref="E22:E23"/>
    <mergeCell ref="F22:F23"/>
    <mergeCell ref="A24:A25"/>
    <mergeCell ref="B24:B25"/>
    <mergeCell ref="C24:C25"/>
    <mergeCell ref="D24:D25"/>
    <mergeCell ref="E24:E25"/>
    <mergeCell ref="F24:F25"/>
  </mergeCells>
  <printOptions/>
  <pageMargins left="0.75" right="0.75" top="1" bottom="1" header="0.4921259845" footer="0.4921259845"/>
  <pageSetup horizontalDpi="600" verticalDpi="600" orientation="portrait" paperSize="9" r:id="rId2"/>
  <ignoredErrors>
    <ignoredError sqref="B24 D24" formulaRange="1"/>
    <ignoredError sqref="C24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5"/>
  <sheetViews>
    <sheetView workbookViewId="0" topLeftCell="A1">
      <selection activeCell="A2" sqref="A2:A3"/>
    </sheetView>
  </sheetViews>
  <sheetFormatPr defaultColWidth="9.140625" defaultRowHeight="12.75"/>
  <cols>
    <col min="1" max="1" width="18.140625" style="0" customWidth="1"/>
  </cols>
  <sheetData>
    <row r="1" spans="1:17" ht="13.5" thickBot="1">
      <c r="A1" s="33" t="s">
        <v>72</v>
      </c>
      <c r="B1" s="33"/>
      <c r="C1" s="33"/>
      <c r="D1" s="33"/>
      <c r="E1" s="33"/>
      <c r="F1" s="33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.75">
      <c r="A2" s="151" t="s">
        <v>47</v>
      </c>
      <c r="B2" s="153" t="s">
        <v>0</v>
      </c>
      <c r="C2" s="153"/>
      <c r="D2" s="153"/>
      <c r="E2" s="153"/>
      <c r="F2" s="15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3.5" thickBot="1">
      <c r="A3" s="152"/>
      <c r="B3" s="29">
        <v>2000</v>
      </c>
      <c r="C3" s="30">
        <v>2001</v>
      </c>
      <c r="D3" s="31">
        <v>2002</v>
      </c>
      <c r="E3" s="30">
        <v>2003</v>
      </c>
      <c r="F3" s="32">
        <v>2004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>
      <c r="A4" s="155" t="s">
        <v>29</v>
      </c>
      <c r="B4" s="161">
        <v>766.59</v>
      </c>
      <c r="C4" s="156">
        <v>699.61</v>
      </c>
      <c r="D4" s="157">
        <v>639.79</v>
      </c>
      <c r="E4" s="158">
        <v>684.7</v>
      </c>
      <c r="F4" s="159">
        <v>821.23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ht="12.75">
      <c r="A5" s="141"/>
      <c r="B5" s="162"/>
      <c r="C5" s="144"/>
      <c r="D5" s="145"/>
      <c r="E5" s="139"/>
      <c r="F5" s="14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2.75">
      <c r="A6" s="141" t="s">
        <v>19</v>
      </c>
      <c r="B6" s="160">
        <v>74.14</v>
      </c>
      <c r="C6" s="146">
        <v>125.95</v>
      </c>
      <c r="D6" s="147">
        <v>153.6</v>
      </c>
      <c r="E6" s="146">
        <v>139.31</v>
      </c>
      <c r="F6" s="148">
        <v>344.82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2.75">
      <c r="A7" s="141"/>
      <c r="B7" s="160"/>
      <c r="C7" s="146"/>
      <c r="D7" s="147"/>
      <c r="E7" s="146"/>
      <c r="F7" s="14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2.75">
      <c r="A8" s="143" t="s">
        <v>30</v>
      </c>
      <c r="B8" s="160">
        <v>22.96</v>
      </c>
      <c r="C8" s="146">
        <v>24.58</v>
      </c>
      <c r="D8" s="147">
        <v>12.58</v>
      </c>
      <c r="E8" s="146">
        <v>8.26</v>
      </c>
      <c r="F8" s="148">
        <v>3.01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2.75">
      <c r="A9" s="143"/>
      <c r="B9" s="160"/>
      <c r="C9" s="146"/>
      <c r="D9" s="147"/>
      <c r="E9" s="146"/>
      <c r="F9" s="148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2.75">
      <c r="A10" s="141" t="s">
        <v>31</v>
      </c>
      <c r="B10" s="160">
        <v>0.87</v>
      </c>
      <c r="C10" s="146">
        <v>1.21</v>
      </c>
      <c r="D10" s="147">
        <v>1.68</v>
      </c>
      <c r="E10" s="146">
        <v>4.19</v>
      </c>
      <c r="F10" s="148">
        <v>5.65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12.75">
      <c r="A11" s="141"/>
      <c r="B11" s="160"/>
      <c r="C11" s="146"/>
      <c r="D11" s="147"/>
      <c r="E11" s="146"/>
      <c r="F11" s="148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12.75">
      <c r="A12" s="143" t="s">
        <v>32</v>
      </c>
      <c r="B12" s="160">
        <v>0</v>
      </c>
      <c r="C12" s="146">
        <v>0</v>
      </c>
      <c r="D12" s="147">
        <v>0</v>
      </c>
      <c r="E12" s="146">
        <v>2.58</v>
      </c>
      <c r="F12" s="148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12.75">
      <c r="A13" s="143"/>
      <c r="B13" s="160"/>
      <c r="C13" s="146"/>
      <c r="D13" s="147"/>
      <c r="E13" s="146"/>
      <c r="F13" s="148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2.75">
      <c r="A14" s="141" t="s">
        <v>33</v>
      </c>
      <c r="B14" s="160">
        <v>22.81</v>
      </c>
      <c r="C14" s="146">
        <v>17.59</v>
      </c>
      <c r="D14" s="147">
        <v>22.46</v>
      </c>
      <c r="E14" s="146">
        <v>41.2</v>
      </c>
      <c r="F14" s="148">
        <v>6.21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3.5" thickBot="1">
      <c r="A15" s="141"/>
      <c r="B15" s="160"/>
      <c r="C15" s="146"/>
      <c r="D15" s="147"/>
      <c r="E15" s="146"/>
      <c r="F15" s="148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2.75">
      <c r="A16" s="123" t="s">
        <v>28</v>
      </c>
      <c r="B16" s="125">
        <f>SUM(B4:B15)</f>
        <v>887.37</v>
      </c>
      <c r="C16" s="127">
        <f>SUM(C4:C15)</f>
        <v>868.9400000000002</v>
      </c>
      <c r="D16" s="129">
        <f>SUM(D4:D15)</f>
        <v>830.11</v>
      </c>
      <c r="E16" s="127">
        <f>SUM(E4:E15)</f>
        <v>880.2400000000001</v>
      </c>
      <c r="F16" s="131">
        <f>SUM(F4:F15)</f>
        <v>1180.92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13.5" thickBot="1">
      <c r="A17" s="124"/>
      <c r="B17" s="126"/>
      <c r="C17" s="128"/>
      <c r="D17" s="130"/>
      <c r="E17" s="128"/>
      <c r="F17" s="132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17" t="s">
        <v>16</v>
      </c>
      <c r="B18" s="117"/>
      <c r="C18" s="117"/>
      <c r="D18" s="117"/>
      <c r="E18" s="117"/>
      <c r="F18" s="11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18" t="s">
        <v>60</v>
      </c>
      <c r="B19" s="118"/>
      <c r="C19" s="118"/>
      <c r="D19" s="118"/>
      <c r="E19" s="118"/>
      <c r="F19" s="11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5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2.75">
      <c r="A40" s="58" t="s">
        <v>63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1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</sheetData>
  <mergeCells count="46">
    <mergeCell ref="A2:A3"/>
    <mergeCell ref="B2:F2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A18:F18"/>
    <mergeCell ref="A19:F19"/>
    <mergeCell ref="E14:E15"/>
    <mergeCell ref="F14:F15"/>
    <mergeCell ref="A16:A17"/>
    <mergeCell ref="B16:B17"/>
    <mergeCell ref="C16:C17"/>
    <mergeCell ref="D16:D17"/>
    <mergeCell ref="E16:E17"/>
    <mergeCell ref="F16:F17"/>
  </mergeCells>
  <printOptions/>
  <pageMargins left="0.75" right="0.75" top="1" bottom="1" header="0.4921259845" footer="0.4921259845"/>
  <pageSetup horizontalDpi="600" verticalDpi="600" orientation="portrait" paperSize="9" r:id="rId2"/>
  <ignoredErrors>
    <ignoredError sqref="B16:F16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5"/>
  <sheetViews>
    <sheetView workbookViewId="0" topLeftCell="A1">
      <selection activeCell="A2" sqref="A2:A3"/>
    </sheetView>
  </sheetViews>
  <sheetFormatPr defaultColWidth="9.140625" defaultRowHeight="12.75"/>
  <cols>
    <col min="1" max="1" width="24.57421875" style="0" bestFit="1" customWidth="1"/>
  </cols>
  <sheetData>
    <row r="1" spans="1:27" ht="13.5" thickBot="1">
      <c r="A1" s="165" t="s">
        <v>73</v>
      </c>
      <c r="B1" s="165"/>
      <c r="C1" s="165"/>
      <c r="D1" s="165"/>
      <c r="E1" s="165"/>
      <c r="F1" s="165"/>
      <c r="G1" s="6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2.75">
      <c r="A2" s="166" t="s">
        <v>1</v>
      </c>
      <c r="B2" s="168">
        <v>2000</v>
      </c>
      <c r="C2" s="168">
        <v>2001</v>
      </c>
      <c r="D2" s="168">
        <v>2002</v>
      </c>
      <c r="E2" s="168">
        <v>2003</v>
      </c>
      <c r="F2" s="166">
        <v>2004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3.5" thickBot="1">
      <c r="A3" s="167"/>
      <c r="B3" s="169"/>
      <c r="C3" s="169"/>
      <c r="D3" s="169"/>
      <c r="E3" s="169"/>
      <c r="F3" s="170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2.75">
      <c r="A4" s="34" t="s">
        <v>49</v>
      </c>
      <c r="B4" s="176">
        <v>981</v>
      </c>
      <c r="C4" s="171">
        <v>955</v>
      </c>
      <c r="D4" s="178">
        <v>1017</v>
      </c>
      <c r="E4" s="171">
        <v>947</v>
      </c>
      <c r="F4" s="171">
        <v>868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3.5" thickBot="1">
      <c r="A5" s="34" t="s">
        <v>50</v>
      </c>
      <c r="B5" s="176"/>
      <c r="C5" s="177"/>
      <c r="D5" s="176"/>
      <c r="E5" s="179"/>
      <c r="F5" s="172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2.75">
      <c r="A6" s="163" t="s">
        <v>64</v>
      </c>
      <c r="B6" s="173" t="s">
        <v>51</v>
      </c>
      <c r="C6" s="139" t="s">
        <v>51</v>
      </c>
      <c r="D6" s="173">
        <f>217+50+50+14+311+42</f>
        <v>684</v>
      </c>
      <c r="E6" s="139">
        <f>187+46+23+2+771+85</f>
        <v>1114</v>
      </c>
      <c r="F6" s="173">
        <f>185+46+24+3+440+62</f>
        <v>760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3.5" thickBot="1">
      <c r="A7" s="164"/>
      <c r="B7" s="174"/>
      <c r="C7" s="175"/>
      <c r="D7" s="174"/>
      <c r="E7" s="175"/>
      <c r="F7" s="17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2.75">
      <c r="A8" s="163" t="s">
        <v>15</v>
      </c>
      <c r="B8" s="180">
        <f>SUM(B4:B7)</f>
        <v>981</v>
      </c>
      <c r="C8" s="180">
        <f>SUM(C4:C7)</f>
        <v>955</v>
      </c>
      <c r="D8" s="182">
        <f>SUM(D4:D7)</f>
        <v>1701</v>
      </c>
      <c r="E8" s="180">
        <f>SUM(E4:E7)</f>
        <v>2061</v>
      </c>
      <c r="F8" s="180">
        <f>SUM(F4:F7)</f>
        <v>1628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13.5" thickBot="1">
      <c r="A9" s="164"/>
      <c r="B9" s="181"/>
      <c r="C9" s="181"/>
      <c r="D9" s="181"/>
      <c r="E9" s="181"/>
      <c r="F9" s="181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>
      <c r="A10" s="117" t="s">
        <v>52</v>
      </c>
      <c r="B10" s="117"/>
      <c r="C10" s="117"/>
      <c r="D10" s="117"/>
      <c r="E10" s="117"/>
      <c r="F10" s="11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2.75">
      <c r="A11" s="118" t="s">
        <v>53</v>
      </c>
      <c r="B11" s="118"/>
      <c r="C11" s="118"/>
      <c r="D11" s="118"/>
      <c r="E11" s="118"/>
      <c r="F11" s="118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2.75">
      <c r="A12" s="44"/>
      <c r="B12" s="44"/>
      <c r="C12" s="44"/>
      <c r="D12" s="44"/>
      <c r="E12" s="44"/>
      <c r="F12" s="4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>
      <c r="A13" s="44"/>
      <c r="B13" s="44"/>
      <c r="C13" s="44"/>
      <c r="D13" s="44"/>
      <c r="E13" s="44"/>
      <c r="F13" s="4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>
      <c r="A14" s="44"/>
      <c r="B14" s="44"/>
      <c r="C14" s="44"/>
      <c r="D14" s="44"/>
      <c r="E14" s="44"/>
      <c r="F14" s="4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2.75">
      <c r="A15" s="44"/>
      <c r="B15" s="44"/>
      <c r="C15" s="44"/>
      <c r="D15" s="44"/>
      <c r="E15" s="44"/>
      <c r="F15" s="4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2.75">
      <c r="A16" s="44"/>
      <c r="B16" s="44"/>
      <c r="C16" s="44"/>
      <c r="D16" s="44"/>
      <c r="E16" s="44"/>
      <c r="F16" s="4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3.5" thickBot="1">
      <c r="A17" s="183" t="s">
        <v>74</v>
      </c>
      <c r="B17" s="183"/>
      <c r="C17" s="183"/>
      <c r="D17" s="183"/>
      <c r="E17" s="183"/>
      <c r="F17" s="183"/>
      <c r="G17" s="18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3.5" thickBot="1">
      <c r="A18" s="184" t="s">
        <v>54</v>
      </c>
      <c r="B18" s="186">
        <v>2002</v>
      </c>
      <c r="C18" s="187"/>
      <c r="D18" s="186">
        <v>2003</v>
      </c>
      <c r="E18" s="188"/>
      <c r="F18" s="189">
        <v>2004</v>
      </c>
      <c r="G18" s="187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3.5" thickBot="1">
      <c r="A19" s="185"/>
      <c r="B19" s="48" t="s">
        <v>55</v>
      </c>
      <c r="C19" s="46" t="s">
        <v>43</v>
      </c>
      <c r="D19" s="45" t="s">
        <v>55</v>
      </c>
      <c r="E19" s="47" t="s">
        <v>43</v>
      </c>
      <c r="F19" s="48" t="s">
        <v>55</v>
      </c>
      <c r="G19" s="46" t="s">
        <v>43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2.75">
      <c r="A20" s="40" t="s">
        <v>56</v>
      </c>
      <c r="B20" s="41">
        <v>217</v>
      </c>
      <c r="C20" s="42">
        <v>50</v>
      </c>
      <c r="D20" s="41">
        <v>187</v>
      </c>
      <c r="E20" s="49">
        <v>46</v>
      </c>
      <c r="F20" s="50">
        <v>185</v>
      </c>
      <c r="G20" s="42">
        <v>46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ht="12.75">
      <c r="A21" s="37" t="s">
        <v>57</v>
      </c>
      <c r="B21" s="38">
        <v>50</v>
      </c>
      <c r="C21" s="39">
        <v>14</v>
      </c>
      <c r="D21" s="38">
        <v>23</v>
      </c>
      <c r="E21" s="51">
        <v>2</v>
      </c>
      <c r="F21" s="43">
        <v>24</v>
      </c>
      <c r="G21" s="39">
        <v>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12.75">
      <c r="A22" s="37" t="s">
        <v>58</v>
      </c>
      <c r="B22" s="38">
        <v>311</v>
      </c>
      <c r="C22" s="39">
        <v>42</v>
      </c>
      <c r="D22" s="38">
        <v>771</v>
      </c>
      <c r="E22" s="51">
        <v>85</v>
      </c>
      <c r="F22" s="43">
        <v>440</v>
      </c>
      <c r="G22" s="39">
        <v>62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13.5" thickBot="1">
      <c r="A23" s="52" t="s">
        <v>59</v>
      </c>
      <c r="B23" s="53">
        <f aca="true" t="shared" si="0" ref="B23:G23">SUM(B20:B22)</f>
        <v>578</v>
      </c>
      <c r="C23" s="54">
        <f t="shared" si="0"/>
        <v>106</v>
      </c>
      <c r="D23" s="53">
        <f t="shared" si="0"/>
        <v>981</v>
      </c>
      <c r="E23" s="55">
        <f t="shared" si="0"/>
        <v>133</v>
      </c>
      <c r="F23" s="56">
        <f t="shared" si="0"/>
        <v>649</v>
      </c>
      <c r="G23" s="54">
        <f t="shared" si="0"/>
        <v>111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3.5" thickBot="1">
      <c r="A24" s="57" t="s">
        <v>15</v>
      </c>
      <c r="B24" s="190">
        <f>B23+C23</f>
        <v>684</v>
      </c>
      <c r="C24" s="191"/>
      <c r="D24" s="192">
        <f>D23+E23</f>
        <v>1114</v>
      </c>
      <c r="E24" s="191"/>
      <c r="F24" s="192">
        <f>F23+G23</f>
        <v>760</v>
      </c>
      <c r="G24" s="191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2.75">
      <c r="A25" s="117" t="s">
        <v>52</v>
      </c>
      <c r="B25" s="117"/>
      <c r="C25" s="117"/>
      <c r="D25" s="117"/>
      <c r="E25" s="117"/>
      <c r="F25" s="117"/>
      <c r="G25" s="11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2.75">
      <c r="A27" s="25" t="s">
        <v>65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ht="13.5" thickBot="1">
      <c r="A31" s="60" t="s">
        <v>75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3.5" thickBot="1">
      <c r="A32" s="66" t="s">
        <v>67</v>
      </c>
      <c r="B32" s="67">
        <v>2004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2.75">
      <c r="A33" s="62" t="s">
        <v>68</v>
      </c>
      <c r="B33" s="63">
        <v>70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3.5" thickBot="1">
      <c r="A34" s="61" t="s">
        <v>66</v>
      </c>
      <c r="B34" s="64">
        <v>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2.75">
      <c r="A35" s="58" t="s">
        <v>63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3:27" ht="12.75"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</sheetData>
  <mergeCells count="35">
    <mergeCell ref="B24:C24"/>
    <mergeCell ref="D24:E24"/>
    <mergeCell ref="F24:G24"/>
    <mergeCell ref="A25:G25"/>
    <mergeCell ref="A17:G17"/>
    <mergeCell ref="A18:A19"/>
    <mergeCell ref="B18:C18"/>
    <mergeCell ref="D18:E18"/>
    <mergeCell ref="F18:G18"/>
    <mergeCell ref="E8:E9"/>
    <mergeCell ref="F8:F9"/>
    <mergeCell ref="A10:F10"/>
    <mergeCell ref="A11:F11"/>
    <mergeCell ref="A8:A9"/>
    <mergeCell ref="B8:B9"/>
    <mergeCell ref="C8:C9"/>
    <mergeCell ref="D8:D9"/>
    <mergeCell ref="B4:B5"/>
    <mergeCell ref="C4:C5"/>
    <mergeCell ref="D4:D5"/>
    <mergeCell ref="E4:E5"/>
    <mergeCell ref="C6:C7"/>
    <mergeCell ref="D6:D7"/>
    <mergeCell ref="E6:E7"/>
    <mergeCell ref="F6:F7"/>
    <mergeCell ref="A6:A7"/>
    <mergeCell ref="A1:F1"/>
    <mergeCell ref="A2:A3"/>
    <mergeCell ref="B2:B3"/>
    <mergeCell ref="C2:C3"/>
    <mergeCell ref="D2:D3"/>
    <mergeCell ref="E2:E3"/>
    <mergeCell ref="F2:F3"/>
    <mergeCell ref="F4:F5"/>
    <mergeCell ref="B6:B7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2" sqref="A2:A3"/>
    </sheetView>
  </sheetViews>
  <sheetFormatPr defaultColWidth="9.140625" defaultRowHeight="12.75"/>
  <cols>
    <col min="1" max="1" width="35.7109375" style="0" customWidth="1"/>
    <col min="3" max="3" width="2.8515625" style="0" bestFit="1" customWidth="1"/>
  </cols>
  <sheetData>
    <row r="1" spans="1:18" ht="13.5" thickBot="1">
      <c r="A1" s="165" t="s">
        <v>76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25"/>
      <c r="M1" s="25"/>
      <c r="N1" s="25"/>
      <c r="O1" s="25"/>
      <c r="P1" s="25"/>
      <c r="Q1" s="25"/>
      <c r="R1" s="25"/>
    </row>
    <row r="2" spans="1:18" ht="12.75">
      <c r="A2" s="151" t="s">
        <v>1</v>
      </c>
      <c r="B2" s="168">
        <v>2000</v>
      </c>
      <c r="C2" s="216"/>
      <c r="D2" s="168">
        <v>2001</v>
      </c>
      <c r="E2" s="69" t="s">
        <v>34</v>
      </c>
      <c r="F2" s="168">
        <v>2002</v>
      </c>
      <c r="G2" s="69" t="s">
        <v>34</v>
      </c>
      <c r="H2" s="168">
        <v>2003</v>
      </c>
      <c r="I2" s="69" t="s">
        <v>34</v>
      </c>
      <c r="J2" s="166">
        <v>2004</v>
      </c>
      <c r="K2" s="70" t="s">
        <v>34</v>
      </c>
      <c r="L2" s="25"/>
      <c r="M2" s="25"/>
      <c r="N2" s="25"/>
      <c r="O2" s="25"/>
      <c r="P2" s="25"/>
      <c r="Q2" s="25"/>
      <c r="R2" s="25"/>
    </row>
    <row r="3" spans="1:18" ht="13.5" thickBot="1">
      <c r="A3" s="152"/>
      <c r="B3" s="169"/>
      <c r="C3" s="217"/>
      <c r="D3" s="169"/>
      <c r="E3" s="71" t="s">
        <v>35</v>
      </c>
      <c r="F3" s="169"/>
      <c r="G3" s="71" t="s">
        <v>36</v>
      </c>
      <c r="H3" s="169"/>
      <c r="I3" s="71" t="s">
        <v>37</v>
      </c>
      <c r="J3" s="170"/>
      <c r="K3" s="72" t="s">
        <v>38</v>
      </c>
      <c r="L3" s="25"/>
      <c r="M3" s="25"/>
      <c r="N3" s="25"/>
      <c r="O3" s="25"/>
      <c r="P3" s="25"/>
      <c r="Q3" s="25"/>
      <c r="R3" s="25"/>
    </row>
    <row r="4" spans="1:18" ht="12.75">
      <c r="A4" s="34" t="s">
        <v>39</v>
      </c>
      <c r="B4" s="176">
        <v>981</v>
      </c>
      <c r="C4" s="205" t="s">
        <v>40</v>
      </c>
      <c r="D4" s="176">
        <v>955</v>
      </c>
      <c r="E4" s="194">
        <f>D4/B4</f>
        <v>0.9734964322120285</v>
      </c>
      <c r="F4" s="178">
        <v>1017</v>
      </c>
      <c r="G4" s="194">
        <f>F4/D4</f>
        <v>1.0649214659685864</v>
      </c>
      <c r="H4" s="176">
        <v>947</v>
      </c>
      <c r="I4" s="194">
        <f>H4/F4</f>
        <v>0.9311701081612586</v>
      </c>
      <c r="J4" s="171">
        <v>868</v>
      </c>
      <c r="K4" s="214">
        <f>J4/H4</f>
        <v>0.9165786694825766</v>
      </c>
      <c r="L4" s="25"/>
      <c r="M4" s="25"/>
      <c r="N4" s="25"/>
      <c r="O4" s="25"/>
      <c r="P4" s="25"/>
      <c r="Q4" s="25"/>
      <c r="R4" s="25"/>
    </row>
    <row r="5" spans="1:18" ht="12.75">
      <c r="A5" s="35" t="s">
        <v>41</v>
      </c>
      <c r="B5" s="210"/>
      <c r="C5" s="206"/>
      <c r="D5" s="210"/>
      <c r="E5" s="212"/>
      <c r="F5" s="210"/>
      <c r="G5" s="212"/>
      <c r="H5" s="210"/>
      <c r="I5" s="212"/>
      <c r="J5" s="200"/>
      <c r="K5" s="202"/>
      <c r="L5" s="25"/>
      <c r="M5" s="25"/>
      <c r="N5" s="25"/>
      <c r="O5" s="25"/>
      <c r="P5" s="25"/>
      <c r="Q5" s="25"/>
      <c r="R5" s="25"/>
    </row>
    <row r="6" spans="1:18" ht="12.75">
      <c r="A6" s="203" t="s">
        <v>42</v>
      </c>
      <c r="B6" s="209">
        <f>B4-B8</f>
        <v>445</v>
      </c>
      <c r="C6" s="205" t="s">
        <v>40</v>
      </c>
      <c r="D6" s="209">
        <f>D4-D8</f>
        <v>415</v>
      </c>
      <c r="E6" s="211">
        <f>D6/B6</f>
        <v>0.9325842696629213</v>
      </c>
      <c r="F6" s="215">
        <f>F4-F8</f>
        <v>437</v>
      </c>
      <c r="G6" s="211">
        <f>F6/D6</f>
        <v>1.0530120481927712</v>
      </c>
      <c r="H6" s="209">
        <f>H4-H8</f>
        <v>408</v>
      </c>
      <c r="I6" s="211">
        <f>H6/F6</f>
        <v>0.9336384439359268</v>
      </c>
      <c r="J6" s="199">
        <f>J4-J8</f>
        <v>362</v>
      </c>
      <c r="K6" s="201">
        <f>J6/H6</f>
        <v>0.8872549019607843</v>
      </c>
      <c r="L6" s="25"/>
      <c r="M6" s="25"/>
      <c r="N6" s="25"/>
      <c r="O6" s="25"/>
      <c r="P6" s="25"/>
      <c r="Q6" s="25"/>
      <c r="R6" s="25"/>
    </row>
    <row r="7" spans="1:18" ht="12.75">
      <c r="A7" s="213"/>
      <c r="B7" s="210"/>
      <c r="C7" s="206"/>
      <c r="D7" s="210"/>
      <c r="E7" s="212"/>
      <c r="F7" s="210"/>
      <c r="G7" s="212"/>
      <c r="H7" s="210"/>
      <c r="I7" s="212"/>
      <c r="J7" s="200"/>
      <c r="K7" s="202"/>
      <c r="L7" s="25"/>
      <c r="M7" s="25"/>
      <c r="N7" s="25"/>
      <c r="O7" s="25"/>
      <c r="P7" s="25"/>
      <c r="Q7" s="25"/>
      <c r="R7" s="25"/>
    </row>
    <row r="8" spans="1:18" ht="12.75">
      <c r="A8" s="203" t="s">
        <v>43</v>
      </c>
      <c r="B8" s="209">
        <v>536</v>
      </c>
      <c r="C8" s="205" t="s">
        <v>40</v>
      </c>
      <c r="D8" s="209">
        <v>540</v>
      </c>
      <c r="E8" s="211">
        <f>D8/B8</f>
        <v>1.007462686567164</v>
      </c>
      <c r="F8" s="209">
        <v>580</v>
      </c>
      <c r="G8" s="211">
        <f>F8/D8</f>
        <v>1.0740740740740742</v>
      </c>
      <c r="H8" s="209">
        <v>539</v>
      </c>
      <c r="I8" s="211">
        <f>H8/F8</f>
        <v>0.9293103448275862</v>
      </c>
      <c r="J8" s="199">
        <v>506</v>
      </c>
      <c r="K8" s="201">
        <f>J8/H8</f>
        <v>0.9387755102040817</v>
      </c>
      <c r="L8" s="25"/>
      <c r="M8" s="25"/>
      <c r="N8" s="25"/>
      <c r="O8" s="25"/>
      <c r="P8" s="25"/>
      <c r="Q8" s="25"/>
      <c r="R8" s="25"/>
    </row>
    <row r="9" spans="1:18" ht="12.75">
      <c r="A9" s="213"/>
      <c r="B9" s="210"/>
      <c r="C9" s="206"/>
      <c r="D9" s="210"/>
      <c r="E9" s="212"/>
      <c r="F9" s="210"/>
      <c r="G9" s="212"/>
      <c r="H9" s="210"/>
      <c r="I9" s="212"/>
      <c r="J9" s="200"/>
      <c r="K9" s="202"/>
      <c r="L9" s="25"/>
      <c r="M9" s="25"/>
      <c r="N9" s="25"/>
      <c r="O9" s="25"/>
      <c r="P9" s="25"/>
      <c r="Q9" s="25"/>
      <c r="R9" s="25"/>
    </row>
    <row r="10" spans="1:18" ht="12.75">
      <c r="A10" s="36" t="s">
        <v>44</v>
      </c>
      <c r="B10" s="209">
        <v>23</v>
      </c>
      <c r="C10" s="205" t="s">
        <v>40</v>
      </c>
      <c r="D10" s="209">
        <v>27</v>
      </c>
      <c r="E10" s="211">
        <f>D10/B10</f>
        <v>1.173913043478261</v>
      </c>
      <c r="F10" s="209">
        <v>33</v>
      </c>
      <c r="G10" s="211">
        <f>F10/D10</f>
        <v>1.2222222222222223</v>
      </c>
      <c r="H10" s="209">
        <v>35</v>
      </c>
      <c r="I10" s="211">
        <f>H10/F10</f>
        <v>1.0606060606060606</v>
      </c>
      <c r="J10" s="199">
        <v>35</v>
      </c>
      <c r="K10" s="201">
        <f>J10/H10</f>
        <v>1</v>
      </c>
      <c r="L10" s="25"/>
      <c r="M10" s="25"/>
      <c r="N10" s="25"/>
      <c r="O10" s="25"/>
      <c r="P10" s="25"/>
      <c r="Q10" s="25"/>
      <c r="R10" s="25"/>
    </row>
    <row r="11" spans="1:18" ht="12.75">
      <c r="A11" s="35" t="s">
        <v>45</v>
      </c>
      <c r="B11" s="210"/>
      <c r="C11" s="206"/>
      <c r="D11" s="210"/>
      <c r="E11" s="212"/>
      <c r="F11" s="210"/>
      <c r="G11" s="212"/>
      <c r="H11" s="210"/>
      <c r="I11" s="212"/>
      <c r="J11" s="200"/>
      <c r="K11" s="202"/>
      <c r="L11" s="25"/>
      <c r="M11" s="25"/>
      <c r="N11" s="25"/>
      <c r="O11" s="25"/>
      <c r="P11" s="25"/>
      <c r="Q11" s="25"/>
      <c r="R11" s="25"/>
    </row>
    <row r="12" spans="1:18" ht="12.75">
      <c r="A12" s="203" t="s">
        <v>46</v>
      </c>
      <c r="B12" s="178">
        <v>11496</v>
      </c>
      <c r="C12" s="205" t="s">
        <v>40</v>
      </c>
      <c r="D12" s="178">
        <v>11918</v>
      </c>
      <c r="E12" s="194">
        <f>D12/B12</f>
        <v>1.0367084203201113</v>
      </c>
      <c r="F12" s="178">
        <v>12652</v>
      </c>
      <c r="G12" s="194">
        <f>F12/D12</f>
        <v>1.0615875146836717</v>
      </c>
      <c r="H12" s="207">
        <v>13419</v>
      </c>
      <c r="I12" s="194">
        <f>H12/F12</f>
        <v>1.060622826430604</v>
      </c>
      <c r="J12" s="196">
        <v>15606</v>
      </c>
      <c r="K12" s="197">
        <f>J12/H12</f>
        <v>1.1629778672032194</v>
      </c>
      <c r="L12" s="25"/>
      <c r="M12" s="25"/>
      <c r="N12" s="25"/>
      <c r="O12" s="25"/>
      <c r="P12" s="25"/>
      <c r="Q12" s="25"/>
      <c r="R12" s="25"/>
    </row>
    <row r="13" spans="1:18" ht="13.5" thickBot="1">
      <c r="A13" s="181"/>
      <c r="B13" s="204"/>
      <c r="C13" s="206"/>
      <c r="D13" s="204"/>
      <c r="E13" s="195"/>
      <c r="F13" s="204"/>
      <c r="G13" s="195"/>
      <c r="H13" s="208"/>
      <c r="I13" s="195"/>
      <c r="J13" s="179"/>
      <c r="K13" s="198"/>
      <c r="L13" s="25"/>
      <c r="M13" s="25"/>
      <c r="N13" s="25"/>
      <c r="O13" s="25"/>
      <c r="P13" s="25"/>
      <c r="Q13" s="25"/>
      <c r="R13" s="25"/>
    </row>
    <row r="14" spans="1:18" ht="12.75">
      <c r="A14" s="117" t="s">
        <v>77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25"/>
      <c r="M14" s="25"/>
      <c r="N14" s="25"/>
      <c r="O14" s="25"/>
      <c r="P14" s="25"/>
      <c r="Q14" s="25"/>
      <c r="R14" s="25"/>
    </row>
    <row r="15" spans="1:18" ht="12.75">
      <c r="A15" s="193" t="s">
        <v>52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25"/>
      <c r="M15" s="25"/>
      <c r="N15" s="25"/>
      <c r="O15" s="25"/>
      <c r="P15" s="25"/>
      <c r="Q15" s="25"/>
      <c r="R15" s="25"/>
    </row>
    <row r="16" spans="1:18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>
      <c r="A34" s="5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2.75">
      <c r="A35" s="58" t="s">
        <v>52</v>
      </c>
      <c r="B35" s="25"/>
      <c r="C35" s="25"/>
      <c r="D35" s="25"/>
      <c r="E35" s="25"/>
      <c r="F35" s="58" t="s">
        <v>52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</sheetData>
  <mergeCells count="63">
    <mergeCell ref="A1:K1"/>
    <mergeCell ref="A2:A3"/>
    <mergeCell ref="B2:B3"/>
    <mergeCell ref="C2:C3"/>
    <mergeCell ref="D2:D3"/>
    <mergeCell ref="F2:F3"/>
    <mergeCell ref="H2:H3"/>
    <mergeCell ref="J2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F12:F13"/>
    <mergeCell ref="G12:G13"/>
    <mergeCell ref="H12:H13"/>
    <mergeCell ref="A15:K15"/>
    <mergeCell ref="I12:I13"/>
    <mergeCell ref="J12:J13"/>
    <mergeCell ref="K12:K13"/>
    <mergeCell ref="A14:K14"/>
  </mergeCells>
  <printOptions/>
  <pageMargins left="0.75" right="0.75" top="1" bottom="1" header="0.4921259845" footer="0.4921259845"/>
  <pageSetup horizontalDpi="600" verticalDpi="600" orientation="landscape" paperSize="9" r:id="rId2"/>
  <ignoredErrors>
    <ignoredError sqref="E6 G6 I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SR</dc:creator>
  <cp:keywords/>
  <dc:description/>
  <cp:lastModifiedBy>Ing. Martina Tuptová</cp:lastModifiedBy>
  <cp:lastPrinted>2006-08-07T12:47:15Z</cp:lastPrinted>
  <dcterms:created xsi:type="dcterms:W3CDTF">2005-10-18T12:43:18Z</dcterms:created>
  <dcterms:modified xsi:type="dcterms:W3CDTF">2006-10-20T09:24:26Z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