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1145" windowHeight="6345" activeTab="0"/>
  </bookViews>
  <sheets>
    <sheet name="C" sheetId="1" r:id="rId1"/>
  </sheets>
  <definedNames>
    <definedName name="_xlnm.Print_Area" localSheetId="0">'C'!$A$2:$I$72</definedName>
    <definedName name="TA2">#REF!</definedName>
  </definedNames>
  <calcPr fullCalcOnLoad="1"/>
</workbook>
</file>

<file path=xl/sharedStrings.xml><?xml version="1.0" encoding="utf-8"?>
<sst xmlns="http://schemas.openxmlformats.org/spreadsheetml/2006/main" count="57" uniqueCount="45">
  <si>
    <t>mil. Sk</t>
  </si>
  <si>
    <t>mil. USD</t>
  </si>
  <si>
    <t>BEŽNÝ  ÚČET</t>
  </si>
  <si>
    <t>Poznámka : údaje sú predbežné</t>
  </si>
  <si>
    <t>Kurz USD=</t>
  </si>
  <si>
    <t>SKK</t>
  </si>
  <si>
    <t xml:space="preserve">                                                   Platobná bilancia  SR  za  január až jún 2003</t>
  </si>
  <si>
    <t>Inkasá / Kredit ( + )</t>
  </si>
  <si>
    <t>Platby / Debet  ( - )</t>
  </si>
  <si>
    <t>Saldo</t>
  </si>
  <si>
    <t xml:space="preserve">   TOVAR</t>
  </si>
  <si>
    <t xml:space="preserve">   SLUŽBY</t>
  </si>
  <si>
    <t xml:space="preserve">                    Doprava</t>
  </si>
  <si>
    <t xml:space="preserve">                    Cestovný ruch</t>
  </si>
  <si>
    <t xml:space="preserve">                    Iné služby celkom</t>
  </si>
  <si>
    <t xml:space="preserve">   VÝNOSY</t>
  </si>
  <si>
    <t xml:space="preserve">                    Kompenzácie pracovníkov</t>
  </si>
  <si>
    <t xml:space="preserve">                    Výnosy z investícii</t>
  </si>
  <si>
    <t xml:space="preserve">   BEŽNÉ TRANSFÉRY</t>
  </si>
  <si>
    <t xml:space="preserve">   KAPITÁLOVÝ ÚČET</t>
  </si>
  <si>
    <t xml:space="preserve">   FINANČNÝ ÚČET</t>
  </si>
  <si>
    <t xml:space="preserve">     PRIAME INVESTÍCIE</t>
  </si>
  <si>
    <t xml:space="preserve">        V zahraniči       (priamy investor = rezident)</t>
  </si>
  <si>
    <t xml:space="preserve">                Majetková účasť a reinvestovaný zisk</t>
  </si>
  <si>
    <t xml:space="preserve">                Ostatný kapitál</t>
  </si>
  <si>
    <t xml:space="preserve">        V  SR    (podnik priamej investície = rezident)</t>
  </si>
  <si>
    <t xml:space="preserve">     PORTFÓLIOVÉ INVESTÍCIE</t>
  </si>
  <si>
    <t xml:space="preserve">                Aktíva</t>
  </si>
  <si>
    <t xml:space="preserve">                Pasíva</t>
  </si>
  <si>
    <t xml:space="preserve">     FINANČNÉ DERIVÁTY</t>
  </si>
  <si>
    <t xml:space="preserve">     OSTATNÉ INVESTÍCIE</t>
  </si>
  <si>
    <t xml:space="preserve">        Dlhodobé</t>
  </si>
  <si>
    <t xml:space="preserve">        Krátkodobé</t>
  </si>
  <si>
    <t xml:space="preserve"> KAPITÁLOVÝ  A FINANČNÝ  ÚČET</t>
  </si>
  <si>
    <t xml:space="preserve"> OSTATNÉ NEZAČLENENÉ POLOŽKY  </t>
  </si>
  <si>
    <t xml:space="preserve"> CELKOVÁ BILANCIA</t>
  </si>
  <si>
    <t xml:space="preserve">     MONETÁRNE ZLATO</t>
  </si>
  <si>
    <t xml:space="preserve">     SDR</t>
  </si>
  <si>
    <t xml:space="preserve">     DEVÍZOVÉ  AKTÍVA</t>
  </si>
  <si>
    <t xml:space="preserve">        Vklady</t>
  </si>
  <si>
    <t xml:space="preserve">        Cenné papiere</t>
  </si>
  <si>
    <t xml:space="preserve">                Obligácie a zmenky</t>
  </si>
  <si>
    <t xml:space="preserve">                Nástroje peňažného trhu a fin. deriváty</t>
  </si>
  <si>
    <t xml:space="preserve"> REZERVNÉ AKTÍVA</t>
  </si>
  <si>
    <t xml:space="preserve">              Príloha č. 3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</si>
</sst>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dd\-mmm\-yy_)"/>
    <numFmt numFmtId="165" formatCode="hh:mm:ss\ AM/PM_)"/>
    <numFmt numFmtId="166" formatCode="#,##0.0&quot;Sk&quot;_);\(#,##0.0&quot;Sk&quot;\)"/>
    <numFmt numFmtId="167" formatCode="#,##0&quot;Sk&quot;_);\(#,##0&quot;Sk&quot;\)"/>
    <numFmt numFmtId="168" formatCode="#,##0.000&quot;Sk&quot;_);\(#,##0.000&quot;Sk&quot;\)"/>
    <numFmt numFmtId="169" formatCode="#,##0.0_);\(#,##0.0\)"/>
    <numFmt numFmtId="170" formatCode="#,##0.0"/>
    <numFmt numFmtId="171" formatCode="#,##0.000"/>
  </numFmts>
  <fonts count="9">
    <font>
      <sz val="12"/>
      <name val="Arial MT"/>
      <family val="0"/>
    </font>
    <font>
      <sz val="11"/>
      <name val="Times New Roman"/>
      <family val="0"/>
    </font>
    <font>
      <b/>
      <sz val="18"/>
      <name val="Times New Roman"/>
      <family val="0"/>
    </font>
    <font>
      <sz val="12"/>
      <name val="TimesNewRomanPS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color indexed="15"/>
      <name val="Times New Roman"/>
      <family val="1"/>
    </font>
    <font>
      <sz val="14"/>
      <name val="Arial MT"/>
      <family val="0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166" fontId="0" fillId="0" borderId="0" xfId="0" applyNumberFormat="1" applyAlignment="1" applyProtection="1">
      <alignment/>
      <protection/>
    </xf>
    <xf numFmtId="169" fontId="0" fillId="0" borderId="0" xfId="0" applyNumberFormat="1" applyAlignment="1" applyProtection="1">
      <alignment/>
      <protection/>
    </xf>
    <xf numFmtId="0" fontId="2" fillId="0" borderId="0" xfId="0" applyFont="1" applyAlignment="1">
      <alignment/>
    </xf>
    <xf numFmtId="166" fontId="3" fillId="0" borderId="0" xfId="0" applyNumberFormat="1" applyFont="1" applyAlignment="1" applyProtection="1">
      <alignment/>
      <protection/>
    </xf>
    <xf numFmtId="170" fontId="4" fillId="0" borderId="1" xfId="0" applyNumberFormat="1" applyFont="1" applyBorder="1" applyAlignment="1">
      <alignment/>
    </xf>
    <xf numFmtId="170" fontId="5" fillId="0" borderId="2" xfId="0" applyNumberFormat="1" applyFont="1" applyBorder="1" applyAlignment="1">
      <alignment/>
    </xf>
    <xf numFmtId="170" fontId="6" fillId="0" borderId="3" xfId="0" applyNumberFormat="1" applyFont="1" applyBorder="1" applyAlignment="1">
      <alignment/>
    </xf>
    <xf numFmtId="170" fontId="4" fillId="0" borderId="4" xfId="0" applyNumberFormat="1" applyFont="1" applyBorder="1" applyAlignment="1">
      <alignment/>
    </xf>
    <xf numFmtId="170" fontId="4" fillId="0" borderId="5" xfId="0" applyNumberFormat="1" applyFont="1" applyBorder="1" applyAlignment="1">
      <alignment/>
    </xf>
    <xf numFmtId="170" fontId="4" fillId="0" borderId="4" xfId="0" applyNumberFormat="1" applyFont="1" applyBorder="1" applyAlignment="1" applyProtection="1">
      <alignment/>
      <protection/>
    </xf>
    <xf numFmtId="170" fontId="4" fillId="0" borderId="5" xfId="0" applyNumberFormat="1" applyFont="1" applyBorder="1" applyAlignment="1" applyProtection="1">
      <alignment/>
      <protection/>
    </xf>
    <xf numFmtId="170" fontId="4" fillId="0" borderId="3" xfId="0" applyNumberFormat="1" applyFont="1" applyBorder="1" applyAlignment="1">
      <alignment/>
    </xf>
    <xf numFmtId="170" fontId="4" fillId="0" borderId="6" xfId="0" applyNumberFormat="1" applyFont="1" applyBorder="1" applyAlignment="1">
      <alignment/>
    </xf>
    <xf numFmtId="170" fontId="4" fillId="0" borderId="7" xfId="0" applyNumberFormat="1" applyFont="1" applyBorder="1" applyAlignment="1" applyProtection="1">
      <alignment/>
      <protection/>
    </xf>
    <xf numFmtId="170" fontId="4" fillId="0" borderId="8" xfId="0" applyNumberFormat="1" applyFont="1" applyBorder="1" applyAlignment="1" applyProtection="1">
      <alignment/>
      <protection/>
    </xf>
    <xf numFmtId="170" fontId="5" fillId="0" borderId="3" xfId="0" applyNumberFormat="1" applyFont="1" applyBorder="1" applyAlignment="1">
      <alignment/>
    </xf>
    <xf numFmtId="170" fontId="4" fillId="0" borderId="3" xfId="0" applyNumberFormat="1" applyFont="1" applyBorder="1" applyAlignment="1" applyProtection="1">
      <alignment/>
      <protection/>
    </xf>
    <xf numFmtId="170" fontId="4" fillId="0" borderId="0" xfId="0" applyNumberFormat="1" applyFont="1" applyAlignment="1">
      <alignment/>
    </xf>
    <xf numFmtId="170" fontId="4" fillId="0" borderId="0" xfId="0" applyNumberFormat="1" applyFont="1" applyAlignment="1" applyProtection="1">
      <alignment/>
      <protection/>
    </xf>
    <xf numFmtId="170" fontId="6" fillId="0" borderId="0" xfId="0" applyNumberFormat="1" applyFont="1" applyAlignment="1">
      <alignment/>
    </xf>
    <xf numFmtId="170" fontId="4" fillId="0" borderId="0" xfId="0" applyNumberFormat="1" applyFont="1" applyAlignment="1">
      <alignment horizontal="right"/>
    </xf>
    <xf numFmtId="171" fontId="4" fillId="0" borderId="0" xfId="0" applyNumberFormat="1" applyFont="1" applyAlignment="1" applyProtection="1">
      <alignment/>
      <protection/>
    </xf>
    <xf numFmtId="170" fontId="6" fillId="0" borderId="0" xfId="0" applyNumberFormat="1" applyFont="1" applyAlignment="1">
      <alignment horizontal="right"/>
    </xf>
    <xf numFmtId="170" fontId="5" fillId="0" borderId="9" xfId="0" applyNumberFormat="1" applyFont="1" applyBorder="1" applyAlignment="1">
      <alignment horizontal="centerContinuous"/>
    </xf>
    <xf numFmtId="170" fontId="5" fillId="0" borderId="10" xfId="0" applyNumberFormat="1" applyFont="1" applyBorder="1" applyAlignment="1">
      <alignment horizontal="centerContinuous"/>
    </xf>
    <xf numFmtId="170" fontId="4" fillId="0" borderId="10" xfId="0" applyNumberFormat="1" applyFont="1" applyBorder="1" applyAlignment="1">
      <alignment horizontal="centerContinuous"/>
    </xf>
    <xf numFmtId="170" fontId="4" fillId="0" borderId="11" xfId="0" applyNumberFormat="1" applyFont="1" applyBorder="1" applyAlignment="1">
      <alignment/>
    </xf>
    <xf numFmtId="170" fontId="5" fillId="0" borderId="12" xfId="0" applyNumberFormat="1" applyFont="1" applyBorder="1" applyAlignment="1">
      <alignment horizontal="centerContinuous"/>
    </xf>
    <xf numFmtId="170" fontId="5" fillId="0" borderId="13" xfId="0" applyNumberFormat="1" applyFont="1" applyBorder="1" applyAlignment="1">
      <alignment horizontal="centerContinuous"/>
    </xf>
    <xf numFmtId="170" fontId="4" fillId="0" borderId="14" xfId="0" applyNumberFormat="1" applyFont="1" applyBorder="1" applyAlignment="1">
      <alignment/>
    </xf>
    <xf numFmtId="170" fontId="4" fillId="0" borderId="15" xfId="0" applyNumberFormat="1" applyFont="1" applyBorder="1" applyAlignment="1" applyProtection="1">
      <alignment/>
      <protection/>
    </xf>
    <xf numFmtId="170" fontId="4" fillId="0" borderId="16" xfId="0" applyNumberFormat="1" applyFont="1" applyBorder="1" applyAlignment="1" applyProtection="1">
      <alignment/>
      <protection/>
    </xf>
    <xf numFmtId="170" fontId="5" fillId="0" borderId="6" xfId="0" applyNumberFormat="1" applyFont="1" applyBorder="1" applyAlignment="1">
      <alignment/>
    </xf>
    <xf numFmtId="170" fontId="7" fillId="2" borderId="4" xfId="0" applyNumberFormat="1" applyFont="1" applyFill="1" applyBorder="1" applyAlignment="1" applyProtection="1">
      <alignment/>
      <protection/>
    </xf>
    <xf numFmtId="170" fontId="7" fillId="2" borderId="5" xfId="0" applyNumberFormat="1" applyFont="1" applyFill="1" applyBorder="1" applyAlignment="1" applyProtection="1">
      <alignment/>
      <protection/>
    </xf>
    <xf numFmtId="170" fontId="4" fillId="0" borderId="17" xfId="0" applyNumberFormat="1" applyFont="1" applyBorder="1" applyAlignment="1" applyProtection="1">
      <alignment/>
      <protection/>
    </xf>
    <xf numFmtId="170" fontId="4" fillId="0" borderId="18" xfId="0" applyNumberFormat="1" applyFont="1" applyBorder="1" applyAlignment="1" applyProtection="1">
      <alignment/>
      <protection/>
    </xf>
    <xf numFmtId="0" fontId="8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2:Q77"/>
  <sheetViews>
    <sheetView tabSelected="1" workbookViewId="0" topLeftCell="C1">
      <selection activeCell="G3" sqref="G3"/>
    </sheetView>
  </sheetViews>
  <sheetFormatPr defaultColWidth="9.77734375" defaultRowHeight="15"/>
  <cols>
    <col min="2" max="2" width="38.77734375" style="0" customWidth="1"/>
  </cols>
  <sheetData>
    <row r="2" ht="18">
      <c r="G2" s="38" t="s">
        <v>44</v>
      </c>
    </row>
    <row r="3" ht="18">
      <c r="G3" s="38"/>
    </row>
    <row r="4" spans="2:3" ht="21.75" customHeight="1">
      <c r="B4" s="3" t="s">
        <v>6</v>
      </c>
      <c r="C4" s="3"/>
    </row>
    <row r="5" ht="15.75" thickBot="1"/>
    <row r="6" spans="2:8" ht="17.25" thickBot="1" thickTop="1">
      <c r="B6" s="5"/>
      <c r="C6" s="24" t="s">
        <v>7</v>
      </c>
      <c r="D6" s="25"/>
      <c r="E6" s="24" t="s">
        <v>8</v>
      </c>
      <c r="F6" s="25"/>
      <c r="G6" s="24" t="s">
        <v>9</v>
      </c>
      <c r="H6" s="26"/>
    </row>
    <row r="7" spans="2:8" ht="17.25" thickBot="1" thickTop="1">
      <c r="B7" s="27"/>
      <c r="C7" s="28" t="s">
        <v>0</v>
      </c>
      <c r="D7" s="29" t="s">
        <v>1</v>
      </c>
      <c r="E7" s="28" t="s">
        <v>0</v>
      </c>
      <c r="F7" s="29" t="s">
        <v>1</v>
      </c>
      <c r="G7" s="28" t="s">
        <v>0</v>
      </c>
      <c r="H7" s="29" t="s">
        <v>1</v>
      </c>
    </row>
    <row r="8" spans="2:8" ht="16.5" thickTop="1">
      <c r="B8" s="12"/>
      <c r="C8" s="8"/>
      <c r="D8" s="9"/>
      <c r="E8" s="8"/>
      <c r="F8" s="9"/>
      <c r="G8" s="8"/>
      <c r="H8" s="9"/>
    </row>
    <row r="9" spans="2:15" ht="15.75">
      <c r="B9" s="16" t="s">
        <v>10</v>
      </c>
      <c r="C9" s="10">
        <v>375333</v>
      </c>
      <c r="D9" s="11">
        <v>9971.122682110408</v>
      </c>
      <c r="E9" s="10">
        <v>385035</v>
      </c>
      <c r="F9" s="11">
        <v>10228.866691461666</v>
      </c>
      <c r="G9" s="10">
        <f>C9-E9</f>
        <v>-9702</v>
      </c>
      <c r="H9" s="11">
        <f>D9-F9</f>
        <v>-257.7440093512578</v>
      </c>
      <c r="I9" s="1"/>
      <c r="J9" s="1"/>
      <c r="K9" s="1"/>
      <c r="L9" s="1"/>
      <c r="M9" s="1"/>
      <c r="N9" s="1"/>
      <c r="O9" s="1"/>
    </row>
    <row r="10" spans="2:15" ht="15.75">
      <c r="B10" s="12"/>
      <c r="C10" s="10"/>
      <c r="D10" s="11"/>
      <c r="E10" s="10"/>
      <c r="F10" s="11"/>
      <c r="G10" s="10"/>
      <c r="H10" s="11"/>
      <c r="I10" s="1"/>
      <c r="J10" s="1"/>
      <c r="K10" s="1"/>
      <c r="L10" s="1"/>
      <c r="M10" s="1"/>
      <c r="N10" s="1"/>
      <c r="O10" s="1"/>
    </row>
    <row r="11" spans="2:15" ht="15.75">
      <c r="B11" s="16" t="s">
        <v>11</v>
      </c>
      <c r="C11" s="10">
        <f aca="true" t="shared" si="0" ref="C11:H11">C12+C13+C14</f>
        <v>56950.200000000004</v>
      </c>
      <c r="D11" s="11">
        <f t="shared" si="0"/>
        <v>1512.9429892141754</v>
      </c>
      <c r="E11" s="10">
        <f t="shared" si="0"/>
        <v>54620.9</v>
      </c>
      <c r="F11" s="11">
        <f t="shared" si="0"/>
        <v>1451.062642792625</v>
      </c>
      <c r="G11" s="10">
        <f t="shared" si="0"/>
        <v>2329.300000000001</v>
      </c>
      <c r="H11" s="11">
        <f t="shared" si="0"/>
        <v>61.880346421550485</v>
      </c>
      <c r="I11" s="1"/>
      <c r="J11" s="1"/>
      <c r="K11" s="1"/>
      <c r="L11" s="1"/>
      <c r="M11" s="1"/>
      <c r="N11" s="1"/>
      <c r="O11" s="1"/>
    </row>
    <row r="12" spans="2:15" ht="15.75">
      <c r="B12" s="17" t="s">
        <v>12</v>
      </c>
      <c r="C12" s="10">
        <v>24519.1</v>
      </c>
      <c r="D12" s="11">
        <v>651.3761224164497</v>
      </c>
      <c r="E12" s="10">
        <v>15998.3</v>
      </c>
      <c r="F12" s="11">
        <v>425.01195473141695</v>
      </c>
      <c r="G12" s="10">
        <f aca="true" t="shared" si="1" ref="G12:H14">C12-E12</f>
        <v>8520.8</v>
      </c>
      <c r="H12" s="11">
        <f t="shared" si="1"/>
        <v>226.36416768503273</v>
      </c>
      <c r="I12" s="1"/>
      <c r="J12" s="1"/>
      <c r="K12" s="1"/>
      <c r="L12" s="1"/>
      <c r="M12" s="1"/>
      <c r="N12" s="1"/>
      <c r="O12" s="1"/>
    </row>
    <row r="13" spans="2:15" ht="15.75">
      <c r="B13" s="17" t="s">
        <v>13</v>
      </c>
      <c r="C13" s="10">
        <v>14936.2</v>
      </c>
      <c r="D13" s="11">
        <v>396.7961319802348</v>
      </c>
      <c r="E13" s="10">
        <v>10701.1</v>
      </c>
      <c r="F13" s="11">
        <v>284.2861697040539</v>
      </c>
      <c r="G13" s="10">
        <f t="shared" si="1"/>
        <v>4235.1</v>
      </c>
      <c r="H13" s="11">
        <f t="shared" si="1"/>
        <v>112.50996227618089</v>
      </c>
      <c r="I13" s="1"/>
      <c r="J13" s="1"/>
      <c r="K13" s="1"/>
      <c r="L13" s="1"/>
      <c r="M13" s="1"/>
      <c r="N13" s="1"/>
      <c r="O13" s="1"/>
    </row>
    <row r="14" spans="2:15" ht="15.75">
      <c r="B14" s="17" t="s">
        <v>14</v>
      </c>
      <c r="C14" s="10">
        <v>17494.9</v>
      </c>
      <c r="D14" s="11">
        <v>464.7707348174911</v>
      </c>
      <c r="E14" s="10">
        <v>27921.5</v>
      </c>
      <c r="F14" s="11">
        <v>741.7645183571542</v>
      </c>
      <c r="G14" s="10">
        <f t="shared" si="1"/>
        <v>-10426.599999999999</v>
      </c>
      <c r="H14" s="11">
        <f t="shared" si="1"/>
        <v>-276.9937835396631</v>
      </c>
      <c r="I14" s="1"/>
      <c r="J14" s="1"/>
      <c r="K14" s="1"/>
      <c r="L14" s="1"/>
      <c r="M14" s="1"/>
      <c r="N14" s="1"/>
      <c r="O14" s="1"/>
    </row>
    <row r="15" spans="2:15" ht="15.75">
      <c r="B15" s="12"/>
      <c r="C15" s="10"/>
      <c r="D15" s="11"/>
      <c r="E15" s="10"/>
      <c r="F15" s="11"/>
      <c r="G15" s="10"/>
      <c r="H15" s="11"/>
      <c r="I15" s="1"/>
      <c r="J15" s="1"/>
      <c r="K15" s="1"/>
      <c r="L15" s="1"/>
      <c r="M15" s="1"/>
      <c r="N15" s="1"/>
      <c r="O15" s="1"/>
    </row>
    <row r="16" spans="2:15" ht="15.75">
      <c r="B16" s="16" t="s">
        <v>15</v>
      </c>
      <c r="C16" s="10">
        <f aca="true" t="shared" si="2" ref="C16:H16">C17+C18</f>
        <v>19042.6</v>
      </c>
      <c r="D16" s="11">
        <f t="shared" si="2"/>
        <v>505.88704107114387</v>
      </c>
      <c r="E16" s="10">
        <f t="shared" si="2"/>
        <v>24310.800000000003</v>
      </c>
      <c r="F16" s="11">
        <f t="shared" si="2"/>
        <v>645.8424100738536</v>
      </c>
      <c r="G16" s="10">
        <f t="shared" si="2"/>
        <v>-5268.200000000003</v>
      </c>
      <c r="H16" s="11">
        <f t="shared" si="2"/>
        <v>-139.95536900270972</v>
      </c>
      <c r="I16" s="1"/>
      <c r="J16" s="1"/>
      <c r="K16" s="1"/>
      <c r="L16" s="1"/>
      <c r="M16" s="1"/>
      <c r="N16" s="1"/>
      <c r="O16" s="1"/>
    </row>
    <row r="17" spans="2:15" ht="15.75">
      <c r="B17" s="12" t="s">
        <v>16</v>
      </c>
      <c r="C17" s="10">
        <v>8459.8</v>
      </c>
      <c r="D17" s="11">
        <v>224.74363742627912</v>
      </c>
      <c r="E17" s="10">
        <v>262.9</v>
      </c>
      <c r="F17" s="11">
        <v>6.984219754529514</v>
      </c>
      <c r="G17" s="10">
        <f>C17-E17</f>
        <v>8196.9</v>
      </c>
      <c r="H17" s="11">
        <f>D17-F17</f>
        <v>217.75941767174962</v>
      </c>
      <c r="I17" s="1"/>
      <c r="J17" s="1"/>
      <c r="K17" s="1"/>
      <c r="L17" s="1"/>
      <c r="M17" s="1"/>
      <c r="N17" s="1"/>
      <c r="O17" s="1"/>
    </row>
    <row r="18" spans="2:15" ht="15.75">
      <c r="B18" s="12" t="s">
        <v>17</v>
      </c>
      <c r="C18" s="10">
        <v>10582.8</v>
      </c>
      <c r="D18" s="11">
        <v>281.14340364486475</v>
      </c>
      <c r="E18" s="10">
        <v>24047.9</v>
      </c>
      <c r="F18" s="11">
        <v>638.8581903193241</v>
      </c>
      <c r="G18" s="10">
        <f>C18-E18</f>
        <v>-13465.100000000002</v>
      </c>
      <c r="H18" s="11">
        <f>D18-F18</f>
        <v>-357.71478667445933</v>
      </c>
      <c r="I18" s="1"/>
      <c r="J18" s="1"/>
      <c r="K18" s="1"/>
      <c r="L18" s="1"/>
      <c r="M18" s="1"/>
      <c r="N18" s="1"/>
      <c r="O18" s="1"/>
    </row>
    <row r="19" spans="2:15" ht="15.75">
      <c r="B19" s="12"/>
      <c r="C19" s="10"/>
      <c r="D19" s="11"/>
      <c r="E19" s="10"/>
      <c r="F19" s="11"/>
      <c r="G19" s="10"/>
      <c r="H19" s="11"/>
      <c r="I19" s="1"/>
      <c r="J19" s="1"/>
      <c r="K19" s="1"/>
      <c r="L19" s="1"/>
      <c r="M19" s="1"/>
      <c r="N19" s="1"/>
      <c r="O19" s="1"/>
    </row>
    <row r="20" spans="2:15" ht="15.75">
      <c r="B20" s="16" t="s">
        <v>18</v>
      </c>
      <c r="C20" s="10">
        <v>9604.7</v>
      </c>
      <c r="D20" s="11">
        <v>255.1591307581956</v>
      </c>
      <c r="E20" s="10">
        <v>4385</v>
      </c>
      <c r="F20" s="11">
        <v>116.492216141544</v>
      </c>
      <c r="G20" s="10">
        <f>C20-E20</f>
        <v>5219.700000000001</v>
      </c>
      <c r="H20" s="11">
        <f>D20-F20</f>
        <v>138.66691461665158</v>
      </c>
      <c r="I20" s="1"/>
      <c r="J20" s="1"/>
      <c r="K20" s="1"/>
      <c r="L20" s="1"/>
      <c r="M20" s="1"/>
      <c r="N20" s="1"/>
      <c r="O20" s="1"/>
    </row>
    <row r="21" spans="2:8" ht="15.75">
      <c r="B21" s="12"/>
      <c r="C21" s="10"/>
      <c r="D21" s="11"/>
      <c r="E21" s="10"/>
      <c r="F21" s="11"/>
      <c r="G21" s="10"/>
      <c r="H21" s="11"/>
    </row>
    <row r="22" spans="2:8" ht="15.75">
      <c r="B22" s="16" t="s">
        <v>2</v>
      </c>
      <c r="C22" s="10">
        <f aca="true" t="shared" si="3" ref="C22:H22">C9+C11+C16+C20</f>
        <v>460930.5</v>
      </c>
      <c r="D22" s="11">
        <f t="shared" si="3"/>
        <v>12245.111843153923</v>
      </c>
      <c r="E22" s="10">
        <f t="shared" si="3"/>
        <v>468351.7</v>
      </c>
      <c r="F22" s="11">
        <f t="shared" si="3"/>
        <v>12442.263960469689</v>
      </c>
      <c r="G22" s="10">
        <f t="shared" si="3"/>
        <v>-7421.200000000001</v>
      </c>
      <c r="H22" s="11">
        <f t="shared" si="3"/>
        <v>-197.15211731576545</v>
      </c>
    </row>
    <row r="23" spans="2:8" ht="15.75">
      <c r="B23" s="12"/>
      <c r="C23" s="10"/>
      <c r="D23" s="11"/>
      <c r="E23" s="10"/>
      <c r="F23" s="11"/>
      <c r="G23" s="10"/>
      <c r="H23" s="11"/>
    </row>
    <row r="24" spans="2:15" ht="15.75">
      <c r="B24" s="30"/>
      <c r="C24" s="31"/>
      <c r="D24" s="32"/>
      <c r="E24" s="31"/>
      <c r="F24" s="32"/>
      <c r="G24" s="31"/>
      <c r="H24" s="32"/>
      <c r="I24" s="1"/>
      <c r="J24" s="1"/>
      <c r="K24" s="1"/>
      <c r="L24" s="1"/>
      <c r="M24" s="1"/>
      <c r="N24" s="1"/>
      <c r="O24" s="1"/>
    </row>
    <row r="25" spans="2:15" ht="15.75">
      <c r="B25" s="33" t="s">
        <v>19</v>
      </c>
      <c r="C25" s="14">
        <v>1900</v>
      </c>
      <c r="D25" s="15">
        <v>50.4755326496998</v>
      </c>
      <c r="E25" s="14">
        <v>1389.2</v>
      </c>
      <c r="F25" s="15">
        <v>36.90558418787524</v>
      </c>
      <c r="G25" s="14">
        <f>C25-E25</f>
        <v>510.79999999999995</v>
      </c>
      <c r="H25" s="15">
        <f>D25-F25</f>
        <v>13.56994846182456</v>
      </c>
      <c r="I25" s="1"/>
      <c r="J25" s="1"/>
      <c r="K25" s="1"/>
      <c r="L25" s="1"/>
      <c r="M25" s="1"/>
      <c r="N25" s="1"/>
      <c r="O25" s="1"/>
    </row>
    <row r="26" spans="2:15" ht="15.75">
      <c r="B26" s="12"/>
      <c r="C26" s="10"/>
      <c r="D26" s="11"/>
      <c r="E26" s="10"/>
      <c r="F26" s="11"/>
      <c r="G26" s="10"/>
      <c r="H26" s="11"/>
      <c r="I26" s="1"/>
      <c r="J26" s="1"/>
      <c r="K26" s="1"/>
      <c r="L26" s="1"/>
      <c r="M26" s="1"/>
      <c r="N26" s="1"/>
      <c r="O26" s="1"/>
    </row>
    <row r="27" spans="2:15" ht="15.75">
      <c r="B27" s="16" t="s">
        <v>20</v>
      </c>
      <c r="C27" s="10">
        <f aca="true" t="shared" si="4" ref="C27:H27">C29+C37+C45+C41</f>
        <v>1018849.5</v>
      </c>
      <c r="D27" s="11">
        <f t="shared" si="4"/>
        <v>27105.475909887886</v>
      </c>
      <c r="E27" s="10">
        <f t="shared" si="4"/>
        <v>-990368.5</v>
      </c>
      <c r="F27" s="11">
        <f t="shared" si="4"/>
        <v>-26369.941937197807</v>
      </c>
      <c r="G27" s="10">
        <f t="shared" si="4"/>
        <v>28481.000000000025</v>
      </c>
      <c r="H27" s="11">
        <f t="shared" si="4"/>
        <v>735.5339726900797</v>
      </c>
      <c r="I27" s="1"/>
      <c r="J27" s="1"/>
      <c r="K27" s="1"/>
      <c r="L27" s="1"/>
      <c r="M27" s="1"/>
      <c r="N27" s="1"/>
      <c r="O27" s="1"/>
    </row>
    <row r="28" spans="2:15" ht="15.75">
      <c r="B28" s="16"/>
      <c r="C28" s="10"/>
      <c r="D28" s="11"/>
      <c r="E28" s="10"/>
      <c r="F28" s="11"/>
      <c r="G28" s="10"/>
      <c r="H28" s="11"/>
      <c r="I28" s="1"/>
      <c r="J28" s="1"/>
      <c r="K28" s="1"/>
      <c r="L28" s="1"/>
      <c r="M28" s="1"/>
      <c r="N28" s="1"/>
      <c r="O28" s="1"/>
    </row>
    <row r="29" spans="2:15" ht="15.75">
      <c r="B29" s="12" t="s">
        <v>21</v>
      </c>
      <c r="C29" s="10">
        <f aca="true" t="shared" si="5" ref="C29:H29">C30+C33</f>
        <v>216971.1</v>
      </c>
      <c r="D29" s="11">
        <f t="shared" si="5"/>
        <v>5764.069390574358</v>
      </c>
      <c r="E29" s="10">
        <f t="shared" si="5"/>
        <v>-196756</v>
      </c>
      <c r="F29" s="11">
        <f t="shared" si="5"/>
        <v>-5227.033632644386</v>
      </c>
      <c r="G29" s="10">
        <f t="shared" si="5"/>
        <v>20215.1</v>
      </c>
      <c r="H29" s="11">
        <f t="shared" si="5"/>
        <v>537.0357579299719</v>
      </c>
      <c r="I29" s="1"/>
      <c r="J29" s="1"/>
      <c r="K29" s="1"/>
      <c r="L29" s="1"/>
      <c r="M29" s="1"/>
      <c r="N29" s="1"/>
      <c r="O29" s="1"/>
    </row>
    <row r="30" spans="2:15" ht="15.75">
      <c r="B30" s="7" t="s">
        <v>22</v>
      </c>
      <c r="C30" s="10">
        <f aca="true" t="shared" si="6" ref="C30:H30">C31+C32</f>
        <v>8032</v>
      </c>
      <c r="D30" s="11">
        <f t="shared" si="6"/>
        <v>213.37867275915198</v>
      </c>
      <c r="E30" s="10">
        <f t="shared" si="6"/>
        <v>-7358.6</v>
      </c>
      <c r="F30" s="11">
        <f t="shared" si="6"/>
        <v>-195.48908134530575</v>
      </c>
      <c r="G30" s="10">
        <f t="shared" si="6"/>
        <v>673.4</v>
      </c>
      <c r="H30" s="11">
        <f t="shared" si="6"/>
        <v>17.88959141384623</v>
      </c>
      <c r="I30" s="1"/>
      <c r="J30" s="1"/>
      <c r="K30" s="1"/>
      <c r="L30" s="1"/>
      <c r="M30" s="1"/>
      <c r="N30" s="1"/>
      <c r="O30" s="1"/>
    </row>
    <row r="31" spans="2:15" ht="15.75">
      <c r="B31" s="12" t="s">
        <v>23</v>
      </c>
      <c r="C31" s="10">
        <v>543</v>
      </c>
      <c r="D31" s="11">
        <v>14.42537590988789</v>
      </c>
      <c r="E31" s="10">
        <v>-188.6</v>
      </c>
      <c r="F31" s="11">
        <v>-5.010360767228096</v>
      </c>
      <c r="G31" s="10">
        <f>C31+E31</f>
        <v>354.4</v>
      </c>
      <c r="H31" s="11">
        <f>D31+F31</f>
        <v>9.415015142659794</v>
      </c>
      <c r="I31" s="1"/>
      <c r="J31" s="1"/>
      <c r="K31" s="1"/>
      <c r="L31" s="1"/>
      <c r="M31" s="1"/>
      <c r="N31" s="1"/>
      <c r="O31" s="1"/>
    </row>
    <row r="32" spans="2:15" ht="15.75">
      <c r="B32" s="12" t="s">
        <v>24</v>
      </c>
      <c r="C32" s="10">
        <v>7489</v>
      </c>
      <c r="D32" s="11">
        <v>198.9532968492641</v>
      </c>
      <c r="E32" s="10">
        <v>-7170</v>
      </c>
      <c r="F32" s="11">
        <v>-190.47872057807766</v>
      </c>
      <c r="G32" s="10">
        <f>C32+E32</f>
        <v>319</v>
      </c>
      <c r="H32" s="11">
        <f>D32+F32</f>
        <v>8.474576271186436</v>
      </c>
      <c r="I32" s="1"/>
      <c r="J32" s="1"/>
      <c r="K32" s="1"/>
      <c r="L32" s="1"/>
      <c r="M32" s="1"/>
      <c r="N32" s="1"/>
      <c r="O32" s="1"/>
    </row>
    <row r="33" spans="2:15" ht="15.75">
      <c r="B33" s="7" t="s">
        <v>25</v>
      </c>
      <c r="C33" s="10">
        <f aca="true" t="shared" si="7" ref="C33:H33">C34+C35</f>
        <v>208939.1</v>
      </c>
      <c r="D33" s="11">
        <f t="shared" si="7"/>
        <v>5550.690717815206</v>
      </c>
      <c r="E33" s="10">
        <f t="shared" si="7"/>
        <v>-189397.4</v>
      </c>
      <c r="F33" s="11">
        <f t="shared" si="7"/>
        <v>-5031.54455129908</v>
      </c>
      <c r="G33" s="10">
        <f t="shared" si="7"/>
        <v>19541.699999999997</v>
      </c>
      <c r="H33" s="11">
        <f t="shared" si="7"/>
        <v>519.1461665161256</v>
      </c>
      <c r="I33" s="1"/>
      <c r="J33" s="1"/>
      <c r="K33" s="1"/>
      <c r="L33" s="1"/>
      <c r="M33" s="1"/>
      <c r="N33" s="1"/>
      <c r="O33" s="1"/>
    </row>
    <row r="34" spans="2:15" ht="15.75">
      <c r="B34" s="12" t="s">
        <v>23</v>
      </c>
      <c r="C34" s="10">
        <v>23231.1</v>
      </c>
      <c r="D34" s="11">
        <v>617.1590244939163</v>
      </c>
      <c r="E34" s="10">
        <v>-2393.4</v>
      </c>
      <c r="F34" s="11">
        <v>-63.583231496732374</v>
      </c>
      <c r="G34" s="10">
        <f>C34+E34</f>
        <v>20837.699999999997</v>
      </c>
      <c r="H34" s="11">
        <f>D34+F34</f>
        <v>553.5757929971838</v>
      </c>
      <c r="I34" s="1"/>
      <c r="J34" s="1"/>
      <c r="K34" s="1"/>
      <c r="L34" s="1"/>
      <c r="M34" s="1"/>
      <c r="N34" s="1"/>
      <c r="O34" s="1"/>
    </row>
    <row r="35" spans="2:15" ht="15.75">
      <c r="B35" s="12" t="s">
        <v>24</v>
      </c>
      <c r="C35" s="10">
        <v>185708</v>
      </c>
      <c r="D35" s="11">
        <v>4933.53169332129</v>
      </c>
      <c r="E35" s="10">
        <v>-187004</v>
      </c>
      <c r="F35" s="11">
        <v>-4967.961319802348</v>
      </c>
      <c r="G35" s="10">
        <f>C35+E35</f>
        <v>-1296</v>
      </c>
      <c r="H35" s="11">
        <f>D35+F35</f>
        <v>-34.42962648105822</v>
      </c>
      <c r="I35" s="1"/>
      <c r="J35" s="1"/>
      <c r="K35" s="1"/>
      <c r="L35" s="1"/>
      <c r="M35" s="1"/>
      <c r="N35" s="1"/>
      <c r="O35" s="1"/>
    </row>
    <row r="36" spans="2:15" ht="15.75">
      <c r="B36" s="12"/>
      <c r="C36" s="10"/>
      <c r="D36" s="11"/>
      <c r="E36" s="10"/>
      <c r="F36" s="11"/>
      <c r="G36" s="10"/>
      <c r="H36" s="11"/>
      <c r="I36" s="1"/>
      <c r="J36" s="1"/>
      <c r="K36" s="1"/>
      <c r="L36" s="1"/>
      <c r="M36" s="1"/>
      <c r="N36" s="1"/>
      <c r="O36" s="1"/>
    </row>
    <row r="37" spans="2:15" ht="15.75">
      <c r="B37" s="12" t="s">
        <v>26</v>
      </c>
      <c r="C37" s="10">
        <f aca="true" t="shared" si="8" ref="C37:H37">C38+C39</f>
        <v>181991.40000000002</v>
      </c>
      <c r="D37" s="11">
        <f t="shared" si="8"/>
        <v>4884.096238244514</v>
      </c>
      <c r="E37" s="10">
        <f t="shared" si="8"/>
        <v>-199595.6</v>
      </c>
      <c r="F37" s="11">
        <f t="shared" si="8"/>
        <v>-5378.7706444928535</v>
      </c>
      <c r="G37" s="10">
        <f t="shared" si="8"/>
        <v>-17604.199999999997</v>
      </c>
      <c r="H37" s="11">
        <f t="shared" si="8"/>
        <v>-494.6744062483391</v>
      </c>
      <c r="I37" s="1"/>
      <c r="J37" s="1"/>
      <c r="K37" s="1"/>
      <c r="L37" s="1"/>
      <c r="M37" s="1"/>
      <c r="N37" s="1"/>
      <c r="O37" s="1"/>
    </row>
    <row r="38" spans="2:15" ht="15.75">
      <c r="B38" s="12" t="s">
        <v>27</v>
      </c>
      <c r="C38" s="10">
        <v>36556.3</v>
      </c>
      <c r="D38" s="11">
        <v>971.1572180011689</v>
      </c>
      <c r="E38" s="10">
        <v>-50805.5</v>
      </c>
      <c r="F38" s="11">
        <v>-1349.7024600180648</v>
      </c>
      <c r="G38" s="10">
        <f>C38+E38</f>
        <v>-14249.199999999997</v>
      </c>
      <c r="H38" s="11">
        <f>D38+F38</f>
        <v>-378.54524201689594</v>
      </c>
      <c r="I38" s="1"/>
      <c r="J38" s="1"/>
      <c r="K38" s="1"/>
      <c r="L38" s="1"/>
      <c r="M38" s="1"/>
      <c r="N38" s="1"/>
      <c r="O38" s="1"/>
    </row>
    <row r="39" spans="2:15" ht="15.75">
      <c r="B39" s="12" t="s">
        <v>28</v>
      </c>
      <c r="C39" s="10">
        <v>145435.1</v>
      </c>
      <c r="D39" s="11">
        <v>3912.939020243345</v>
      </c>
      <c r="E39" s="10">
        <v>-148790.1</v>
      </c>
      <c r="F39" s="11">
        <v>-4029.0681844747883</v>
      </c>
      <c r="G39" s="10">
        <f>C39+E39</f>
        <v>-3355</v>
      </c>
      <c r="H39" s="11">
        <f>D39+F39</f>
        <v>-116.12916423144316</v>
      </c>
      <c r="I39" s="1"/>
      <c r="J39" s="1"/>
      <c r="K39" s="1"/>
      <c r="L39" s="1"/>
      <c r="M39" s="1"/>
      <c r="N39" s="1"/>
      <c r="O39" s="1"/>
    </row>
    <row r="40" spans="2:15" ht="15.75">
      <c r="B40" s="12"/>
      <c r="C40" s="10"/>
      <c r="D40" s="11"/>
      <c r="E40" s="10"/>
      <c r="F40" s="11"/>
      <c r="G40" s="10"/>
      <c r="H40" s="11"/>
      <c r="I40" s="1"/>
      <c r="J40" s="1"/>
      <c r="K40" s="1"/>
      <c r="L40" s="1"/>
      <c r="M40" s="1"/>
      <c r="N40" s="1"/>
      <c r="O40" s="1"/>
    </row>
    <row r="41" spans="2:8" ht="15.75">
      <c r="B41" s="12" t="s">
        <v>29</v>
      </c>
      <c r="C41" s="10">
        <f>C42+C43</f>
        <v>17634</v>
      </c>
      <c r="D41" s="11">
        <f>D42+D43</f>
        <v>468.46607512884543</v>
      </c>
      <c r="E41" s="10">
        <f>E42+E43</f>
        <v>-18253.8</v>
      </c>
      <c r="F41" s="11">
        <f>F42+F43</f>
        <v>-484.9317252005738</v>
      </c>
      <c r="G41" s="10">
        <f aca="true" t="shared" si="9" ref="G41:H43">C41+E41</f>
        <v>-619.7999999999993</v>
      </c>
      <c r="H41" s="11">
        <f t="shared" si="9"/>
        <v>-16.465650071728362</v>
      </c>
    </row>
    <row r="42" spans="2:8" ht="15.75">
      <c r="B42" s="12" t="s">
        <v>27</v>
      </c>
      <c r="C42" s="10">
        <v>16043.1</v>
      </c>
      <c r="D42" s="11">
        <v>426.2021146591573</v>
      </c>
      <c r="E42" s="10">
        <v>-18045.8</v>
      </c>
      <c r="F42" s="11">
        <v>-479.40598267892244</v>
      </c>
      <c r="G42" s="10">
        <f t="shared" si="9"/>
        <v>-2002.699999999999</v>
      </c>
      <c r="H42" s="11">
        <f t="shared" si="9"/>
        <v>-53.20386801976514</v>
      </c>
    </row>
    <row r="43" spans="2:8" ht="15.75">
      <c r="B43" s="12" t="s">
        <v>28</v>
      </c>
      <c r="C43" s="10">
        <v>1590.9</v>
      </c>
      <c r="D43" s="11">
        <v>42.263960469688115</v>
      </c>
      <c r="E43" s="10">
        <v>-208</v>
      </c>
      <c r="F43" s="11">
        <v>-5.525742521651346</v>
      </c>
      <c r="G43" s="10">
        <f t="shared" si="9"/>
        <v>1382.9</v>
      </c>
      <c r="H43" s="11">
        <f t="shared" si="9"/>
        <v>36.73821794803677</v>
      </c>
    </row>
    <row r="44" spans="2:8" ht="15.75">
      <c r="B44" s="12"/>
      <c r="C44" s="8"/>
      <c r="D44" s="9"/>
      <c r="E44" s="8"/>
      <c r="F44" s="9"/>
      <c r="G44" s="8"/>
      <c r="H44" s="9"/>
    </row>
    <row r="45" spans="2:15" ht="15.75">
      <c r="B45" s="12" t="s">
        <v>30</v>
      </c>
      <c r="C45" s="10">
        <f>C46+C50</f>
        <v>602253</v>
      </c>
      <c r="D45" s="11">
        <f>D46+D50</f>
        <v>15988.84420594017</v>
      </c>
      <c r="E45" s="10">
        <f>E46+E50</f>
        <v>-575763.1</v>
      </c>
      <c r="F45" s="11">
        <f>F46+F50</f>
        <v>-15279.205934859994</v>
      </c>
      <c r="G45" s="10">
        <f aca="true" t="shared" si="10" ref="G45:H48">C45+E45</f>
        <v>26489.900000000023</v>
      </c>
      <c r="H45" s="11">
        <f t="shared" si="10"/>
        <v>709.6382710801754</v>
      </c>
      <c r="I45" s="1"/>
      <c r="J45" s="1"/>
      <c r="K45" s="1"/>
      <c r="L45" s="1"/>
      <c r="M45" s="1"/>
      <c r="N45" s="1"/>
      <c r="O45" s="1"/>
    </row>
    <row r="46" spans="2:15" ht="15.75">
      <c r="B46" s="7" t="s">
        <v>31</v>
      </c>
      <c r="C46" s="10">
        <f>C47+C48</f>
        <v>64372</v>
      </c>
      <c r="D46" s="11">
        <f>D47+D48</f>
        <v>1711.0957069231174</v>
      </c>
      <c r="E46" s="10">
        <f>E47+E48</f>
        <v>-68796.5</v>
      </c>
      <c r="F46" s="11">
        <f>F47+F48</f>
        <v>-1827.7763721375059</v>
      </c>
      <c r="G46" s="10">
        <f t="shared" si="10"/>
        <v>-4424.5</v>
      </c>
      <c r="H46" s="11">
        <f t="shared" si="10"/>
        <v>-116.68066521438845</v>
      </c>
      <c r="I46" s="1"/>
      <c r="J46" s="1"/>
      <c r="K46" s="1"/>
      <c r="L46" s="1"/>
      <c r="M46" s="1"/>
      <c r="N46" s="1"/>
      <c r="O46" s="1"/>
    </row>
    <row r="47" spans="2:15" ht="15.75">
      <c r="B47" s="12" t="s">
        <v>27</v>
      </c>
      <c r="C47" s="10">
        <v>12983.8</v>
      </c>
      <c r="D47" s="11">
        <v>344.9285372721959</v>
      </c>
      <c r="E47" s="10">
        <v>-4311.2</v>
      </c>
      <c r="F47" s="11">
        <v>-114.5316401891504</v>
      </c>
      <c r="G47" s="10">
        <f t="shared" si="10"/>
        <v>8672.599999999999</v>
      </c>
      <c r="H47" s="11">
        <f t="shared" si="10"/>
        <v>230.39689708304553</v>
      </c>
      <c r="I47" s="1"/>
      <c r="J47" s="1"/>
      <c r="K47" s="1"/>
      <c r="L47" s="1"/>
      <c r="M47" s="1"/>
      <c r="N47" s="1"/>
      <c r="O47" s="1"/>
    </row>
    <row r="48" spans="2:15" ht="15.75">
      <c r="B48" s="12" t="s">
        <v>28</v>
      </c>
      <c r="C48" s="10">
        <v>51388.2</v>
      </c>
      <c r="D48" s="11">
        <v>1366.1671696509216</v>
      </c>
      <c r="E48" s="10">
        <v>-64485.3</v>
      </c>
      <c r="F48" s="11">
        <v>-1713.2447319483554</v>
      </c>
      <c r="G48" s="10">
        <f t="shared" si="10"/>
        <v>-13097.100000000006</v>
      </c>
      <c r="H48" s="11">
        <f t="shared" si="10"/>
        <v>-347.0775622974338</v>
      </c>
      <c r="I48" s="1"/>
      <c r="J48" s="1"/>
      <c r="K48" s="1"/>
      <c r="L48" s="1"/>
      <c r="M48" s="1"/>
      <c r="N48" s="1"/>
      <c r="O48" s="1"/>
    </row>
    <row r="49" spans="2:8" ht="15.75">
      <c r="B49" s="12"/>
      <c r="C49" s="10"/>
      <c r="D49" s="11"/>
      <c r="E49" s="10"/>
      <c r="F49" s="11"/>
      <c r="G49" s="10"/>
      <c r="H49" s="11"/>
    </row>
    <row r="50" spans="2:8" ht="15.75">
      <c r="B50" s="7" t="s">
        <v>32</v>
      </c>
      <c r="C50" s="10">
        <f>C51+C52</f>
        <v>537881</v>
      </c>
      <c r="D50" s="11">
        <f>D51+D52</f>
        <v>14277.748499017052</v>
      </c>
      <c r="E50" s="10">
        <f>E51+E52</f>
        <v>-506966.6</v>
      </c>
      <c r="F50" s="11">
        <f>F51+F52</f>
        <v>-13451.42956272249</v>
      </c>
      <c r="G50" s="10">
        <f aca="true" t="shared" si="11" ref="G50:H52">C50+E50</f>
        <v>30914.400000000023</v>
      </c>
      <c r="H50" s="11">
        <f t="shared" si="11"/>
        <v>826.3189362945632</v>
      </c>
    </row>
    <row r="51" spans="2:9" ht="15.75">
      <c r="B51" s="12" t="s">
        <v>27</v>
      </c>
      <c r="C51" s="10">
        <v>214175.3</v>
      </c>
      <c r="D51" s="11">
        <v>5689.795972583815</v>
      </c>
      <c r="E51" s="10">
        <v>-221297.8</v>
      </c>
      <c r="F51" s="11">
        <v>-5879.012804845651</v>
      </c>
      <c r="G51" s="10">
        <f t="shared" si="11"/>
        <v>-7122.5</v>
      </c>
      <c r="H51" s="11">
        <f t="shared" si="11"/>
        <v>-189.21683226183632</v>
      </c>
      <c r="I51" s="1"/>
    </row>
    <row r="52" spans="2:13" ht="15.75">
      <c r="B52" s="13" t="s">
        <v>28</v>
      </c>
      <c r="C52" s="14">
        <v>323705.7</v>
      </c>
      <c r="D52" s="15">
        <v>8587.952526433239</v>
      </c>
      <c r="E52" s="14">
        <v>-285668.8</v>
      </c>
      <c r="F52" s="15">
        <v>-7572.416757876838</v>
      </c>
      <c r="G52" s="14">
        <f t="shared" si="11"/>
        <v>38036.90000000002</v>
      </c>
      <c r="H52" s="15">
        <f t="shared" si="11"/>
        <v>1015.5357685564004</v>
      </c>
      <c r="I52" s="1"/>
      <c r="J52" s="1"/>
      <c r="K52" s="1"/>
      <c r="L52" s="1"/>
      <c r="M52" s="1"/>
    </row>
    <row r="53" spans="2:8" ht="15.75">
      <c r="B53" s="12"/>
      <c r="C53" s="10"/>
      <c r="D53" s="11"/>
      <c r="E53" s="10"/>
      <c r="F53" s="11"/>
      <c r="G53" s="10"/>
      <c r="H53" s="11"/>
    </row>
    <row r="54" spans="2:17" ht="15.75">
      <c r="B54" s="16" t="s">
        <v>33</v>
      </c>
      <c r="C54" s="10">
        <f>C25+C27</f>
        <v>1020749.5</v>
      </c>
      <c r="D54" s="11">
        <f>D25+D27</f>
        <v>27155.951442537586</v>
      </c>
      <c r="E54" s="10">
        <f>-E25+E27</f>
        <v>-991757.7</v>
      </c>
      <c r="F54" s="11">
        <f>-F25+F27</f>
        <v>-26406.847521385684</v>
      </c>
      <c r="G54" s="10">
        <f>C54+E54</f>
        <v>28991.800000000047</v>
      </c>
      <c r="H54" s="11">
        <f>D54+F54</f>
        <v>749.1039211519019</v>
      </c>
      <c r="I54" s="2"/>
      <c r="J54" s="2"/>
      <c r="K54" s="2"/>
      <c r="L54" s="2"/>
      <c r="M54" s="2"/>
      <c r="N54" s="2"/>
      <c r="O54" s="2"/>
      <c r="P54" s="2"/>
      <c r="Q54" s="2"/>
    </row>
    <row r="55" spans="2:8" ht="15.75">
      <c r="B55" s="12"/>
      <c r="C55" s="10"/>
      <c r="D55" s="11"/>
      <c r="E55" s="10"/>
      <c r="F55" s="11"/>
      <c r="G55" s="10"/>
      <c r="H55" s="11"/>
    </row>
    <row r="56" spans="2:8" ht="15.75">
      <c r="B56" s="16" t="s">
        <v>34</v>
      </c>
      <c r="C56" s="34"/>
      <c r="D56" s="35"/>
      <c r="E56" s="34"/>
      <c r="F56" s="35"/>
      <c r="G56" s="10">
        <f>G58-(G22+G54)</f>
        <v>-844.9000000000487</v>
      </c>
      <c r="H56" s="11">
        <f>H58-(H22+H54)</f>
        <v>-16.051803836136287</v>
      </c>
    </row>
    <row r="57" spans="2:8" ht="15.75">
      <c r="B57" s="12"/>
      <c r="C57" s="10"/>
      <c r="D57" s="11"/>
      <c r="E57" s="10"/>
      <c r="F57" s="11"/>
      <c r="G57" s="10"/>
      <c r="H57" s="11"/>
    </row>
    <row r="58" spans="2:9" ht="16.5" thickBot="1">
      <c r="B58" s="6" t="s">
        <v>35</v>
      </c>
      <c r="C58" s="36">
        <f aca="true" t="shared" si="12" ref="C58:H58">-C68</f>
        <v>-90566.8</v>
      </c>
      <c r="D58" s="37">
        <f t="shared" si="12"/>
        <v>-2369.4</v>
      </c>
      <c r="E58" s="36">
        <f t="shared" si="12"/>
        <v>111292.5</v>
      </c>
      <c r="F58" s="37">
        <f t="shared" si="12"/>
        <v>2905.3</v>
      </c>
      <c r="G58" s="36">
        <f t="shared" si="12"/>
        <v>20725.699999999997</v>
      </c>
      <c r="H58" s="37">
        <f t="shared" si="12"/>
        <v>535.9000000000001</v>
      </c>
      <c r="I58" s="2"/>
    </row>
    <row r="59" spans="2:8" ht="16.5" thickTop="1">
      <c r="B59" s="12"/>
      <c r="C59" s="10"/>
      <c r="D59" s="11"/>
      <c r="E59" s="10"/>
      <c r="F59" s="11"/>
      <c r="G59" s="10"/>
      <c r="H59" s="11"/>
    </row>
    <row r="60" spans="2:8" ht="15.75">
      <c r="B60" s="12" t="s">
        <v>36</v>
      </c>
      <c r="C60" s="10">
        <v>0</v>
      </c>
      <c r="D60" s="11">
        <v>0</v>
      </c>
      <c r="E60" s="10">
        <v>0</v>
      </c>
      <c r="F60" s="11">
        <v>0</v>
      </c>
      <c r="G60" s="10">
        <f aca="true" t="shared" si="13" ref="G60:H66">C60+E60</f>
        <v>0</v>
      </c>
      <c r="H60" s="11">
        <f t="shared" si="13"/>
        <v>0</v>
      </c>
    </row>
    <row r="61" spans="2:8" ht="15.75">
      <c r="B61" s="12" t="s">
        <v>37</v>
      </c>
      <c r="C61" s="10">
        <v>-0.2</v>
      </c>
      <c r="D61" s="11">
        <v>0</v>
      </c>
      <c r="E61" s="10">
        <v>0</v>
      </c>
      <c r="F61" s="11">
        <v>0</v>
      </c>
      <c r="G61" s="10">
        <f t="shared" si="13"/>
        <v>-0.2</v>
      </c>
      <c r="H61" s="11">
        <f t="shared" si="13"/>
        <v>0</v>
      </c>
    </row>
    <row r="62" spans="2:8" ht="15.75">
      <c r="B62" s="12" t="s">
        <v>38</v>
      </c>
      <c r="C62" s="10">
        <f>C63+C64</f>
        <v>90567</v>
      </c>
      <c r="D62" s="11">
        <f>D63+D64</f>
        <v>2369.4</v>
      </c>
      <c r="E62" s="10">
        <f>E63+E64</f>
        <v>-111292.5</v>
      </c>
      <c r="F62" s="11">
        <f>F63+F64</f>
        <v>-2905.3</v>
      </c>
      <c r="G62" s="10">
        <f t="shared" si="13"/>
        <v>-20725.5</v>
      </c>
      <c r="H62" s="11">
        <f t="shared" si="13"/>
        <v>-535.9000000000001</v>
      </c>
    </row>
    <row r="63" spans="2:8" ht="15.75">
      <c r="B63" s="7" t="s">
        <v>39</v>
      </c>
      <c r="C63" s="10">
        <v>0</v>
      </c>
      <c r="D63" s="11">
        <v>0</v>
      </c>
      <c r="E63" s="10">
        <v>-22627.1</v>
      </c>
      <c r="F63" s="11">
        <v>-590.8</v>
      </c>
      <c r="G63" s="10">
        <f t="shared" si="13"/>
        <v>-22627.1</v>
      </c>
      <c r="H63" s="11">
        <f t="shared" si="13"/>
        <v>-590.8</v>
      </c>
    </row>
    <row r="64" spans="2:8" ht="15.75">
      <c r="B64" s="7" t="s">
        <v>40</v>
      </c>
      <c r="C64" s="10">
        <f>C65+C66</f>
        <v>90567</v>
      </c>
      <c r="D64" s="11">
        <f>D65+D66</f>
        <v>2369.4</v>
      </c>
      <c r="E64" s="10">
        <f>E65+E66</f>
        <v>-88665.4</v>
      </c>
      <c r="F64" s="11">
        <f>F65+F66</f>
        <v>-2314.5</v>
      </c>
      <c r="G64" s="10">
        <f t="shared" si="13"/>
        <v>1901.6000000000058</v>
      </c>
      <c r="H64" s="11">
        <f t="shared" si="13"/>
        <v>54.90000000000009</v>
      </c>
    </row>
    <row r="65" spans="2:8" ht="15.75">
      <c r="B65" s="12" t="s">
        <v>41</v>
      </c>
      <c r="C65" s="10">
        <v>0</v>
      </c>
      <c r="D65" s="11">
        <v>0</v>
      </c>
      <c r="E65" s="10">
        <v>-88665.4</v>
      </c>
      <c r="F65" s="11">
        <v>-2314.5</v>
      </c>
      <c r="G65" s="10">
        <f t="shared" si="13"/>
        <v>-88665.4</v>
      </c>
      <c r="H65" s="11">
        <f t="shared" si="13"/>
        <v>-2314.5</v>
      </c>
    </row>
    <row r="66" spans="2:8" ht="15.75">
      <c r="B66" s="12" t="s">
        <v>42</v>
      </c>
      <c r="C66" s="10">
        <v>90567</v>
      </c>
      <c r="D66" s="11">
        <v>2369.4</v>
      </c>
      <c r="E66" s="10">
        <v>0</v>
      </c>
      <c r="F66" s="11">
        <v>0</v>
      </c>
      <c r="G66" s="10">
        <f t="shared" si="13"/>
        <v>90567</v>
      </c>
      <c r="H66" s="11">
        <f t="shared" si="13"/>
        <v>2369.4</v>
      </c>
    </row>
    <row r="67" spans="2:8" ht="15.75">
      <c r="B67" s="30"/>
      <c r="C67" s="31"/>
      <c r="D67" s="32"/>
      <c r="E67" s="31"/>
      <c r="F67" s="32"/>
      <c r="G67" s="31"/>
      <c r="H67" s="32"/>
    </row>
    <row r="68" spans="2:9" ht="16.5" thickBot="1">
      <c r="B68" s="6" t="s">
        <v>43</v>
      </c>
      <c r="C68" s="36">
        <f>C60+C61+C62</f>
        <v>90566.8</v>
      </c>
      <c r="D68" s="37">
        <f>D60+D61+D62</f>
        <v>2369.4</v>
      </c>
      <c r="E68" s="36">
        <f>E60+E61+E62</f>
        <v>-111292.5</v>
      </c>
      <c r="F68" s="37">
        <f>F60+F61+F62</f>
        <v>-2905.3</v>
      </c>
      <c r="G68" s="36">
        <f>C68+E68</f>
        <v>-20725.699999999997</v>
      </c>
      <c r="H68" s="37">
        <f>D68+F68</f>
        <v>-535.9000000000001</v>
      </c>
      <c r="I68" s="4"/>
    </row>
    <row r="69" spans="2:8" ht="16.5" thickTop="1">
      <c r="B69" s="18"/>
      <c r="C69" s="18"/>
      <c r="D69" s="18"/>
      <c r="E69" s="18"/>
      <c r="F69" s="18"/>
      <c r="G69" s="18"/>
      <c r="H69" s="18"/>
    </row>
    <row r="70" spans="2:8" ht="15.75">
      <c r="B70" s="23" t="s">
        <v>3</v>
      </c>
      <c r="C70" s="19"/>
      <c r="D70" s="19"/>
      <c r="E70" s="19"/>
      <c r="F70" s="19"/>
      <c r="G70" s="19"/>
      <c r="H70" s="19"/>
    </row>
    <row r="71" spans="2:8" ht="15.75">
      <c r="B71" s="21" t="s">
        <v>4</v>
      </c>
      <c r="C71" s="22">
        <v>37.642</v>
      </c>
      <c r="D71" s="19" t="s">
        <v>5</v>
      </c>
      <c r="E71" s="19"/>
      <c r="F71" s="19"/>
      <c r="G71" s="19"/>
      <c r="H71" s="19"/>
    </row>
    <row r="72" spans="2:8" ht="15.75">
      <c r="B72" s="20"/>
      <c r="C72" s="18"/>
      <c r="D72" s="18"/>
      <c r="E72" s="19"/>
      <c r="F72" s="19"/>
      <c r="G72" s="19"/>
      <c r="H72" s="19"/>
    </row>
    <row r="73" spans="5:8" ht="15">
      <c r="E73" s="1"/>
      <c r="F73" s="1"/>
      <c r="G73" s="1"/>
      <c r="H73" s="1"/>
    </row>
    <row r="74" spans="5:8" ht="15">
      <c r="E74" s="1"/>
      <c r="F74" s="1"/>
      <c r="G74" s="1"/>
      <c r="H74" s="1"/>
    </row>
    <row r="75" spans="5:8" ht="15">
      <c r="E75" s="1"/>
      <c r="F75" s="1"/>
      <c r="G75" s="1"/>
      <c r="H75" s="1"/>
    </row>
    <row r="76" spans="5:8" ht="15">
      <c r="E76" s="1"/>
      <c r="F76" s="1"/>
      <c r="G76" s="1"/>
      <c r="H76" s="1"/>
    </row>
    <row r="77" spans="5:8" ht="15">
      <c r="E77" s="1"/>
      <c r="F77" s="1"/>
      <c r="G77" s="1"/>
      <c r="H77" s="1"/>
    </row>
  </sheetData>
  <printOptions/>
  <pageMargins left="0.551" right="0.551" top="0.984" bottom="0.551" header="0.5" footer="0.5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Skamlova</dc:creator>
  <cp:keywords/>
  <dc:description/>
  <cp:lastModifiedBy>Skamlova</cp:lastModifiedBy>
  <cp:lastPrinted>2003-09-10T07:27:58Z</cp:lastPrinted>
  <dcterms:created xsi:type="dcterms:W3CDTF">2003-08-26T09:17:07Z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