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6315" windowHeight="6540" tabRatio="838" activeTab="0"/>
  </bookViews>
  <sheets>
    <sheet name="priloha_3" sheetId="1" r:id="rId1"/>
  </sheets>
  <definedNames/>
  <calcPr fullCalcOnLoad="1"/>
</workbook>
</file>

<file path=xl/sharedStrings.xml><?xml version="1.0" encoding="utf-8"?>
<sst xmlns="http://schemas.openxmlformats.org/spreadsheetml/2006/main" count="110" uniqueCount="67">
  <si>
    <t>1.</t>
  </si>
  <si>
    <t xml:space="preserve">z toho: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</si>
  <si>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</si>
  <si>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</si>
  <si>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</si>
  <si>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</si>
  <si>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</si>
  <si>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</si>
  <si>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</si>
  <si>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</si>
  <si>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</si>
  <si>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Č. r.</t>
  </si>
  <si>
    <t>z toho:</t>
  </si>
  <si>
    <t>11.</t>
  </si>
  <si>
    <t>12.</t>
  </si>
  <si>
    <t xml:space="preserve">Náklady na finančné činnosti </t>
  </si>
  <si>
    <t xml:space="preserve">Náklady spojené s poisťovacou činnosťou </t>
  </si>
  <si>
    <t xml:space="preserve">- tvorba opravných položiek </t>
  </si>
  <si>
    <t xml:space="preserve">Tvorba rezerv a opravných položiek z poisťovacích činností </t>
  </si>
  <si>
    <t>- tvorba opravných položiek</t>
  </si>
  <si>
    <t xml:space="preserve">Mimoriadne náklady </t>
  </si>
  <si>
    <t>Hospodársky výsledok pred zdanením</t>
  </si>
  <si>
    <t>NÁKLADY SPOLU</t>
  </si>
  <si>
    <t>Výnosy z finančných činností</t>
  </si>
  <si>
    <t xml:space="preserve">Výnosy spojené s poisťovacou činnosťou </t>
  </si>
  <si>
    <t xml:space="preserve">Použitie rezerv a opravných položiek z bankových činností </t>
  </si>
  <si>
    <t xml:space="preserve">- použitie opravných položiek </t>
  </si>
  <si>
    <t xml:space="preserve">Použitie rezerv a opravných položiek z poisťovacích činností </t>
  </si>
  <si>
    <t>- použitie opravných položiek</t>
  </si>
  <si>
    <t>Ostatné prevádzkové výnosy</t>
  </si>
  <si>
    <t>Mimoriadne výnosy</t>
  </si>
  <si>
    <t>VÝNOSY SPOLU</t>
  </si>
  <si>
    <t>- použitie  rezerv</t>
  </si>
  <si>
    <t>- tvorba rezerv</t>
  </si>
  <si>
    <t xml:space="preserve">- tvorba rezerv </t>
  </si>
  <si>
    <t>Ostatné prevádzkové náklady</t>
  </si>
  <si>
    <t xml:space="preserve">Všeobecné prevádzkové náklady </t>
  </si>
  <si>
    <t>Daň z príjmov</t>
  </si>
  <si>
    <t>Index</t>
  </si>
  <si>
    <t>NÁKLADY (v tis. Sk)</t>
  </si>
  <si>
    <t>VÝNOSY (v tis. Sk)</t>
  </si>
  <si>
    <t>Tvorba rezerv a opravných položiek z prevádzkovej činnosti</t>
  </si>
  <si>
    <t>Náklady spolu bez dane z príjmov</t>
  </si>
  <si>
    <t>Použitie rezerv a opravných položiek z prevádzkovej činnosti</t>
  </si>
  <si>
    <t>Rozpočet</t>
  </si>
  <si>
    <t>- náklady na poistné plnenia</t>
  </si>
  <si>
    <t>- ostatné náklady</t>
  </si>
  <si>
    <t xml:space="preserve">  z toho: - výnosy z refinančných úverov</t>
  </si>
  <si>
    <t>- ostatné výnosy</t>
  </si>
  <si>
    <t>- prijaté poistné</t>
  </si>
  <si>
    <t>- použitie rezerv</t>
  </si>
  <si>
    <t>- výnosy z operácií s cennými papiermi (vrátane ŠPP)</t>
  </si>
  <si>
    <t>na rok 2002</t>
  </si>
  <si>
    <t>- výnosy z účtov v bankách</t>
  </si>
  <si>
    <t>-</t>
  </si>
  <si>
    <t>Skutočnosť</t>
  </si>
  <si>
    <t>- výnosy z bankových (úverových a záručných) aktivít</t>
  </si>
  <si>
    <t>Príloha č. 3</t>
  </si>
  <si>
    <t>Hospodársky výsledok po zdanení</t>
  </si>
  <si>
    <t xml:space="preserve">Tvorba rezerv a opravných položiek z bankových činností </t>
  </si>
  <si>
    <t>x</t>
  </si>
  <si>
    <t>za rok 2001</t>
  </si>
  <si>
    <t>za rok 2002</t>
  </si>
  <si>
    <t>Plnenie</t>
  </si>
  <si>
    <t>rozpočtu v %</t>
  </si>
  <si>
    <t>skut. 2002 / skut. 2001</t>
  </si>
  <si>
    <t>Plnenie rozpočtu nákladov a výnosov za rok 2002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</si>
</sst>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_-;\-* #,##0_-;_-* &quot;-&quot;??_-;_-@_-"/>
    <numFmt numFmtId="165" formatCode="0."/>
    <numFmt numFmtId="166" formatCode="_-* #,##0.0000\ _S_k_-;\-* #,##0.0000\ _S_k_-;_-* &quot;-&quot;??\ _S_k_-;_-@_-"/>
    <numFmt numFmtId="167" formatCode="#,##0.0"/>
    <numFmt numFmtId="168" formatCode="d/m"/>
    <numFmt numFmtId="169" formatCode="#,##0.00_ ;\-#,##0.00\ "/>
    <numFmt numFmtId="170" formatCode="#,##0_ ;\-#,##0\ "/>
    <numFmt numFmtId="171" formatCode="0.0%"/>
    <numFmt numFmtId="172" formatCode="d/m/yy"/>
    <numFmt numFmtId="173" formatCode="d/mmmm\ yyyy"/>
    <numFmt numFmtId="174" formatCode="0.0"/>
  </numFmts>
  <fonts count="6">
    <font>
      <sz val="10"/>
      <name val="Arial CE"/>
      <family val="0"/>
    </font>
    <font>
      <sz val="10"/>
      <name val="AT*Switzerland"/>
      <family val="0"/>
    </font>
    <font>
      <b/>
      <sz val="10"/>
      <name val="AT*Switzerland"/>
      <family val="0"/>
    </font>
    <font>
      <b/>
      <sz val="12"/>
      <name val="AT*Switzerland"/>
      <family val="0"/>
    </font>
    <font>
      <b/>
      <sz val="14"/>
      <name val="AT*Switzerland"/>
      <family val="0"/>
    </font>
    <font>
      <sz val="12"/>
      <name val="AT*Switzerland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3" fontId="0" fillId="0" borderId="0" xfId="0" applyAlignment="1">
      <alignment/>
    </xf>
    <xf numFmtId="49" fontId="2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left" vertical="center" wrapText="1"/>
    </xf>
    <xf numFmtId="165" fontId="1" fillId="0" borderId="2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165" fontId="1" fillId="0" borderId="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165" fontId="1" fillId="0" borderId="10" xfId="0" applyNumberFormat="1" applyFont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49" fontId="2" fillId="3" borderId="15" xfId="0" applyNumberFormat="1" applyFont="1" applyFill="1" applyBorder="1" applyAlignment="1">
      <alignment horizontal="center" vertical="center" shrinkToFit="1"/>
    </xf>
    <xf numFmtId="165" fontId="2" fillId="0" borderId="1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16" xfId="0" applyNumberFormat="1" applyFont="1" applyFill="1" applyBorder="1" applyAlignment="1">
      <alignment horizontal="right" vertical="center" wrapText="1"/>
    </xf>
    <xf numFmtId="3" fontId="1" fillId="0" borderId="4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49" fontId="2" fillId="2" borderId="8" xfId="0" applyNumberFormat="1" applyFont="1" applyFill="1" applyBorder="1" applyAlignment="1">
      <alignment horizontal="left" vertical="center" wrapText="1"/>
    </xf>
    <xf numFmtId="3" fontId="1" fillId="0" borderId="18" xfId="0" applyNumberFormat="1" applyFont="1" applyFill="1" applyBorder="1" applyAlignment="1">
      <alignment horizontal="right" vertical="center" wrapText="1"/>
    </xf>
    <xf numFmtId="3" fontId="3" fillId="3" borderId="19" xfId="0" applyFont="1" applyFill="1" applyBorder="1" applyAlignment="1">
      <alignment horizontal="centerContinuous" vertical="center" shrinkToFit="1"/>
    </xf>
    <xf numFmtId="49" fontId="2" fillId="2" borderId="8" xfId="0" applyNumberFormat="1" applyFont="1" applyFill="1" applyBorder="1" applyAlignment="1">
      <alignment vertic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2" xfId="16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2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Border="1" applyAlignment="1">
      <alignment vertical="center"/>
    </xf>
    <xf numFmtId="165" fontId="2" fillId="3" borderId="1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center" wrapText="1"/>
    </xf>
    <xf numFmtId="3" fontId="5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171" fontId="2" fillId="0" borderId="1" xfId="0" applyNumberFormat="1" applyFont="1" applyFill="1" applyBorder="1" applyAlignment="1">
      <alignment horizontal="right" vertical="center" wrapText="1"/>
    </xf>
    <xf numFmtId="171" fontId="1" fillId="0" borderId="2" xfId="0" applyNumberFormat="1" applyFont="1" applyFill="1" applyBorder="1" applyAlignment="1">
      <alignment horizontal="right" vertical="center" wrapText="1"/>
    </xf>
    <xf numFmtId="171" fontId="1" fillId="0" borderId="18" xfId="0" applyNumberFormat="1" applyFont="1" applyFill="1" applyBorder="1" applyAlignment="1">
      <alignment horizontal="right" vertical="center" wrapText="1"/>
    </xf>
    <xf numFmtId="171" fontId="1" fillId="0" borderId="10" xfId="0" applyNumberFormat="1" applyFont="1" applyFill="1" applyBorder="1" applyAlignment="1">
      <alignment horizontal="right" vertical="center" wrapText="1"/>
    </xf>
    <xf numFmtId="171" fontId="2" fillId="0" borderId="2" xfId="0" applyNumberFormat="1" applyFont="1" applyFill="1" applyBorder="1" applyAlignment="1">
      <alignment horizontal="right" vertical="center" wrapText="1"/>
    </xf>
    <xf numFmtId="171" fontId="1" fillId="0" borderId="3" xfId="0" applyNumberFormat="1" applyFont="1" applyFill="1" applyBorder="1" applyAlignment="1">
      <alignment horizontal="right" vertical="center" wrapText="1"/>
    </xf>
    <xf numFmtId="171" fontId="1" fillId="0" borderId="16" xfId="0" applyNumberFormat="1" applyFont="1" applyFill="1" applyBorder="1" applyAlignment="1">
      <alignment horizontal="right" vertical="center" wrapText="1"/>
    </xf>
    <xf numFmtId="171" fontId="1" fillId="0" borderId="4" xfId="0" applyNumberFormat="1" applyFont="1" applyFill="1" applyBorder="1" applyAlignment="1">
      <alignment horizontal="right" vertical="center" wrapText="1"/>
    </xf>
    <xf numFmtId="171" fontId="2" fillId="0" borderId="7" xfId="0" applyNumberFormat="1" applyFont="1" applyFill="1" applyBorder="1" applyAlignment="1">
      <alignment horizontal="right" vertical="center" wrapText="1"/>
    </xf>
    <xf numFmtId="165" fontId="1" fillId="0" borderId="10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left" vertical="center" wrapText="1"/>
    </xf>
    <xf numFmtId="171" fontId="2" fillId="0" borderId="10" xfId="0" applyNumberFormat="1" applyFont="1" applyFill="1" applyBorder="1" applyAlignment="1">
      <alignment horizontal="right" vertical="center" wrapText="1"/>
    </xf>
    <xf numFmtId="171" fontId="2" fillId="2" borderId="7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171" fontId="1" fillId="0" borderId="18" xfId="0" applyNumberFormat="1" applyFont="1" applyFill="1" applyBorder="1" applyAlignment="1">
      <alignment horizontal="center" vertical="center" wrapText="1"/>
    </xf>
    <xf numFmtId="171" fontId="2" fillId="0" borderId="2" xfId="0" applyNumberFormat="1" applyFont="1" applyFill="1" applyBorder="1" applyAlignment="1">
      <alignment horizontal="center" vertical="center" wrapText="1"/>
    </xf>
    <xf numFmtId="171" fontId="1" fillId="0" borderId="2" xfId="0" applyNumberFormat="1" applyFont="1" applyFill="1" applyBorder="1" applyAlignment="1">
      <alignment horizontal="center" vertical="center" wrapText="1"/>
    </xf>
    <xf numFmtId="171" fontId="1" fillId="0" borderId="10" xfId="0" applyNumberFormat="1" applyFont="1" applyFill="1" applyBorder="1" applyAlignment="1">
      <alignment horizontal="center" vertical="center" wrapText="1"/>
    </xf>
    <xf numFmtId="3" fontId="2" fillId="3" borderId="10" xfId="0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right" vertical="center" wrapText="1"/>
    </xf>
    <xf numFmtId="3" fontId="2" fillId="0" borderId="1" xfId="0" applyFont="1" applyFill="1" applyBorder="1" applyAlignment="1">
      <alignment horizontal="right" vertical="center"/>
    </xf>
    <xf numFmtId="171" fontId="2" fillId="0" borderId="1" xfId="0" applyNumberFormat="1" applyFont="1" applyFill="1" applyBorder="1" applyAlignment="1">
      <alignment horizontal="right" vertical="center"/>
    </xf>
    <xf numFmtId="49" fontId="1" fillId="0" borderId="2" xfId="0" applyNumberFormat="1" applyFont="1" applyBorder="1" applyAlignment="1">
      <alignment horizontal="right" vertical="center" wrapText="1"/>
    </xf>
    <xf numFmtId="3" fontId="1" fillId="0" borderId="2" xfId="0" applyFont="1" applyFill="1" applyBorder="1" applyAlignment="1">
      <alignment horizontal="right"/>
    </xf>
    <xf numFmtId="171" fontId="1" fillId="0" borderId="2" xfId="0" applyNumberFormat="1" applyFont="1" applyFill="1" applyBorder="1" applyAlignment="1">
      <alignment horizontal="right"/>
    </xf>
    <xf numFmtId="3" fontId="2" fillId="4" borderId="7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2" borderId="7" xfId="0" applyFont="1" applyFill="1" applyBorder="1" applyAlignment="1">
      <alignment horizontal="right" vertical="center"/>
    </xf>
    <xf numFmtId="49" fontId="3" fillId="3" borderId="6" xfId="0" applyNumberFormat="1" applyFont="1" applyFill="1" applyBorder="1" applyAlignment="1">
      <alignment horizontal="right" wrapText="1"/>
    </xf>
    <xf numFmtId="3" fontId="1" fillId="3" borderId="1" xfId="0" applyFont="1" applyFill="1" applyBorder="1" applyAlignment="1">
      <alignment horizontal="right"/>
    </xf>
    <xf numFmtId="171" fontId="1" fillId="3" borderId="1" xfId="0" applyNumberFormat="1" applyFont="1" applyFill="1" applyBorder="1" applyAlignment="1">
      <alignment horizontal="right"/>
    </xf>
    <xf numFmtId="49" fontId="1" fillId="0" borderId="5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16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3" borderId="1" xfId="0" applyFont="1" applyFill="1" applyBorder="1" applyAlignment="1">
      <alignment horizontal="center" vertical="center"/>
    </xf>
    <xf numFmtId="14" fontId="2" fillId="3" borderId="10" xfId="0" applyNumberFormat="1" applyFont="1" applyFill="1" applyBorder="1" applyAlignment="1">
      <alignment horizontal="center" vertical="center"/>
    </xf>
    <xf numFmtId="171" fontId="2" fillId="0" borderId="1" xfId="0" applyNumberFormat="1" applyFont="1" applyFill="1" applyBorder="1" applyAlignment="1">
      <alignment horizontal="center" vertical="center"/>
    </xf>
    <xf numFmtId="171" fontId="1" fillId="0" borderId="2" xfId="0" applyNumberFormat="1" applyFont="1" applyFill="1" applyBorder="1" applyAlignment="1">
      <alignment horizontal="center"/>
    </xf>
    <xf numFmtId="171" fontId="1" fillId="0" borderId="16" xfId="0" applyNumberFormat="1" applyFont="1" applyFill="1" applyBorder="1" applyAlignment="1">
      <alignment horizontal="center" vertical="center" wrapText="1"/>
    </xf>
    <xf numFmtId="171" fontId="2" fillId="0" borderId="1" xfId="0" applyNumberFormat="1" applyFont="1" applyFill="1" applyBorder="1" applyAlignment="1">
      <alignment horizontal="center" vertical="center" wrapText="1"/>
    </xf>
    <xf numFmtId="171" fontId="1" fillId="0" borderId="4" xfId="0" applyNumberFormat="1" applyFont="1" applyFill="1" applyBorder="1" applyAlignment="1">
      <alignment horizontal="center" vertical="center" wrapText="1"/>
    </xf>
    <xf numFmtId="171" fontId="2" fillId="0" borderId="7" xfId="0" applyNumberFormat="1" applyFont="1" applyFill="1" applyBorder="1" applyAlignment="1">
      <alignment horizontal="center" vertical="center" wrapText="1"/>
    </xf>
    <xf numFmtId="171" fontId="2" fillId="0" borderId="10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/>
    </xf>
    <xf numFmtId="14" fontId="2" fillId="3" borderId="10" xfId="0" applyNumberFormat="1" applyFont="1" applyFill="1" applyBorder="1" applyAlignment="1">
      <alignment horizontal="center" vertical="justify"/>
    </xf>
    <xf numFmtId="3" fontId="4" fillId="0" borderId="0" xfId="0" applyFont="1" applyAlignment="1">
      <alignment horizontal="center"/>
    </xf>
    <xf numFmtId="3" fontId="4" fillId="0" borderId="0" xfId="0" applyFont="1" applyAlignment="1">
      <alignment horizontal="left"/>
    </xf>
    <xf numFmtId="3" fontId="0" fillId="0" borderId="0" xfId="0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zoomScale="75" zoomScaleNormal="75" workbookViewId="0" topLeftCell="A37">
      <selection activeCell="F25" sqref="F25"/>
    </sheetView>
  </sheetViews>
  <sheetFormatPr defaultColWidth="9.00390625" defaultRowHeight="12.75"/>
  <cols>
    <col min="1" max="1" width="4.25390625" style="0" customWidth="1"/>
    <col min="2" max="2" width="47.125" style="0" customWidth="1"/>
    <col min="3" max="3" width="12.125" style="0" customWidth="1"/>
    <col min="4" max="4" width="11.875" style="0" customWidth="1"/>
    <col min="5" max="5" width="11.75390625" style="0" customWidth="1"/>
    <col min="6" max="6" width="12.25390625" style="0" customWidth="1"/>
    <col min="7" max="7" width="12.125" style="0" customWidth="1"/>
  </cols>
  <sheetData>
    <row r="1" ht="21" customHeight="1">
      <c r="G1" s="48" t="s">
        <v>57</v>
      </c>
    </row>
    <row r="2" spans="1:4" ht="21" customHeight="1">
      <c r="A2" s="117" t="s">
        <v>66</v>
      </c>
      <c r="B2" s="116"/>
      <c r="C2" s="116"/>
      <c r="D2" s="116"/>
    </row>
    <row r="3" ht="22.5" customHeight="1" thickBot="1"/>
    <row r="4" spans="1:7" ht="18.75" customHeight="1">
      <c r="A4" s="23"/>
      <c r="B4" s="24"/>
      <c r="C4" s="96" t="s">
        <v>55</v>
      </c>
      <c r="D4" s="96" t="s">
        <v>44</v>
      </c>
      <c r="E4" s="96" t="s">
        <v>55</v>
      </c>
      <c r="F4" s="96" t="s">
        <v>63</v>
      </c>
      <c r="G4" s="96" t="s">
        <v>38</v>
      </c>
    </row>
    <row r="5" spans="1:7" ht="26.25" customHeight="1" thickBot="1">
      <c r="A5" s="78" t="s">
        <v>11</v>
      </c>
      <c r="B5" s="38" t="s">
        <v>39</v>
      </c>
      <c r="C5" s="97" t="s">
        <v>61</v>
      </c>
      <c r="D5" s="97" t="s">
        <v>52</v>
      </c>
      <c r="E5" s="97" t="s">
        <v>62</v>
      </c>
      <c r="F5" s="97" t="s">
        <v>64</v>
      </c>
      <c r="G5" s="115" t="s">
        <v>65</v>
      </c>
    </row>
    <row r="6" spans="1:7" ht="16.5" customHeight="1" thickBot="1">
      <c r="A6" s="42" t="s">
        <v>0</v>
      </c>
      <c r="B6" s="8" t="s">
        <v>15</v>
      </c>
      <c r="C6" s="95">
        <v>20951</v>
      </c>
      <c r="D6" s="26">
        <v>2920</v>
      </c>
      <c r="E6" s="26">
        <v>20275</v>
      </c>
      <c r="F6" s="104" t="s">
        <v>60</v>
      </c>
      <c r="G6" s="63">
        <f>E6/C6</f>
        <v>0.9677342370292588</v>
      </c>
    </row>
    <row r="7" spans="1:7" ht="16.5" customHeight="1" thickBot="1">
      <c r="A7" s="43" t="s">
        <v>2</v>
      </c>
      <c r="B7" s="11" t="s">
        <v>16</v>
      </c>
      <c r="C7" s="2">
        <v>5630</v>
      </c>
      <c r="D7" s="27">
        <v>15500</v>
      </c>
      <c r="E7" s="27">
        <v>25431</v>
      </c>
      <c r="F7" s="59">
        <f aca="true" t="shared" si="0" ref="F7:F12">E7/D7</f>
        <v>1.6407096774193548</v>
      </c>
      <c r="G7" s="103" t="s">
        <v>60</v>
      </c>
    </row>
    <row r="8" spans="1:7" ht="16.5" customHeight="1" hidden="1">
      <c r="A8" s="61"/>
      <c r="B8" s="6" t="s">
        <v>12</v>
      </c>
      <c r="C8" s="92"/>
      <c r="D8" s="79"/>
      <c r="E8" s="28"/>
      <c r="F8" s="52" t="e">
        <f t="shared" si="0"/>
        <v>#DIV/0!</v>
      </c>
      <c r="G8" s="52" t="e">
        <f>E8/C8</f>
        <v>#DIV/0!</v>
      </c>
    </row>
    <row r="9" spans="1:7" ht="16.5" customHeight="1" hidden="1">
      <c r="A9" s="61"/>
      <c r="B9" s="62" t="s">
        <v>45</v>
      </c>
      <c r="C9" s="105"/>
      <c r="D9" s="37"/>
      <c r="E9" s="37"/>
      <c r="F9" s="53" t="e">
        <f t="shared" si="0"/>
        <v>#DIV/0!</v>
      </c>
      <c r="G9" s="53" t="e">
        <f>E9/C9</f>
        <v>#DIV/0!</v>
      </c>
    </row>
    <row r="10" spans="1:7" ht="16.5" customHeight="1" hidden="1" thickBot="1">
      <c r="A10" s="60"/>
      <c r="B10" s="50" t="s">
        <v>46</v>
      </c>
      <c r="C10" s="49"/>
      <c r="D10" s="34"/>
      <c r="E10" s="34"/>
      <c r="F10" s="54" t="e">
        <f t="shared" si="0"/>
        <v>#DIV/0!</v>
      </c>
      <c r="G10" s="54" t="e">
        <f>E10/C10</f>
        <v>#DIV/0!</v>
      </c>
    </row>
    <row r="11" spans="1:7" ht="16.5" customHeight="1" thickBot="1">
      <c r="A11" s="43" t="s">
        <v>3</v>
      </c>
      <c r="B11" s="11" t="s">
        <v>36</v>
      </c>
      <c r="C11" s="106">
        <v>162676</v>
      </c>
      <c r="D11" s="27">
        <v>181591</v>
      </c>
      <c r="E11" s="27">
        <v>141537</v>
      </c>
      <c r="F11" s="59">
        <f t="shared" si="0"/>
        <v>0.7794273945294645</v>
      </c>
      <c r="G11" s="59">
        <f>E11/C11</f>
        <v>0.8700545870318916</v>
      </c>
    </row>
    <row r="12" spans="1:7" ht="24.75" customHeight="1">
      <c r="A12" s="25" t="s">
        <v>4</v>
      </c>
      <c r="B12" s="20" t="s">
        <v>59</v>
      </c>
      <c r="C12" s="80">
        <f>C14+C15</f>
        <v>17523</v>
      </c>
      <c r="D12" s="80">
        <f>D14+D15</f>
        <v>78000</v>
      </c>
      <c r="E12" s="80">
        <f>E14+E15</f>
        <v>108856</v>
      </c>
      <c r="F12" s="81">
        <f t="shared" si="0"/>
        <v>1.3955897435897435</v>
      </c>
      <c r="G12" s="98" t="s">
        <v>60</v>
      </c>
    </row>
    <row r="13" spans="1:7" ht="14.25" customHeight="1">
      <c r="A13" s="18"/>
      <c r="B13" s="3" t="s">
        <v>12</v>
      </c>
      <c r="C13" s="49"/>
      <c r="D13" s="82"/>
      <c r="E13" s="83"/>
      <c r="F13" s="84"/>
      <c r="G13" s="84"/>
    </row>
    <row r="14" spans="1:7" ht="16.5" customHeight="1">
      <c r="A14" s="18"/>
      <c r="B14" s="3" t="s">
        <v>33</v>
      </c>
      <c r="C14" s="49">
        <v>12284</v>
      </c>
      <c r="D14" s="28">
        <v>30000</v>
      </c>
      <c r="E14" s="28">
        <v>21536</v>
      </c>
      <c r="F14" s="52">
        <f>E14/D14</f>
        <v>0.7178666666666667</v>
      </c>
      <c r="G14" s="52">
        <f>E14/C14</f>
        <v>1.7531748616085965</v>
      </c>
    </row>
    <row r="15" spans="1:7" ht="16.5" customHeight="1" thickBot="1">
      <c r="A15" s="18"/>
      <c r="B15" s="4" t="s">
        <v>17</v>
      </c>
      <c r="C15" s="93">
        <v>5239</v>
      </c>
      <c r="D15" s="29">
        <v>48000</v>
      </c>
      <c r="E15" s="29">
        <v>87320</v>
      </c>
      <c r="F15" s="57">
        <f>E15/D15</f>
        <v>1.8191666666666666</v>
      </c>
      <c r="G15" s="100" t="s">
        <v>60</v>
      </c>
    </row>
    <row r="16" spans="1:7" ht="24" customHeight="1">
      <c r="A16" s="25" t="s">
        <v>5</v>
      </c>
      <c r="B16" s="20" t="s">
        <v>18</v>
      </c>
      <c r="C16" s="31">
        <f>C18+C19</f>
        <v>11698</v>
      </c>
      <c r="D16" s="31">
        <f>D18+D19</f>
        <v>249600</v>
      </c>
      <c r="E16" s="31">
        <f>E18+E19</f>
        <v>168648</v>
      </c>
      <c r="F16" s="51">
        <f>E16/D16</f>
        <v>0.6756730769230769</v>
      </c>
      <c r="G16" s="101" t="s">
        <v>60</v>
      </c>
    </row>
    <row r="17" spans="1:7" ht="14.25" customHeight="1">
      <c r="A17" s="12"/>
      <c r="B17" s="19" t="s">
        <v>12</v>
      </c>
      <c r="C17" s="49"/>
      <c r="D17" s="82"/>
      <c r="E17" s="83"/>
      <c r="F17" s="84"/>
      <c r="G17" s="99"/>
    </row>
    <row r="18" spans="1:7" ht="16.5" customHeight="1">
      <c r="A18" s="12"/>
      <c r="B18" s="21" t="s">
        <v>34</v>
      </c>
      <c r="C18" s="49">
        <v>11339</v>
      </c>
      <c r="D18" s="28">
        <v>248000</v>
      </c>
      <c r="E18" s="28">
        <v>168397</v>
      </c>
      <c r="F18" s="52">
        <f>E18/D18</f>
        <v>0.6790201612903226</v>
      </c>
      <c r="G18" s="76" t="s">
        <v>60</v>
      </c>
    </row>
    <row r="19" spans="1:7" ht="16.5" customHeight="1" thickBot="1">
      <c r="A19" s="22"/>
      <c r="B19" s="5" t="s">
        <v>19</v>
      </c>
      <c r="C19" s="94">
        <v>359</v>
      </c>
      <c r="D19" s="30">
        <v>1600</v>
      </c>
      <c r="E19" s="30">
        <v>251</v>
      </c>
      <c r="F19" s="58">
        <f>E19/D19</f>
        <v>0.156875</v>
      </c>
      <c r="G19" s="58">
        <f>E19/C19</f>
        <v>0.6991643454038997</v>
      </c>
    </row>
    <row r="20" spans="1:7" ht="24" customHeight="1">
      <c r="A20" s="25" t="s">
        <v>6</v>
      </c>
      <c r="B20" s="7" t="s">
        <v>41</v>
      </c>
      <c r="C20" s="31">
        <f>C22+C23</f>
        <v>0</v>
      </c>
      <c r="D20" s="31">
        <f>D22+D23</f>
        <v>500</v>
      </c>
      <c r="E20" s="31">
        <f>E22+E23</f>
        <v>14019</v>
      </c>
      <c r="F20" s="101" t="s">
        <v>60</v>
      </c>
      <c r="G20" s="101" t="s">
        <v>54</v>
      </c>
    </row>
    <row r="21" spans="1:7" ht="14.25" customHeight="1">
      <c r="A21" s="61"/>
      <c r="B21" s="6" t="s">
        <v>12</v>
      </c>
      <c r="C21" s="92"/>
      <c r="D21" s="79"/>
      <c r="E21" s="28"/>
      <c r="F21" s="52"/>
      <c r="G21" s="76"/>
    </row>
    <row r="22" spans="1:7" ht="16.5" customHeight="1">
      <c r="A22" s="61"/>
      <c r="B22" s="62" t="s">
        <v>33</v>
      </c>
      <c r="C22" s="105">
        <v>0</v>
      </c>
      <c r="D22" s="37">
        <v>0</v>
      </c>
      <c r="E22" s="37">
        <v>14019</v>
      </c>
      <c r="F22" s="74" t="s">
        <v>54</v>
      </c>
      <c r="G22" s="74" t="s">
        <v>54</v>
      </c>
    </row>
    <row r="23" spans="1:7" ht="16.5" customHeight="1" thickBot="1">
      <c r="A23" s="60"/>
      <c r="B23" s="50" t="s">
        <v>19</v>
      </c>
      <c r="C23" s="110">
        <v>0</v>
      </c>
      <c r="D23" s="34">
        <v>500</v>
      </c>
      <c r="E23" s="34">
        <v>0</v>
      </c>
      <c r="F23" s="54">
        <f>E23/D23</f>
        <v>0</v>
      </c>
      <c r="G23" s="77" t="s">
        <v>54</v>
      </c>
    </row>
    <row r="24" spans="1:7" ht="16.5" customHeight="1" thickBot="1">
      <c r="A24" s="40" t="s">
        <v>7</v>
      </c>
      <c r="B24" s="16" t="s">
        <v>35</v>
      </c>
      <c r="C24" s="108">
        <v>1842</v>
      </c>
      <c r="D24" s="26">
        <v>3170</v>
      </c>
      <c r="E24" s="26">
        <v>9861</v>
      </c>
      <c r="F24" s="104" t="s">
        <v>60</v>
      </c>
      <c r="G24" s="104" t="s">
        <v>60</v>
      </c>
    </row>
    <row r="25" spans="1:7" ht="16.5" customHeight="1" thickBot="1">
      <c r="A25" s="43" t="s">
        <v>8</v>
      </c>
      <c r="B25" s="11" t="s">
        <v>20</v>
      </c>
      <c r="C25" s="106">
        <v>1070</v>
      </c>
      <c r="D25" s="27">
        <v>950</v>
      </c>
      <c r="E25" s="27">
        <v>201</v>
      </c>
      <c r="F25" s="59">
        <f aca="true" t="shared" si="1" ref="F25:F30">E25/D25</f>
        <v>0.21157894736842106</v>
      </c>
      <c r="G25" s="59">
        <f aca="true" t="shared" si="2" ref="G25:G30">E25/C25</f>
        <v>0.18785046728971963</v>
      </c>
    </row>
    <row r="26" spans="1:7" ht="16.5" customHeight="1" thickBot="1">
      <c r="A26" s="44" t="s">
        <v>9</v>
      </c>
      <c r="B26" s="36" t="s">
        <v>42</v>
      </c>
      <c r="C26" s="9">
        <f>C6+C7+C11+C12+C16+C20+C24+C25</f>
        <v>221390</v>
      </c>
      <c r="D26" s="9">
        <f>D6+D7+D11+D12+D16+D20+D24+D25</f>
        <v>532231</v>
      </c>
      <c r="E26" s="9">
        <f>E6+E7+E11+E12+E16+E20+E24+E25</f>
        <v>488828</v>
      </c>
      <c r="F26" s="64">
        <f t="shared" si="1"/>
        <v>0.9184508230448809</v>
      </c>
      <c r="G26" s="64">
        <f t="shared" si="2"/>
        <v>2.207994941054248</v>
      </c>
    </row>
    <row r="27" spans="1:7" ht="16.5" customHeight="1" thickBot="1">
      <c r="A27" s="10"/>
      <c r="B27" s="11" t="s">
        <v>21</v>
      </c>
      <c r="C27" s="106">
        <f>C57-C26</f>
        <v>281788</v>
      </c>
      <c r="D27" s="27">
        <f>D57-D26</f>
        <v>177655</v>
      </c>
      <c r="E27" s="27">
        <f>E57-E26</f>
        <v>170627</v>
      </c>
      <c r="F27" s="59">
        <f t="shared" si="1"/>
        <v>0.9604401789986209</v>
      </c>
      <c r="G27" s="59">
        <f t="shared" si="2"/>
        <v>0.6055154939174131</v>
      </c>
    </row>
    <row r="28" spans="1:7" ht="16.5" customHeight="1" thickBot="1">
      <c r="A28" s="43" t="s">
        <v>10</v>
      </c>
      <c r="B28" s="11" t="s">
        <v>37</v>
      </c>
      <c r="C28" s="106">
        <v>59140</v>
      </c>
      <c r="D28" s="85">
        <v>51520</v>
      </c>
      <c r="E28" s="85">
        <v>32450</v>
      </c>
      <c r="F28" s="59">
        <f t="shared" si="1"/>
        <v>0.6298524844720497</v>
      </c>
      <c r="G28" s="59">
        <f t="shared" si="2"/>
        <v>0.5486980047345282</v>
      </c>
    </row>
    <row r="29" spans="1:7" ht="16.5" customHeight="1" thickBot="1">
      <c r="A29" s="43" t="s">
        <v>13</v>
      </c>
      <c r="B29" s="11" t="s">
        <v>58</v>
      </c>
      <c r="C29" s="95">
        <f>C27-C28</f>
        <v>222648</v>
      </c>
      <c r="D29" s="86">
        <f>D57-D30</f>
        <v>126135</v>
      </c>
      <c r="E29" s="86">
        <f>E57-E30</f>
        <v>138177</v>
      </c>
      <c r="F29" s="59">
        <f t="shared" si="1"/>
        <v>1.0954691402069212</v>
      </c>
      <c r="G29" s="59">
        <f t="shared" si="2"/>
        <v>0.6206074161905788</v>
      </c>
    </row>
    <row r="30" spans="1:9" ht="22.5" customHeight="1" thickBot="1">
      <c r="A30" s="44" t="s">
        <v>14</v>
      </c>
      <c r="B30" s="36" t="s">
        <v>22</v>
      </c>
      <c r="C30" s="87">
        <f>C26+C28</f>
        <v>280530</v>
      </c>
      <c r="D30" s="87">
        <f>D26+D28</f>
        <v>583751</v>
      </c>
      <c r="E30" s="87">
        <f>E26+E28</f>
        <v>521278</v>
      </c>
      <c r="F30" s="64">
        <f t="shared" si="1"/>
        <v>0.8929800548521545</v>
      </c>
      <c r="G30" s="64">
        <f t="shared" si="2"/>
        <v>1.8581898549174776</v>
      </c>
      <c r="I30" s="118"/>
    </row>
    <row r="31" spans="1:7" ht="22.5" customHeight="1" thickBot="1">
      <c r="A31" s="46" t="s">
        <v>11</v>
      </c>
      <c r="B31" s="47" t="s">
        <v>40</v>
      </c>
      <c r="C31" s="88"/>
      <c r="D31" s="88"/>
      <c r="E31" s="89"/>
      <c r="F31" s="90"/>
      <c r="G31" s="90"/>
    </row>
    <row r="32" spans="1:7" ht="16.5" customHeight="1">
      <c r="A32" s="15" t="s">
        <v>0</v>
      </c>
      <c r="B32" s="35" t="s">
        <v>23</v>
      </c>
      <c r="C32" s="31">
        <f>C34+C36+C37+C38</f>
        <v>448006</v>
      </c>
      <c r="D32" s="31">
        <f>D34+D36+D37+D38</f>
        <v>352533</v>
      </c>
      <c r="E32" s="31">
        <f>E34+E36+E37+E38</f>
        <v>427046</v>
      </c>
      <c r="F32" s="51">
        <f>E32/D32</f>
        <v>1.2113646098379443</v>
      </c>
      <c r="G32" s="51">
        <f>E32/C32</f>
        <v>0.9532149123002817</v>
      </c>
    </row>
    <row r="33" spans="1:7" ht="14.25" customHeight="1">
      <c r="A33" s="65"/>
      <c r="B33" s="19" t="s">
        <v>1</v>
      </c>
      <c r="C33" s="49"/>
      <c r="D33" s="82"/>
      <c r="E33" s="28"/>
      <c r="F33" s="52"/>
      <c r="G33" s="52"/>
    </row>
    <row r="34" spans="1:7" ht="16.5" customHeight="1">
      <c r="A34" s="65"/>
      <c r="B34" s="6" t="s">
        <v>56</v>
      </c>
      <c r="C34" s="49">
        <f>C35+1807+31633+5351</f>
        <v>186942</v>
      </c>
      <c r="D34" s="28">
        <v>219063</v>
      </c>
      <c r="E34" s="28">
        <v>230723</v>
      </c>
      <c r="F34" s="52">
        <f>E34/D34</f>
        <v>1.0532266973427735</v>
      </c>
      <c r="G34" s="52">
        <f>E34/C34</f>
        <v>1.234195632870088</v>
      </c>
    </row>
    <row r="35" spans="1:7" ht="16.5" customHeight="1">
      <c r="A35" s="65"/>
      <c r="B35" s="62" t="s">
        <v>47</v>
      </c>
      <c r="C35" s="105">
        <v>148151</v>
      </c>
      <c r="D35" s="37">
        <v>167900</v>
      </c>
      <c r="E35" s="37">
        <v>167868</v>
      </c>
      <c r="F35" s="53">
        <f>E35/D35</f>
        <v>0.9998094103633115</v>
      </c>
      <c r="G35" s="53">
        <f>E35/C35</f>
        <v>1.1330871880716296</v>
      </c>
    </row>
    <row r="36" spans="1:7" ht="16.5" customHeight="1">
      <c r="A36" s="65"/>
      <c r="B36" s="66" t="s">
        <v>53</v>
      </c>
      <c r="C36" s="107">
        <v>156136</v>
      </c>
      <c r="D36" s="33">
        <v>75963</v>
      </c>
      <c r="E36" s="33">
        <v>120391</v>
      </c>
      <c r="F36" s="56">
        <f>E36/D36</f>
        <v>1.5848636836354542</v>
      </c>
      <c r="G36" s="56">
        <f>E36/C36</f>
        <v>0.7710649690013834</v>
      </c>
    </row>
    <row r="37" spans="1:7" ht="16.5" customHeight="1">
      <c r="A37" s="65"/>
      <c r="B37" s="66" t="s">
        <v>51</v>
      </c>
      <c r="C37" s="107">
        <v>91486</v>
      </c>
      <c r="D37" s="33">
        <v>57327</v>
      </c>
      <c r="E37" s="33">
        <v>63870</v>
      </c>
      <c r="F37" s="56">
        <f>E37/D37</f>
        <v>1.1141347009262652</v>
      </c>
      <c r="G37" s="56">
        <f>E37/C37</f>
        <v>0.6981396060599436</v>
      </c>
    </row>
    <row r="38" spans="1:7" ht="16.5" customHeight="1" thickBot="1">
      <c r="A38" s="14"/>
      <c r="B38" s="67" t="s">
        <v>48</v>
      </c>
      <c r="C38" s="93">
        <f>13442</f>
        <v>13442</v>
      </c>
      <c r="D38" s="30">
        <v>180</v>
      </c>
      <c r="E38" s="30">
        <v>12062</v>
      </c>
      <c r="F38" s="102" t="s">
        <v>60</v>
      </c>
      <c r="G38" s="58">
        <f>E38/C38</f>
        <v>0.8973367058473442</v>
      </c>
    </row>
    <row r="39" spans="1:7" ht="16.5" customHeight="1" thickBot="1">
      <c r="A39" s="43" t="s">
        <v>2</v>
      </c>
      <c r="B39" s="11" t="s">
        <v>24</v>
      </c>
      <c r="C39" s="2">
        <v>30411</v>
      </c>
      <c r="D39" s="27">
        <v>262500</v>
      </c>
      <c r="E39" s="27">
        <v>184476</v>
      </c>
      <c r="F39" s="59">
        <f>E39/D39</f>
        <v>0.7027657142857143</v>
      </c>
      <c r="G39" s="103" t="s">
        <v>60</v>
      </c>
    </row>
    <row r="40" spans="1:7" ht="16.5" customHeight="1" hidden="1">
      <c r="A40" s="61"/>
      <c r="B40" s="6" t="s">
        <v>12</v>
      </c>
      <c r="C40" s="92"/>
      <c r="D40" s="79"/>
      <c r="E40" s="28"/>
      <c r="F40" s="52" t="e">
        <f>E40/D40</f>
        <v>#DIV/0!</v>
      </c>
      <c r="G40" s="52" t="e">
        <f>E40/C40</f>
        <v>#DIV/0!</v>
      </c>
    </row>
    <row r="41" spans="1:7" ht="16.5" customHeight="1" hidden="1">
      <c r="A41" s="61"/>
      <c r="B41" s="6" t="s">
        <v>49</v>
      </c>
      <c r="C41" s="49"/>
      <c r="D41" s="28"/>
      <c r="E41" s="28"/>
      <c r="F41" s="52" t="e">
        <f>E41/D41</f>
        <v>#DIV/0!</v>
      </c>
      <c r="G41" s="52" t="e">
        <f>E41/C41</f>
        <v>#DIV/0!</v>
      </c>
    </row>
    <row r="42" spans="1:7" ht="16.5" customHeight="1" hidden="1" thickBot="1">
      <c r="A42" s="60"/>
      <c r="B42" s="6" t="s">
        <v>48</v>
      </c>
      <c r="C42" s="49"/>
      <c r="D42" s="28"/>
      <c r="E42" s="28"/>
      <c r="F42" s="52" t="e">
        <f>E42/D42</f>
        <v>#DIV/0!</v>
      </c>
      <c r="G42" s="52" t="e">
        <f>E42/C42</f>
        <v>#DIV/0!</v>
      </c>
    </row>
    <row r="43" spans="1:7" ht="24.75" customHeight="1">
      <c r="A43" s="41" t="s">
        <v>3</v>
      </c>
      <c r="B43" s="7" t="s">
        <v>25</v>
      </c>
      <c r="C43" s="31">
        <f>C45+C46</f>
        <v>2792</v>
      </c>
      <c r="D43" s="31">
        <f>D45+D46</f>
        <v>57393</v>
      </c>
      <c r="E43" s="31">
        <f>E45+E46</f>
        <v>7695</v>
      </c>
      <c r="F43" s="51">
        <f>E43/D43</f>
        <v>0.13407558413046888</v>
      </c>
      <c r="G43" s="51">
        <f>E43/C43</f>
        <v>2.7560888252148996</v>
      </c>
    </row>
    <row r="44" spans="1:7" ht="14.25" customHeight="1">
      <c r="A44" s="12"/>
      <c r="B44" s="6" t="s">
        <v>12</v>
      </c>
      <c r="C44" s="92"/>
      <c r="D44" s="79"/>
      <c r="E44" s="32"/>
      <c r="F44" s="55"/>
      <c r="G44" s="55"/>
    </row>
    <row r="45" spans="1:7" ht="16.5" customHeight="1">
      <c r="A45" s="12"/>
      <c r="B45" s="17" t="s">
        <v>32</v>
      </c>
      <c r="C45" s="49">
        <v>0</v>
      </c>
      <c r="D45" s="28">
        <v>0</v>
      </c>
      <c r="E45" s="28">
        <v>160</v>
      </c>
      <c r="F45" s="76" t="s">
        <v>54</v>
      </c>
      <c r="G45" s="76" t="s">
        <v>54</v>
      </c>
    </row>
    <row r="46" spans="1:7" ht="16.5" customHeight="1" thickBot="1">
      <c r="A46" s="12"/>
      <c r="B46" s="13" t="s">
        <v>26</v>
      </c>
      <c r="C46" s="94">
        <v>2792</v>
      </c>
      <c r="D46" s="30">
        <v>57393</v>
      </c>
      <c r="E46" s="30">
        <v>7535</v>
      </c>
      <c r="F46" s="58">
        <f>E46/D46</f>
        <v>0.13128778770930252</v>
      </c>
      <c r="G46" s="58">
        <f>E46/C46</f>
        <v>2.69878223495702</v>
      </c>
    </row>
    <row r="47" spans="1:7" ht="24" customHeight="1">
      <c r="A47" s="25" t="s">
        <v>4</v>
      </c>
      <c r="B47" s="1" t="s">
        <v>27</v>
      </c>
      <c r="C47" s="32">
        <f>C49+C50</f>
        <v>21228</v>
      </c>
      <c r="D47" s="32">
        <f>D49+D50</f>
        <v>35700</v>
      </c>
      <c r="E47" s="32">
        <f>E49+E50</f>
        <v>39137</v>
      </c>
      <c r="F47" s="55">
        <f>E47/D47</f>
        <v>1.0962745098039215</v>
      </c>
      <c r="G47" s="55">
        <f>E47/C47</f>
        <v>1.8436498963632937</v>
      </c>
    </row>
    <row r="48" spans="1:7" ht="14.25" customHeight="1">
      <c r="A48" s="12"/>
      <c r="B48" s="3" t="s">
        <v>12</v>
      </c>
      <c r="C48" s="49"/>
      <c r="D48" s="82"/>
      <c r="E48" s="32"/>
      <c r="F48" s="55"/>
      <c r="G48" s="55"/>
    </row>
    <row r="49" spans="1:7" ht="16.5" customHeight="1">
      <c r="A49" s="12"/>
      <c r="B49" s="68" t="s">
        <v>32</v>
      </c>
      <c r="C49" s="111">
        <v>20836</v>
      </c>
      <c r="D49" s="28">
        <v>35000</v>
      </c>
      <c r="E49" s="28">
        <v>38953</v>
      </c>
      <c r="F49" s="52">
        <f>E49/D49</f>
        <v>1.1129428571428572</v>
      </c>
      <c r="G49" s="52">
        <f>E49/C49</f>
        <v>1.869504703397965</v>
      </c>
    </row>
    <row r="50" spans="1:7" ht="16.5" customHeight="1" thickBot="1">
      <c r="A50" s="22"/>
      <c r="B50" s="70" t="s">
        <v>28</v>
      </c>
      <c r="C50" s="114">
        <v>392</v>
      </c>
      <c r="D50" s="30">
        <v>700</v>
      </c>
      <c r="E50" s="30">
        <v>184</v>
      </c>
      <c r="F50" s="58">
        <f>E50/D50</f>
        <v>0.26285714285714284</v>
      </c>
      <c r="G50" s="58">
        <f>E50/C50</f>
        <v>0.46938775510204084</v>
      </c>
    </row>
    <row r="51" spans="1:7" ht="25.5" customHeight="1">
      <c r="A51" s="41" t="s">
        <v>5</v>
      </c>
      <c r="B51" s="1" t="s">
        <v>43</v>
      </c>
      <c r="C51" s="32">
        <f>C53+C54</f>
        <v>0</v>
      </c>
      <c r="D51" s="32">
        <f>D53+D54</f>
        <v>0</v>
      </c>
      <c r="E51" s="32">
        <f>E53+E54</f>
        <v>0</v>
      </c>
      <c r="F51" s="75" t="s">
        <v>54</v>
      </c>
      <c r="G51" s="75" t="s">
        <v>54</v>
      </c>
    </row>
    <row r="52" spans="1:7" ht="14.25" customHeight="1">
      <c r="A52" s="12"/>
      <c r="B52" s="69" t="s">
        <v>12</v>
      </c>
      <c r="C52" s="92"/>
      <c r="D52" s="91"/>
      <c r="E52" s="28"/>
      <c r="F52" s="76"/>
      <c r="G52" s="76"/>
    </row>
    <row r="53" spans="1:7" ht="16.5" customHeight="1">
      <c r="A53" s="12"/>
      <c r="B53" s="71" t="s">
        <v>50</v>
      </c>
      <c r="C53" s="109">
        <v>0</v>
      </c>
      <c r="D53" s="37">
        <v>0</v>
      </c>
      <c r="E53" s="37">
        <v>0</v>
      </c>
      <c r="F53" s="74" t="s">
        <v>54</v>
      </c>
      <c r="G53" s="74" t="s">
        <v>54</v>
      </c>
    </row>
    <row r="54" spans="1:7" ht="16.5" customHeight="1" thickBot="1">
      <c r="A54" s="22"/>
      <c r="B54" s="73" t="s">
        <v>28</v>
      </c>
      <c r="C54" s="110">
        <v>0</v>
      </c>
      <c r="D54" s="34">
        <v>0</v>
      </c>
      <c r="E54" s="34">
        <v>0</v>
      </c>
      <c r="F54" s="77" t="s">
        <v>54</v>
      </c>
      <c r="G54" s="77" t="s">
        <v>54</v>
      </c>
    </row>
    <row r="55" spans="1:7" ht="16.5" customHeight="1" thickBot="1">
      <c r="A55" s="41" t="s">
        <v>6</v>
      </c>
      <c r="B55" s="72" t="s">
        <v>29</v>
      </c>
      <c r="C55" s="112">
        <v>465</v>
      </c>
      <c r="D55" s="26">
        <v>1500</v>
      </c>
      <c r="E55" s="26">
        <v>773</v>
      </c>
      <c r="F55" s="63">
        <f>E55/D55</f>
        <v>0.5153333333333333</v>
      </c>
      <c r="G55" s="63">
        <f>E55/C55</f>
        <v>1.6623655913978495</v>
      </c>
    </row>
    <row r="56" spans="1:7" ht="16.5" customHeight="1" thickBot="1">
      <c r="A56" s="43" t="s">
        <v>7</v>
      </c>
      <c r="B56" s="45" t="s">
        <v>30</v>
      </c>
      <c r="C56" s="113">
        <v>276</v>
      </c>
      <c r="D56" s="32">
        <v>260</v>
      </c>
      <c r="E56" s="32">
        <v>328</v>
      </c>
      <c r="F56" s="55">
        <f>E56/D56</f>
        <v>1.2615384615384615</v>
      </c>
      <c r="G56" s="55">
        <f>E56/C56</f>
        <v>1.1884057971014492</v>
      </c>
    </row>
    <row r="57" spans="1:7" ht="22.5" customHeight="1" thickBot="1">
      <c r="A57" s="44" t="s">
        <v>8</v>
      </c>
      <c r="B57" s="39" t="s">
        <v>31</v>
      </c>
      <c r="C57" s="9">
        <f>C32+C39+C43+C47+C51+C55+C56</f>
        <v>503178</v>
      </c>
      <c r="D57" s="9">
        <f>D32+D39+D43+D47+D51+D55+D56</f>
        <v>709886</v>
      </c>
      <c r="E57" s="9">
        <f>E32+E39+E43+E47+E51+E55+E56</f>
        <v>659455</v>
      </c>
      <c r="F57" s="64">
        <f>E57/D57</f>
        <v>0.9289590159546744</v>
      </c>
      <c r="G57" s="64">
        <f>E57/C57</f>
        <v>1.310579953813561</v>
      </c>
    </row>
  </sheetData>
  <printOptions horizontalCentered="1"/>
  <pageMargins left="0.3937007874015748" right="0.3937007874015748" top="0.5905511811023623" bottom="0.3937007874015748" header="0.3937007874015748" footer="0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PAULIAK</dc:creator>
  <cp:keywords/>
  <dc:description/>
  <cp:lastModifiedBy>Dagmar Blažeková Ing.</cp:lastModifiedBy>
  <cp:lastPrinted>2003-03-28T11:40:35Z</cp:lastPrinted>
  <dcterms:created xsi:type="dcterms:W3CDTF">1998-03-09T10:12:41Z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