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6375" windowHeight="4800" activeTab="1"/>
  </bookViews>
  <sheets>
    <sheet name="2a" sheetId="1" r:id="rId1"/>
    <sheet name="2b" sheetId="2" r:id="rId2"/>
  </sheets>
  <definedNames>
    <definedName name="_xlnm.Print_Area" localSheetId="0">'2a'!$A$1:$L$44</definedName>
  </definedNames>
  <calcPr fullCalcOnLoad="1"/>
</workbook>
</file>

<file path=xl/sharedStrings.xml><?xml version="1.0" encoding="utf-8"?>
<sst xmlns="http://schemas.openxmlformats.org/spreadsheetml/2006/main" count="97" uniqueCount="59">
  <si>
    <t>Por.č.</t>
  </si>
  <si>
    <t>Organizácia</t>
  </si>
  <si>
    <t>FNM</t>
  </si>
  <si>
    <t>ŠR</t>
  </si>
  <si>
    <t>1.</t>
  </si>
  <si>
    <t>2.</t>
  </si>
  <si>
    <t>Calex,a.s., Zlaté Moravce</t>
  </si>
  <si>
    <t>Pratex Čadca,a.s.</t>
  </si>
  <si>
    <t>Cassovia Technopolis,s.r.o., Košice</t>
  </si>
  <si>
    <t>Pozemné stavby Banská Bytsrica,š.p.</t>
  </si>
  <si>
    <t>ZŤS TEES,a.s., Martin</t>
  </si>
  <si>
    <t>Vodohosp. výstavba,š.p., Bratislava</t>
  </si>
  <si>
    <t>Chirana Prema Stará Turá</t>
  </si>
  <si>
    <t>OTF,a.s., Nižná</t>
  </si>
  <si>
    <t>Solivary,a.s., Prešov</t>
  </si>
  <si>
    <t>12.</t>
  </si>
  <si>
    <t>Slov. ovčiarska spol.,s.r.o. Ružomberok</t>
  </si>
  <si>
    <t>Slovenské elektrárne,a.s., Bratislava</t>
  </si>
  <si>
    <t>Imuna Šarišské Michaľany</t>
  </si>
  <si>
    <t>Železnice SR</t>
  </si>
  <si>
    <t>Nový Calex Zlaté Moravce,a.s.</t>
  </si>
  <si>
    <t>17.</t>
  </si>
  <si>
    <t>Slovenské lodenice Komárno,a.s.</t>
  </si>
  <si>
    <t>Spolu</t>
  </si>
  <si>
    <t>ZŤS, š.p., Dubnica n. Váhom</t>
  </si>
  <si>
    <t xml:space="preserve">                                            Rok realizácie štátnej záruky</t>
  </si>
  <si>
    <t>Realiz.</t>
  </si>
  <si>
    <t>zo</t>
  </si>
  <si>
    <t>v mil. Sk</t>
  </si>
  <si>
    <t>3.</t>
  </si>
  <si>
    <t xml:space="preserve">14. </t>
  </si>
  <si>
    <t>18.</t>
  </si>
  <si>
    <t>19.</t>
  </si>
  <si>
    <t>20.</t>
  </si>
  <si>
    <t>21.</t>
  </si>
  <si>
    <t xml:space="preserve">22. </t>
  </si>
  <si>
    <t>25.</t>
  </si>
  <si>
    <t>26.</t>
  </si>
  <si>
    <t>28.</t>
  </si>
  <si>
    <t>29.</t>
  </si>
  <si>
    <t>32.</t>
  </si>
  <si>
    <t>33.</t>
  </si>
  <si>
    <t>34.</t>
  </si>
  <si>
    <t>Štátny fond cestného hospodárstva</t>
  </si>
  <si>
    <t>Chemicelulóza,š.p., Žilina</t>
  </si>
  <si>
    <t>str.1</t>
  </si>
  <si>
    <t>Prevzaté do štátneho dlhu</t>
  </si>
  <si>
    <t>SPOLU</t>
  </si>
  <si>
    <t>(Realizované zo štátneho rozpočtu)</t>
  </si>
  <si>
    <t>Realizované z FNM</t>
  </si>
  <si>
    <t>str.2</t>
  </si>
  <si>
    <t>1991-1995</t>
  </si>
  <si>
    <t>Rôzne</t>
  </si>
  <si>
    <t>Zohľadné v deficite verejných financií</t>
  </si>
  <si>
    <t xml:space="preserve">Nezohľadné v deficite </t>
  </si>
  <si>
    <t>Tabuľka č. 2a</t>
  </si>
  <si>
    <t>Tabuľka č. 2b</t>
  </si>
  <si>
    <t xml:space="preserve"> Realizované štátne záruky a prevzatý štátny dlh  v rokoch 1996 - 2002  (v miliónoch SKK)</t>
  </si>
  <si>
    <t xml:space="preserve"> Realizované štátne záruky a prevzatý štátny dlh  v rokoch 1996 - 2002   (v miliónoch SKK)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</si>
</sst>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_);_(* \(#,##0.0\);_(* &quot;-&quot;?_);_(@_)"/>
    <numFmt numFmtId="174" formatCode="0.0%"/>
    <numFmt numFmtId="175" formatCode="0.000"/>
    <numFmt numFmtId="176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indent="2"/>
    </xf>
    <xf numFmtId="0" fontId="0" fillId="0" borderId="3" xfId="0" applyFont="1" applyBorder="1" applyAlignment="1">
      <alignment horizontal="left" indent="2"/>
    </xf>
    <xf numFmtId="0" fontId="0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/>
    </xf>
    <xf numFmtId="173" fontId="0" fillId="0" borderId="6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 horizontal="center"/>
    </xf>
    <xf numFmtId="173" fontId="0" fillId="0" borderId="8" xfId="0" applyNumberFormat="1" applyFont="1" applyBorder="1" applyAlignment="1">
      <alignment/>
    </xf>
    <xf numFmtId="173" fontId="0" fillId="0" borderId="3" xfId="0" applyNumberFormat="1" applyFont="1" applyBorder="1" applyAlignment="1">
      <alignment/>
    </xf>
    <xf numFmtId="173" fontId="0" fillId="0" borderId="9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173" fontId="1" fillId="0" borderId="1" xfId="0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 horizontal="left"/>
    </xf>
    <xf numFmtId="173" fontId="0" fillId="0" borderId="12" xfId="0" applyNumberFormat="1" applyBorder="1" applyAlignment="1">
      <alignment/>
    </xf>
    <xf numFmtId="173" fontId="1" fillId="0" borderId="13" xfId="0" applyNumberFormat="1" applyFont="1" applyBorder="1" applyAlignment="1">
      <alignment horizontal="center"/>
    </xf>
    <xf numFmtId="173" fontId="0" fillId="0" borderId="14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1" fillId="0" borderId="12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173" fontId="1" fillId="3" borderId="22" xfId="0" applyNumberFormat="1" applyFont="1" applyFill="1" applyBorder="1" applyAlignment="1">
      <alignment horizontal="center"/>
    </xf>
    <xf numFmtId="173" fontId="1" fillId="3" borderId="12" xfId="0" applyNumberFormat="1" applyFont="1" applyFill="1" applyBorder="1" applyAlignment="1">
      <alignment horizontal="center"/>
    </xf>
    <xf numFmtId="173" fontId="1" fillId="3" borderId="2" xfId="0" applyNumberFormat="1" applyFont="1" applyFill="1" applyBorder="1" applyAlignment="1">
      <alignment horizontal="center"/>
    </xf>
    <xf numFmtId="172" fontId="0" fillId="0" borderId="23" xfId="0" applyNumberForma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0" borderId="6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26" xfId="0" applyNumberFormat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72" fontId="4" fillId="0" borderId="26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33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20" sqref="I20"/>
    </sheetView>
  </sheetViews>
  <sheetFormatPr defaultColWidth="9.00390625" defaultRowHeight="12.75"/>
  <cols>
    <col min="1" max="1" width="6.75390625" style="0" customWidth="1"/>
    <col min="2" max="2" width="39.375" style="0" customWidth="1"/>
    <col min="3" max="3" width="9.375" style="0" customWidth="1"/>
    <col min="4" max="11" width="8.625" style="0" customWidth="1"/>
  </cols>
  <sheetData>
    <row r="1" ht="15.75">
      <c r="A1" s="1" t="s">
        <v>55</v>
      </c>
    </row>
    <row r="3" spans="1:12" ht="15.75">
      <c r="A3" s="1" t="s">
        <v>57</v>
      </c>
      <c r="L3" s="3"/>
    </row>
    <row r="4" spans="4:12" ht="13.5" thickBot="1">
      <c r="D4" s="45"/>
      <c r="J4" s="2" t="s">
        <v>28</v>
      </c>
      <c r="L4" s="3" t="s">
        <v>45</v>
      </c>
    </row>
    <row r="5" spans="1:12" ht="12.75">
      <c r="A5" s="75" t="s">
        <v>0</v>
      </c>
      <c r="B5" s="75" t="s">
        <v>1</v>
      </c>
      <c r="C5" s="44" t="s">
        <v>26</v>
      </c>
      <c r="D5" s="42"/>
      <c r="E5" s="70" t="s">
        <v>25</v>
      </c>
      <c r="F5" s="71"/>
      <c r="G5" s="71"/>
      <c r="H5" s="71"/>
      <c r="I5" s="71"/>
      <c r="J5" s="71"/>
      <c r="K5" s="71"/>
      <c r="L5" s="72"/>
    </row>
    <row r="6" spans="1:12" ht="13.5" thickBot="1">
      <c r="A6" s="76"/>
      <c r="B6" s="76"/>
      <c r="C6" s="56" t="s">
        <v>27</v>
      </c>
      <c r="D6" s="43" t="s">
        <v>51</v>
      </c>
      <c r="E6" s="41">
        <v>1996</v>
      </c>
      <c r="F6" s="35">
        <v>1997</v>
      </c>
      <c r="G6" s="35">
        <v>1998</v>
      </c>
      <c r="H6" s="35">
        <v>1999</v>
      </c>
      <c r="I6" s="35">
        <v>2000</v>
      </c>
      <c r="J6" s="35">
        <v>2001</v>
      </c>
      <c r="K6" s="35">
        <v>2002</v>
      </c>
      <c r="L6" s="48" t="s">
        <v>23</v>
      </c>
    </row>
    <row r="7" spans="1:12" ht="12.75">
      <c r="A7" s="68" t="s">
        <v>4</v>
      </c>
      <c r="B7" s="66" t="s">
        <v>17</v>
      </c>
      <c r="C7" s="58" t="s">
        <v>3</v>
      </c>
      <c r="D7" s="55"/>
      <c r="E7" s="47"/>
      <c r="F7" s="47"/>
      <c r="G7" s="47"/>
      <c r="H7" s="47">
        <v>421.5</v>
      </c>
      <c r="I7" s="47"/>
      <c r="J7" s="47"/>
      <c r="K7" s="46"/>
      <c r="L7" s="52">
        <f aca="true" t="shared" si="0" ref="L7:L36">E7+F7+G7+H7+I7+J7+K7</f>
        <v>421.5</v>
      </c>
    </row>
    <row r="8" spans="1:12" ht="13.5" thickBot="1">
      <c r="A8" s="69"/>
      <c r="B8" s="67"/>
      <c r="C8" s="59" t="s">
        <v>2</v>
      </c>
      <c r="D8" s="57"/>
      <c r="E8" s="50"/>
      <c r="F8" s="40"/>
      <c r="G8" s="40"/>
      <c r="H8" s="40"/>
      <c r="I8" s="40"/>
      <c r="J8" s="40"/>
      <c r="K8" s="51"/>
      <c r="L8" s="53">
        <f t="shared" si="0"/>
        <v>0</v>
      </c>
    </row>
    <row r="9" spans="1:12" ht="12.75">
      <c r="A9" s="68" t="s">
        <v>5</v>
      </c>
      <c r="B9" s="66" t="s">
        <v>19</v>
      </c>
      <c r="C9" s="58" t="s">
        <v>3</v>
      </c>
      <c r="D9" s="54"/>
      <c r="E9" s="47"/>
      <c r="F9" s="47"/>
      <c r="G9" s="47"/>
      <c r="H9" s="47"/>
      <c r="I9" s="47"/>
      <c r="J9" s="47"/>
      <c r="K9" s="46"/>
      <c r="L9" s="52">
        <f t="shared" si="0"/>
        <v>0</v>
      </c>
    </row>
    <row r="10" spans="1:12" ht="13.5" thickBot="1">
      <c r="A10" s="69"/>
      <c r="B10" s="67"/>
      <c r="C10" s="59" t="s">
        <v>2</v>
      </c>
      <c r="D10" s="49"/>
      <c r="E10" s="50"/>
      <c r="F10" s="40"/>
      <c r="G10" s="40"/>
      <c r="H10" s="40"/>
      <c r="I10" s="40">
        <v>1274.5</v>
      </c>
      <c r="J10" s="40"/>
      <c r="K10" s="51"/>
      <c r="L10" s="53">
        <f t="shared" si="0"/>
        <v>1274.5</v>
      </c>
    </row>
    <row r="11" spans="1:12" s="65" customFormat="1" ht="12.75">
      <c r="A11" s="68" t="s">
        <v>29</v>
      </c>
      <c r="B11" s="66" t="s">
        <v>11</v>
      </c>
      <c r="C11" s="60" t="s">
        <v>3</v>
      </c>
      <c r="D11" s="61"/>
      <c r="E11" s="62"/>
      <c r="F11" s="62">
        <v>457.2</v>
      </c>
      <c r="G11" s="62">
        <v>949.4</v>
      </c>
      <c r="H11" s="62">
        <v>1441</v>
      </c>
      <c r="I11" s="62">
        <v>5412.2</v>
      </c>
      <c r="J11" s="62"/>
      <c r="K11" s="63"/>
      <c r="L11" s="64">
        <f t="shared" si="0"/>
        <v>8259.8</v>
      </c>
    </row>
    <row r="12" spans="1:12" ht="13.5" thickBot="1">
      <c r="A12" s="69"/>
      <c r="B12" s="67"/>
      <c r="C12" s="59" t="s">
        <v>2</v>
      </c>
      <c r="D12" s="49"/>
      <c r="E12" s="50"/>
      <c r="F12" s="40"/>
      <c r="G12" s="40"/>
      <c r="H12" s="40"/>
      <c r="I12" s="40">
        <v>3997.2</v>
      </c>
      <c r="J12" s="40">
        <v>4945.1</v>
      </c>
      <c r="K12" s="51">
        <v>2567.9</v>
      </c>
      <c r="L12" s="53">
        <f t="shared" si="0"/>
        <v>11510.199999999999</v>
      </c>
    </row>
    <row r="13" spans="1:12" ht="12.75">
      <c r="A13" s="68" t="s">
        <v>15</v>
      </c>
      <c r="B13" s="66" t="s">
        <v>43</v>
      </c>
      <c r="C13" s="58" t="s">
        <v>3</v>
      </c>
      <c r="D13" s="54"/>
      <c r="E13" s="47"/>
      <c r="F13" s="47"/>
      <c r="G13" s="47"/>
      <c r="H13" s="47"/>
      <c r="I13" s="47"/>
      <c r="J13" s="47"/>
      <c r="K13" s="46">
        <v>17561.4</v>
      </c>
      <c r="L13" s="52">
        <f t="shared" si="0"/>
        <v>17561.4</v>
      </c>
    </row>
    <row r="14" spans="1:12" ht="13.5" thickBot="1">
      <c r="A14" s="69"/>
      <c r="B14" s="67"/>
      <c r="C14" s="59" t="s">
        <v>2</v>
      </c>
      <c r="D14" s="49"/>
      <c r="E14" s="50"/>
      <c r="F14" s="40"/>
      <c r="G14" s="40"/>
      <c r="H14" s="40"/>
      <c r="I14" s="40"/>
      <c r="J14" s="40"/>
      <c r="K14" s="51"/>
      <c r="L14" s="53">
        <f t="shared" si="0"/>
        <v>0</v>
      </c>
    </row>
    <row r="15" spans="1:12" ht="12.75">
      <c r="A15" s="68" t="s">
        <v>30</v>
      </c>
      <c r="B15" s="66" t="s">
        <v>44</v>
      </c>
      <c r="C15" s="58" t="s">
        <v>3</v>
      </c>
      <c r="D15" s="54"/>
      <c r="E15" s="47">
        <v>340.4</v>
      </c>
      <c r="F15" s="47">
        <v>202.2</v>
      </c>
      <c r="G15" s="47">
        <v>49</v>
      </c>
      <c r="H15" s="47">
        <v>613.3</v>
      </c>
      <c r="I15" s="47"/>
      <c r="J15" s="47"/>
      <c r="K15" s="46"/>
      <c r="L15" s="52">
        <f t="shared" si="0"/>
        <v>1204.8999999999999</v>
      </c>
    </row>
    <row r="16" spans="1:12" ht="13.5" thickBot="1">
      <c r="A16" s="69"/>
      <c r="B16" s="67"/>
      <c r="C16" s="59" t="s">
        <v>2</v>
      </c>
      <c r="D16" s="49"/>
      <c r="E16" s="50"/>
      <c r="F16" s="40"/>
      <c r="G16" s="40"/>
      <c r="H16" s="40"/>
      <c r="I16" s="40">
        <v>879.3</v>
      </c>
      <c r="J16" s="40">
        <v>772.1</v>
      </c>
      <c r="K16" s="51">
        <v>1847.8</v>
      </c>
      <c r="L16" s="53">
        <f t="shared" si="0"/>
        <v>3499.2</v>
      </c>
    </row>
    <row r="17" spans="1:12" ht="12.75">
      <c r="A17" s="68" t="s">
        <v>21</v>
      </c>
      <c r="B17" s="66" t="s">
        <v>18</v>
      </c>
      <c r="C17" s="58" t="s">
        <v>3</v>
      </c>
      <c r="D17" s="54"/>
      <c r="E17" s="47"/>
      <c r="F17" s="47"/>
      <c r="G17" s="47"/>
      <c r="H17" s="47">
        <v>6.6</v>
      </c>
      <c r="I17" s="47">
        <v>8.5</v>
      </c>
      <c r="J17" s="47">
        <v>14.6</v>
      </c>
      <c r="K17" s="46"/>
      <c r="L17" s="52">
        <f t="shared" si="0"/>
        <v>29.7</v>
      </c>
    </row>
    <row r="18" spans="1:12" ht="13.5" thickBot="1">
      <c r="A18" s="69"/>
      <c r="B18" s="67"/>
      <c r="C18" s="59" t="s">
        <v>2</v>
      </c>
      <c r="D18" s="49"/>
      <c r="E18" s="50"/>
      <c r="F18" s="40"/>
      <c r="G18" s="40"/>
      <c r="H18" s="40"/>
      <c r="I18" s="40"/>
      <c r="J18" s="40">
        <v>36.4</v>
      </c>
      <c r="K18" s="51">
        <v>127.2</v>
      </c>
      <c r="L18" s="53">
        <f t="shared" si="0"/>
        <v>163.6</v>
      </c>
    </row>
    <row r="19" spans="1:12" ht="12.75">
      <c r="A19" s="68" t="s">
        <v>31</v>
      </c>
      <c r="B19" s="66" t="s">
        <v>6</v>
      </c>
      <c r="C19" s="58" t="s">
        <v>3</v>
      </c>
      <c r="D19" s="54"/>
      <c r="E19" s="47">
        <v>1476.4</v>
      </c>
      <c r="F19" s="47">
        <v>1023.1</v>
      </c>
      <c r="G19" s="47">
        <v>802.8</v>
      </c>
      <c r="H19" s="47">
        <v>884.9</v>
      </c>
      <c r="I19" s="47">
        <v>25.1</v>
      </c>
      <c r="J19" s="47"/>
      <c r="K19" s="46"/>
      <c r="L19" s="52">
        <f t="shared" si="0"/>
        <v>4212.3</v>
      </c>
    </row>
    <row r="20" spans="1:12" ht="13.5" thickBot="1">
      <c r="A20" s="69"/>
      <c r="B20" s="67"/>
      <c r="C20" s="59" t="s">
        <v>2</v>
      </c>
      <c r="D20" s="49"/>
      <c r="E20" s="50"/>
      <c r="F20" s="40"/>
      <c r="G20" s="40"/>
      <c r="H20" s="40"/>
      <c r="I20" s="40">
        <v>1841.9</v>
      </c>
      <c r="J20" s="40">
        <v>843.3</v>
      </c>
      <c r="K20" s="51"/>
      <c r="L20" s="53">
        <f t="shared" si="0"/>
        <v>2685.2</v>
      </c>
    </row>
    <row r="21" spans="1:12" ht="12.75">
      <c r="A21" s="68" t="s">
        <v>32</v>
      </c>
      <c r="B21" s="66" t="s">
        <v>20</v>
      </c>
      <c r="C21" s="58" t="s">
        <v>3</v>
      </c>
      <c r="D21" s="54"/>
      <c r="E21" s="47"/>
      <c r="F21" s="47"/>
      <c r="G21" s="47"/>
      <c r="H21" s="47"/>
      <c r="I21" s="47"/>
      <c r="J21" s="47"/>
      <c r="K21" s="46"/>
      <c r="L21" s="52">
        <f t="shared" si="0"/>
        <v>0</v>
      </c>
    </row>
    <row r="22" spans="1:12" ht="13.5" thickBot="1">
      <c r="A22" s="69"/>
      <c r="B22" s="67"/>
      <c r="C22" s="59" t="s">
        <v>2</v>
      </c>
      <c r="D22" s="49"/>
      <c r="E22" s="50"/>
      <c r="F22" s="40"/>
      <c r="G22" s="40"/>
      <c r="H22" s="40"/>
      <c r="I22" s="40"/>
      <c r="J22" s="40">
        <v>303.4</v>
      </c>
      <c r="K22" s="51"/>
      <c r="L22" s="53">
        <f t="shared" si="0"/>
        <v>303.4</v>
      </c>
    </row>
    <row r="23" spans="1:12" ht="12.75">
      <c r="A23" s="68" t="s">
        <v>33</v>
      </c>
      <c r="B23" s="66" t="s">
        <v>14</v>
      </c>
      <c r="C23" s="58" t="s">
        <v>3</v>
      </c>
      <c r="D23" s="54"/>
      <c r="E23" s="47"/>
      <c r="F23" s="47"/>
      <c r="G23" s="47">
        <v>19.4</v>
      </c>
      <c r="H23" s="47">
        <v>238.6</v>
      </c>
      <c r="I23" s="47">
        <v>255.1</v>
      </c>
      <c r="J23" s="47"/>
      <c r="K23" s="46"/>
      <c r="L23" s="52">
        <f t="shared" si="0"/>
        <v>513.1</v>
      </c>
    </row>
    <row r="24" spans="1:12" ht="13.5" thickBot="1">
      <c r="A24" s="69"/>
      <c r="B24" s="67"/>
      <c r="C24" s="59" t="s">
        <v>2</v>
      </c>
      <c r="D24" s="49"/>
      <c r="E24" s="50"/>
      <c r="F24" s="40"/>
      <c r="G24" s="40"/>
      <c r="H24" s="40"/>
      <c r="I24" s="40">
        <v>114.2</v>
      </c>
      <c r="J24" s="40">
        <v>1067.8</v>
      </c>
      <c r="K24" s="51"/>
      <c r="L24" s="53">
        <f t="shared" si="0"/>
        <v>1182</v>
      </c>
    </row>
    <row r="25" spans="1:12" ht="12.75">
      <c r="A25" s="68" t="s">
        <v>34</v>
      </c>
      <c r="B25" s="66" t="s">
        <v>22</v>
      </c>
      <c r="C25" s="58" t="s">
        <v>3</v>
      </c>
      <c r="D25" s="54"/>
      <c r="E25" s="47"/>
      <c r="F25" s="47"/>
      <c r="G25" s="47"/>
      <c r="H25" s="47"/>
      <c r="I25" s="47"/>
      <c r="J25" s="47"/>
      <c r="K25" s="46"/>
      <c r="L25" s="52">
        <f t="shared" si="0"/>
        <v>0</v>
      </c>
    </row>
    <row r="26" spans="1:12" ht="13.5" thickBot="1">
      <c r="A26" s="69"/>
      <c r="B26" s="67"/>
      <c r="C26" s="59" t="s">
        <v>2</v>
      </c>
      <c r="D26" s="49"/>
      <c r="E26" s="50"/>
      <c r="F26" s="40"/>
      <c r="G26" s="40"/>
      <c r="H26" s="40"/>
      <c r="I26" s="40"/>
      <c r="J26" s="40"/>
      <c r="K26" s="51">
        <v>56.2</v>
      </c>
      <c r="L26" s="53">
        <f t="shared" si="0"/>
        <v>56.2</v>
      </c>
    </row>
    <row r="27" spans="1:12" ht="12.75">
      <c r="A27" s="68" t="s">
        <v>35</v>
      </c>
      <c r="B27" s="66" t="s">
        <v>10</v>
      </c>
      <c r="C27" s="58" t="s">
        <v>3</v>
      </c>
      <c r="D27" s="54"/>
      <c r="E27" s="47"/>
      <c r="F27" s="47">
        <v>243</v>
      </c>
      <c r="G27" s="47">
        <v>255</v>
      </c>
      <c r="H27" s="47">
        <v>85</v>
      </c>
      <c r="I27" s="47"/>
      <c r="J27" s="47"/>
      <c r="K27" s="46"/>
      <c r="L27" s="52">
        <f t="shared" si="0"/>
        <v>583</v>
      </c>
    </row>
    <row r="28" spans="1:12" ht="13.5" thickBot="1">
      <c r="A28" s="69"/>
      <c r="B28" s="67"/>
      <c r="C28" s="59" t="s">
        <v>2</v>
      </c>
      <c r="D28" s="49"/>
      <c r="E28" s="50"/>
      <c r="F28" s="40"/>
      <c r="G28" s="40"/>
      <c r="H28" s="40"/>
      <c r="I28" s="40">
        <v>705.1</v>
      </c>
      <c r="J28" s="40"/>
      <c r="K28" s="51"/>
      <c r="L28" s="53">
        <f t="shared" si="0"/>
        <v>705.1</v>
      </c>
    </row>
    <row r="29" spans="1:12" ht="12.75">
      <c r="A29" s="68" t="s">
        <v>36</v>
      </c>
      <c r="B29" s="66" t="s">
        <v>24</v>
      </c>
      <c r="C29" s="58" t="s">
        <v>3</v>
      </c>
      <c r="D29" s="54"/>
      <c r="E29" s="47">
        <v>73.8</v>
      </c>
      <c r="F29" s="47"/>
      <c r="G29" s="47"/>
      <c r="H29" s="47">
        <v>400</v>
      </c>
      <c r="I29" s="47"/>
      <c r="J29" s="47"/>
      <c r="K29" s="46"/>
      <c r="L29" s="52">
        <f t="shared" si="0"/>
        <v>473.8</v>
      </c>
    </row>
    <row r="30" spans="1:12" ht="13.5" thickBot="1">
      <c r="A30" s="69"/>
      <c r="B30" s="67"/>
      <c r="C30" s="59" t="s">
        <v>2</v>
      </c>
      <c r="D30" s="49"/>
      <c r="E30" s="50"/>
      <c r="F30" s="40"/>
      <c r="G30" s="40"/>
      <c r="H30" s="40"/>
      <c r="I30" s="40">
        <v>1105</v>
      </c>
      <c r="J30" s="40"/>
      <c r="K30" s="51"/>
      <c r="L30" s="53">
        <f t="shared" si="0"/>
        <v>1105</v>
      </c>
    </row>
    <row r="31" spans="1:12" ht="12.75">
      <c r="A31" s="68" t="s">
        <v>37</v>
      </c>
      <c r="B31" s="66" t="s">
        <v>16</v>
      </c>
      <c r="C31" s="58" t="s">
        <v>3</v>
      </c>
      <c r="D31" s="54"/>
      <c r="E31" s="47"/>
      <c r="F31" s="47"/>
      <c r="G31" s="47">
        <v>20</v>
      </c>
      <c r="H31" s="47">
        <v>30</v>
      </c>
      <c r="I31" s="47"/>
      <c r="J31" s="47"/>
      <c r="K31" s="46"/>
      <c r="L31" s="52">
        <f t="shared" si="0"/>
        <v>50</v>
      </c>
    </row>
    <row r="32" spans="1:12" ht="13.5" thickBot="1">
      <c r="A32" s="69"/>
      <c r="B32" s="67"/>
      <c r="C32" s="59" t="s">
        <v>2</v>
      </c>
      <c r="D32" s="49"/>
      <c r="E32" s="50"/>
      <c r="F32" s="40"/>
      <c r="G32" s="40"/>
      <c r="H32" s="40"/>
      <c r="I32" s="40"/>
      <c r="J32" s="40"/>
      <c r="K32" s="51"/>
      <c r="L32" s="53">
        <f t="shared" si="0"/>
        <v>0</v>
      </c>
    </row>
    <row r="33" spans="1:12" ht="12.75">
      <c r="A33" s="68" t="s">
        <v>38</v>
      </c>
      <c r="B33" s="66" t="s">
        <v>12</v>
      </c>
      <c r="C33" s="58" t="s">
        <v>3</v>
      </c>
      <c r="D33" s="54"/>
      <c r="E33" s="47"/>
      <c r="F33" s="47"/>
      <c r="G33" s="47">
        <v>31.5</v>
      </c>
      <c r="H33" s="47">
        <v>56</v>
      </c>
      <c r="I33" s="47"/>
      <c r="J33" s="47"/>
      <c r="K33" s="46"/>
      <c r="L33" s="52">
        <f t="shared" si="0"/>
        <v>87.5</v>
      </c>
    </row>
    <row r="34" spans="1:12" ht="13.5" thickBot="1">
      <c r="A34" s="69"/>
      <c r="B34" s="67"/>
      <c r="C34" s="59" t="s">
        <v>2</v>
      </c>
      <c r="D34" s="49"/>
      <c r="E34" s="50"/>
      <c r="F34" s="40"/>
      <c r="G34" s="40"/>
      <c r="H34" s="40"/>
      <c r="I34" s="40"/>
      <c r="J34" s="40"/>
      <c r="K34" s="51"/>
      <c r="L34" s="53">
        <f t="shared" si="0"/>
        <v>0</v>
      </c>
    </row>
    <row r="35" spans="1:12" ht="12.75">
      <c r="A35" s="68" t="s">
        <v>39</v>
      </c>
      <c r="B35" s="66" t="s">
        <v>8</v>
      </c>
      <c r="C35" s="58" t="s">
        <v>3</v>
      </c>
      <c r="D35" s="54"/>
      <c r="E35" s="47"/>
      <c r="F35" s="47">
        <v>11.6</v>
      </c>
      <c r="G35" s="47"/>
      <c r="H35" s="47"/>
      <c r="I35" s="47"/>
      <c r="J35" s="47"/>
      <c r="K35" s="46"/>
      <c r="L35" s="52">
        <f t="shared" si="0"/>
        <v>11.6</v>
      </c>
    </row>
    <row r="36" spans="1:12" ht="13.5" thickBot="1">
      <c r="A36" s="69"/>
      <c r="B36" s="67"/>
      <c r="C36" s="59" t="s">
        <v>2</v>
      </c>
      <c r="D36" s="49"/>
      <c r="E36" s="50"/>
      <c r="F36" s="40"/>
      <c r="G36" s="40"/>
      <c r="H36" s="40"/>
      <c r="I36" s="40"/>
      <c r="J36" s="40"/>
      <c r="K36" s="51"/>
      <c r="L36" s="53">
        <f t="shared" si="0"/>
        <v>0</v>
      </c>
    </row>
    <row r="37" spans="1:12" ht="12.75">
      <c r="A37" s="68" t="s">
        <v>40</v>
      </c>
      <c r="B37" s="66" t="s">
        <v>7</v>
      </c>
      <c r="C37" s="58" t="s">
        <v>3</v>
      </c>
      <c r="D37" s="54"/>
      <c r="E37" s="47"/>
      <c r="F37" s="47">
        <v>21</v>
      </c>
      <c r="G37" s="47"/>
      <c r="H37" s="47"/>
      <c r="I37" s="47"/>
      <c r="J37" s="47"/>
      <c r="K37" s="46"/>
      <c r="L37" s="52">
        <f aca="true" t="shared" si="1" ref="L37:L42">E37+F37+G37+H37+I37+J37+K37</f>
        <v>21</v>
      </c>
    </row>
    <row r="38" spans="1:12" ht="13.5" thickBot="1">
      <c r="A38" s="69"/>
      <c r="B38" s="67"/>
      <c r="C38" s="59" t="s">
        <v>2</v>
      </c>
      <c r="D38" s="49"/>
      <c r="E38" s="50"/>
      <c r="F38" s="40"/>
      <c r="G38" s="40"/>
      <c r="H38" s="40"/>
      <c r="I38" s="40"/>
      <c r="J38" s="40"/>
      <c r="K38" s="51"/>
      <c r="L38" s="53">
        <f t="shared" si="1"/>
        <v>0</v>
      </c>
    </row>
    <row r="39" spans="1:12" ht="12.75">
      <c r="A39" s="68" t="s">
        <v>41</v>
      </c>
      <c r="B39" s="66" t="s">
        <v>9</v>
      </c>
      <c r="C39" s="58" t="s">
        <v>3</v>
      </c>
      <c r="D39" s="54"/>
      <c r="E39" s="47"/>
      <c r="F39" s="47">
        <v>101.4</v>
      </c>
      <c r="G39" s="47"/>
      <c r="H39" s="47"/>
      <c r="I39" s="47"/>
      <c r="J39" s="47"/>
      <c r="K39" s="46"/>
      <c r="L39" s="52">
        <f t="shared" si="1"/>
        <v>101.4</v>
      </c>
    </row>
    <row r="40" spans="1:12" ht="13.5" thickBot="1">
      <c r="A40" s="69"/>
      <c r="B40" s="67"/>
      <c r="C40" s="59" t="s">
        <v>2</v>
      </c>
      <c r="D40" s="49"/>
      <c r="E40" s="50"/>
      <c r="F40" s="40"/>
      <c r="G40" s="40"/>
      <c r="H40" s="40"/>
      <c r="I40" s="40"/>
      <c r="J40" s="40"/>
      <c r="K40" s="51"/>
      <c r="L40" s="53">
        <f t="shared" si="1"/>
        <v>0</v>
      </c>
    </row>
    <row r="41" spans="1:12" ht="12.75">
      <c r="A41" s="68" t="s">
        <v>42</v>
      </c>
      <c r="B41" s="66" t="s">
        <v>13</v>
      </c>
      <c r="C41" s="58" t="s">
        <v>3</v>
      </c>
      <c r="D41" s="54"/>
      <c r="E41" s="47"/>
      <c r="F41" s="47"/>
      <c r="G41" s="47">
        <v>12.2</v>
      </c>
      <c r="H41" s="47"/>
      <c r="I41" s="47"/>
      <c r="J41" s="47"/>
      <c r="K41" s="46"/>
      <c r="L41" s="52">
        <f t="shared" si="1"/>
        <v>12.2</v>
      </c>
    </row>
    <row r="42" spans="1:12" ht="13.5" thickBot="1">
      <c r="A42" s="69"/>
      <c r="B42" s="67"/>
      <c r="C42" s="59" t="s">
        <v>2</v>
      </c>
      <c r="D42" s="49"/>
      <c r="E42" s="50"/>
      <c r="F42" s="40"/>
      <c r="G42" s="40"/>
      <c r="H42" s="40"/>
      <c r="I42" s="40"/>
      <c r="J42" s="40"/>
      <c r="K42" s="51"/>
      <c r="L42" s="53">
        <f t="shared" si="1"/>
        <v>0</v>
      </c>
    </row>
    <row r="43" spans="1:12" ht="12.75">
      <c r="A43" s="68">
        <v>35</v>
      </c>
      <c r="B43" s="73" t="s">
        <v>52</v>
      </c>
      <c r="C43" s="58" t="s">
        <v>3</v>
      </c>
      <c r="D43" s="54">
        <v>2915.5</v>
      </c>
      <c r="E43" s="47"/>
      <c r="F43" s="47"/>
      <c r="G43" s="47"/>
      <c r="H43" s="47"/>
      <c r="I43" s="47"/>
      <c r="J43" s="47"/>
      <c r="K43" s="46"/>
      <c r="L43" s="52">
        <f>E43+D43+F43+G43+H43+I43+J43+K43</f>
        <v>2915.5</v>
      </c>
    </row>
    <row r="44" spans="1:12" ht="13.5" thickBot="1">
      <c r="A44" s="69"/>
      <c r="B44" s="74"/>
      <c r="C44" s="59" t="s">
        <v>2</v>
      </c>
      <c r="D44" s="49"/>
      <c r="E44" s="50"/>
      <c r="F44" s="40"/>
      <c r="G44" s="40"/>
      <c r="H44" s="40"/>
      <c r="I44" s="40"/>
      <c r="J44" s="40"/>
      <c r="K44" s="51"/>
      <c r="L44" s="53">
        <f>E44+F44+G44+H44+I44+J44+K44</f>
        <v>0</v>
      </c>
    </row>
  </sheetData>
  <mergeCells count="41">
    <mergeCell ref="A43:A44"/>
    <mergeCell ref="B43:B44"/>
    <mergeCell ref="B33:B34"/>
    <mergeCell ref="B5:B6"/>
    <mergeCell ref="A5:A6"/>
    <mergeCell ref="B23:B24"/>
    <mergeCell ref="B25:B26"/>
    <mergeCell ref="B27:B28"/>
    <mergeCell ref="B29:B30"/>
    <mergeCell ref="A33:A34"/>
    <mergeCell ref="B15:B16"/>
    <mergeCell ref="B17:B18"/>
    <mergeCell ref="B19:B20"/>
    <mergeCell ref="B21:B22"/>
    <mergeCell ref="B7:B8"/>
    <mergeCell ref="B9:B10"/>
    <mergeCell ref="B11:B12"/>
    <mergeCell ref="B13:B14"/>
    <mergeCell ref="B31:B32"/>
    <mergeCell ref="A41:A42"/>
    <mergeCell ref="B41:B42"/>
    <mergeCell ref="B39:B40"/>
    <mergeCell ref="B37:B38"/>
    <mergeCell ref="A35:A36"/>
    <mergeCell ref="A37:A38"/>
    <mergeCell ref="A39:A40"/>
    <mergeCell ref="B35:B36"/>
    <mergeCell ref="A25:A26"/>
    <mergeCell ref="A27:A28"/>
    <mergeCell ref="A29:A30"/>
    <mergeCell ref="A31:A32"/>
    <mergeCell ref="A19:A20"/>
    <mergeCell ref="A21:A22"/>
    <mergeCell ref="A23:A24"/>
    <mergeCell ref="E5:L5"/>
    <mergeCell ref="A7:A8"/>
    <mergeCell ref="A9:A10"/>
    <mergeCell ref="A11:A12"/>
    <mergeCell ref="A13:A14"/>
    <mergeCell ref="A15:A16"/>
    <mergeCell ref="A17:A18"/>
  </mergeCells>
  <printOptions/>
  <pageMargins left="0.75" right="0.75" top="0.57" bottom="0.37" header="0.42" footer="0.41"/>
  <pageSetup horizontalDpi="600" verticalDpi="600" orientation="landscape" paperSize="9" scale="90" r:id="rId1"/>
  <headerFooter alignWithMargins="0">
    <oddHeader>&amp;RPríloha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B1">
      <selection activeCell="I19" sqref="I19"/>
    </sheetView>
  </sheetViews>
  <sheetFormatPr defaultColWidth="9.00390625" defaultRowHeight="12.75"/>
  <cols>
    <col min="1" max="1" width="51.125" style="0" customWidth="1"/>
    <col min="2" max="2" width="10.375" style="0" customWidth="1"/>
    <col min="10" max="10" width="10.25390625" style="0" customWidth="1"/>
  </cols>
  <sheetData>
    <row r="1" ht="15.75">
      <c r="A1" s="1" t="s">
        <v>56</v>
      </c>
    </row>
    <row r="2" ht="12.75">
      <c r="J2" s="3" t="s">
        <v>50</v>
      </c>
    </row>
    <row r="3" ht="15.75">
      <c r="A3" s="1" t="s">
        <v>58</v>
      </c>
    </row>
    <row r="4" ht="13.5" thickBot="1"/>
    <row r="5" spans="1:10" ht="13.5" thickBot="1">
      <c r="A5" s="30"/>
      <c r="B5" s="29" t="s">
        <v>51</v>
      </c>
      <c r="C5" s="31">
        <v>1996</v>
      </c>
      <c r="D5" s="31">
        <v>1997</v>
      </c>
      <c r="E5" s="31">
        <v>1998</v>
      </c>
      <c r="F5" s="31">
        <v>1999</v>
      </c>
      <c r="G5" s="31">
        <v>2000</v>
      </c>
      <c r="H5" s="32">
        <v>2001</v>
      </c>
      <c r="I5" s="33">
        <v>2002</v>
      </c>
      <c r="J5" s="34" t="s">
        <v>23</v>
      </c>
    </row>
    <row r="6" spans="1:10" ht="12.75" customHeight="1">
      <c r="A6" s="4" t="s">
        <v>53</v>
      </c>
      <c r="B6" s="19">
        <f>SUM(2a!D7+2a!D9+2a!D15+2a!D17+2a!D19+2a!D21+2a!D23+2a!D25+2a!D27+2a!D29+2a!D31+2a!D33+2a!D35+2a!D37+2a!D39+2a!D41+2a!D43)</f>
        <v>2915.5</v>
      </c>
      <c r="C6" s="19">
        <f>SUM(2a!E7+2a!E9+2a!E15+2a!E17+2a!E19+2a!E21+2a!E23+2a!E25+2a!E27+2a!E29+2a!E31+2a!E33+2a!E35+2a!E37+2a!E39+2a!E41+2a!E43)</f>
        <v>1890.6000000000001</v>
      </c>
      <c r="D6" s="19">
        <f>SUM(2a!F7+2a!F9+2a!F15+2a!F17+2a!F19+2a!F21+2a!F23+2a!F25+2a!F27+2a!F29+2a!F31+2a!F33+2a!F35+2a!F37+2a!F39+2a!F41+2a!F43)</f>
        <v>1602.3</v>
      </c>
      <c r="E6" s="19">
        <f>SUM(2a!G7+2a!G9+2a!G15+2a!G17+2a!G19+2a!G21+2a!G23+2a!G25+2a!G27+2a!G29+2a!G31+2a!G33+2a!G35+2a!G37+2a!G39+2a!G41+2a!G43)</f>
        <v>1189.8999999999999</v>
      </c>
      <c r="F6" s="19">
        <f>SUM(2a!H7+2a!H9+2a!H15+2a!H17+2a!H19+2a!H21+2a!H23+2a!H25+2a!H27+2a!H29+2a!H31+2a!H33+2a!H35+2a!H37+2a!H39+2a!H41+2a!H43)</f>
        <v>2735.8999999999996</v>
      </c>
      <c r="G6" s="19">
        <f>SUM(2a!I7+2a!I9+2a!I15+2a!I17+2a!I19+2a!I21+2a!I23+2a!I25+2a!I27+2a!I29+2a!I31+2a!I33+2a!I35+2a!I37+2a!I39+2a!I41+2a!I43)</f>
        <v>288.7</v>
      </c>
      <c r="H6" s="19">
        <f>SUM(2a!J7+2a!J9+2a!J11+2a!J15+2a!J17+2a!J19+2a!J21+2a!J23+2a!J25+2a!J27+2a!J29+2a!J31+2a!J33+2a!J35+2a!J37+2a!J39+2a!J41)</f>
        <v>14.6</v>
      </c>
      <c r="I6" s="18">
        <f>SUM(2a!K7+2a!K9+2a!K11+2a!K15+2a!K17+2a!K19+2a!K21+2a!K23+2a!K25+2a!K27+2a!K29+2a!K31+2a!K33+2a!K35+2a!K37+2a!K39+2a!K41)</f>
        <v>0</v>
      </c>
      <c r="J6" s="17">
        <f>SUM(B6:H6)</f>
        <v>10637.500000000002</v>
      </c>
    </row>
    <row r="7" spans="1:10" ht="13.5" thickBot="1">
      <c r="A7" s="5" t="s">
        <v>48</v>
      </c>
      <c r="B7" s="24"/>
      <c r="C7" s="20"/>
      <c r="D7" s="20"/>
      <c r="E7" s="20"/>
      <c r="F7" s="20"/>
      <c r="G7" s="20"/>
      <c r="H7" s="20"/>
      <c r="I7" s="9"/>
      <c r="J7" s="10"/>
    </row>
    <row r="8" spans="1:10" ht="12.75">
      <c r="A8" s="8" t="s">
        <v>54</v>
      </c>
      <c r="B8" s="25">
        <f aca="true" t="shared" si="0" ref="B8:J8">B9+B10</f>
        <v>0</v>
      </c>
      <c r="C8" s="28">
        <f t="shared" si="0"/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9917.199999999999</v>
      </c>
      <c r="H8" s="21">
        <f t="shared" si="0"/>
        <v>7968.1</v>
      </c>
      <c r="I8" s="11">
        <f t="shared" si="0"/>
        <v>22160.5</v>
      </c>
      <c r="J8" s="12">
        <f t="shared" si="0"/>
        <v>40045.8</v>
      </c>
    </row>
    <row r="9" spans="1:10" ht="12.75">
      <c r="A9" s="6" t="s">
        <v>49</v>
      </c>
      <c r="B9" s="26">
        <f>SUM(2a!E8+2a!E10+2a!E12+2a!E14+2a!E16+2a!E18+2a!E20+2a!E22+2a!E24+2a!E26+2a!E28+2a!E30+2a!E32+2a!E34+2a!E36+2a!E38+2a!E40+2a!E42)</f>
        <v>0</v>
      </c>
      <c r="C9" s="22">
        <f>SUM(2a!E8+2a!E10+2a!E12+2a!E14+2a!E16+2a!E18+2a!E20+2a!E22+2a!E24+2a!E26+2a!E28+2a!E30+2a!E32+2a!E34+2a!E36+2a!E38+2a!E40+2a!E42)</f>
        <v>0</v>
      </c>
      <c r="D9" s="22">
        <f>SUM(2a!F8+2a!F10+2a!F12+2a!F14+2a!F16+2a!F18+2a!F20+2a!F22+2a!F24+2a!F26+2a!F28+2a!F30+2a!F32+2a!F34+2a!F36+2a!F38+2a!F40+2a!F42)</f>
        <v>0</v>
      </c>
      <c r="E9" s="22">
        <f>SUM(2a!G8+2a!G10+2a!G12+2a!G14+2a!G16+2a!G18+2a!G20+2a!G22+2a!G24+2a!G26+2a!G28+2a!G30+2a!G32+2a!G34+2a!G36+2a!G38+2a!G40+2a!G42)</f>
        <v>0</v>
      </c>
      <c r="F9" s="22">
        <f>SUM(2a!H8+2a!H10+2a!H12+2a!H14+2a!H16+2a!H18+2a!H20+2a!H22+2a!H24+2a!H26+2a!H28+2a!H30+2a!H32+2a!H34+2a!H36+2a!H38+2a!H40+2a!H42)</f>
        <v>0</v>
      </c>
      <c r="G9" s="22">
        <f>SUM(2a!I8+2a!I10+2a!I12+2a!I14+2a!I16+2a!I18+2a!I20+2a!I22+2a!I24+2a!I26+2a!I28+2a!I30+2a!I32+2a!I34+2a!I36+2a!I38+2a!I40+2a!I42)</f>
        <v>9917.199999999999</v>
      </c>
      <c r="H9" s="22">
        <f>SUM(2a!J8+2a!J10+2a!J12+2a!J14+2a!J16+2a!J18+2a!J20+2a!J22+2a!J24+2a!J26+2a!J28+2a!J30+2a!J32+2a!J34+2a!J36+2a!J38+2a!J40+2a!J42)</f>
        <v>7968.1</v>
      </c>
      <c r="I9" s="13">
        <f>SUM(2a!K8+2a!K10+2a!K12+2a!K14+2a!K16+2a!K18+2a!K20+2a!K22+2a!K24+2a!K26+2a!K28+2a!K30+2a!K32+2a!K34+2a!K36+2a!K38+2a!K40+2a!K42)</f>
        <v>4599.099999999999</v>
      </c>
      <c r="J9" s="14">
        <f>SUM(2a!L8+2a!L10+2a!L12+2a!L14+2a!L16+2a!L18+2a!L20+2a!L22+2a!L24+2a!L26+2a!L28+2a!L30+2a!L32+2a!L34+2a!L36+2a!L38+2a!L40+2a!L42)</f>
        <v>22484.399999999998</v>
      </c>
    </row>
    <row r="10" spans="1:10" ht="13.5" thickBot="1">
      <c r="A10" s="7" t="s">
        <v>46</v>
      </c>
      <c r="B10" s="27">
        <f>2a!E13</f>
        <v>0</v>
      </c>
      <c r="C10" s="23">
        <f>2a!E13</f>
        <v>0</v>
      </c>
      <c r="D10" s="23">
        <f>2a!F13</f>
        <v>0</v>
      </c>
      <c r="E10" s="23">
        <f>2a!G13</f>
        <v>0</v>
      </c>
      <c r="F10" s="23">
        <f>2a!H13</f>
        <v>0</v>
      </c>
      <c r="G10" s="23">
        <f>2a!I13</f>
        <v>0</v>
      </c>
      <c r="H10" s="23">
        <f>2a!J13</f>
        <v>0</v>
      </c>
      <c r="I10" s="15">
        <f>2a!K13</f>
        <v>17561.4</v>
      </c>
      <c r="J10" s="16">
        <f>2a!L13</f>
        <v>17561.4</v>
      </c>
    </row>
    <row r="11" spans="1:10" ht="14.25" thickBot="1" thickTop="1">
      <c r="A11" s="36" t="s">
        <v>47</v>
      </c>
      <c r="B11" s="37">
        <f>SUM(B6+B8)</f>
        <v>2915.5</v>
      </c>
      <c r="C11" s="38">
        <f aca="true" t="shared" si="1" ref="C11:I11">SUM(C6+C8)</f>
        <v>1890.6000000000001</v>
      </c>
      <c r="D11" s="38">
        <f t="shared" si="1"/>
        <v>1602.3</v>
      </c>
      <c r="E11" s="38">
        <f t="shared" si="1"/>
        <v>1189.8999999999999</v>
      </c>
      <c r="F11" s="38">
        <f t="shared" si="1"/>
        <v>2735.8999999999996</v>
      </c>
      <c r="G11" s="38">
        <f t="shared" si="1"/>
        <v>10205.9</v>
      </c>
      <c r="H11" s="38">
        <f t="shared" si="1"/>
        <v>7982.700000000001</v>
      </c>
      <c r="I11" s="38">
        <f t="shared" si="1"/>
        <v>22160.5</v>
      </c>
      <c r="J11" s="39">
        <f>SUM(J6+J8)</f>
        <v>50683.3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2003-08-11T09:03:16Z</cp:lastPrinted>
  <dcterms:created xsi:type="dcterms:W3CDTF">2003-07-17T12:33:38Z</dcterms:created>
  <dcterms:modified xsi:type="dcterms:W3CDTF">2003-08-08T11:31:40Z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