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tabRatio="721" activeTab="2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a" sheetId="18" r:id="rId18"/>
    <sheet name="18b" sheetId="19" r:id="rId19"/>
    <sheet name="18c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a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datumK">#REF!</definedName>
    <definedName name="_xlnm.Print_Area" localSheetId="0">'1'!$A$1:$N$57</definedName>
    <definedName name="_xlnm.Print_Area" localSheetId="10">'11'!$A$1:$K$40</definedName>
    <definedName name="_xlnm.Print_Area" localSheetId="11">'12'!$A$1:$J$63</definedName>
    <definedName name="_xlnm.Print_Area" localSheetId="12">'13'!$A$1:$J$63</definedName>
    <definedName name="_xlnm.Print_Area" localSheetId="13">'14'!$A$1:$O$42</definedName>
    <definedName name="_xlnm.Print_Area" localSheetId="14">'15'!$A$1:$O$43</definedName>
    <definedName name="_xlnm.Print_Area" localSheetId="15">'16'!$A$1:$Y$51</definedName>
    <definedName name="_xlnm.Print_Area" localSheetId="16">'17'!$A$1:$V$49</definedName>
    <definedName name="_xlnm.Print_Area" localSheetId="17">'18a'!$A$1:$F$104</definedName>
    <definedName name="_xlnm.Print_Area" localSheetId="18">'18b'!$A$1:$G$110</definedName>
    <definedName name="_xlnm.Print_Area" localSheetId="19">'18c'!$A$1:$F$29</definedName>
    <definedName name="_xlnm.Print_Area" localSheetId="1">'2'!$A$1:$N$56</definedName>
    <definedName name="_xlnm.Print_Area" localSheetId="21">'20'!$A$1:$K$45</definedName>
    <definedName name="_xlnm.Print_Area" localSheetId="22">'21'!$A$1:$N$44</definedName>
    <definedName name="_xlnm.Print_Area" localSheetId="23">'22'!$A$1:$O$49</definedName>
    <definedName name="_xlnm.Print_Area" localSheetId="25">'24'!$A$1:$D$43</definedName>
    <definedName name="_xlnm.Print_Area" localSheetId="26">'25'!$A$1:$P$53</definedName>
    <definedName name="_xlnm.Print_Area" localSheetId="29">'28'!$A$1:$G$57</definedName>
    <definedName name="_xlnm.Print_Area" localSheetId="2">'3'!$A$1:$J$50</definedName>
    <definedName name="_xlnm.Print_Area" localSheetId="3">'4'!$A$1:$F$51</definedName>
    <definedName name="_xlnm.Print_Area" localSheetId="4">'5'!$A$1:$K$34</definedName>
    <definedName name="obraz">#REF!</definedName>
    <definedName name="TableArea">#REF!</definedName>
    <definedName name="tabulky">#REF!</definedName>
  </definedNames>
  <calcPr fullCalcOnLoad="1"/>
</workbook>
</file>

<file path=xl/comments3.xml><?xml version="1.0" encoding="utf-8"?>
<comments xmlns="http://schemas.openxmlformats.org/spreadsheetml/2006/main">
  <authors>
    <author>aibek_i</author>
  </authors>
  <commentList>
    <comment ref="A6" authorId="0">
      <text>
        <r>
          <rPr>
            <b/>
            <sz val="8"/>
            <rFont val="Tahoma"/>
            <family val="0"/>
          </rPr>
          <t>aibek_i: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<sst xmlns="http://schemas.openxmlformats.org/spreadsheetml/2006/main" count="1212" uniqueCount="642">
  <si>
    <t>Ukazovateľ</t>
  </si>
  <si>
    <t>Spolu</t>
  </si>
  <si>
    <t>Uloženie pokuty</t>
  </si>
  <si>
    <t>Pobočka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</si>
  <si>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</si>
  <si>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</si>
  <si>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</si>
  <si>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</si>
  <si>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</si>
  <si>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</si>
  <si>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</si>
  <si>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</si>
  <si>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</si>
  <si>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</si>
  <si>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</si>
  <si>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</si>
  <si>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</si>
  <si>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</si>
  <si>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</si>
  <si>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</si>
  <si>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</si>
  <si>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</si>
  <si>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</si>
  <si>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</si>
  <si>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</si>
  <si>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</si>
  <si>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</si>
  <si>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</si>
  <si>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</si>
  <si>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</si>
  <si>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</si>
  <si>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>Topoľčany</t>
  </si>
  <si>
    <t>Trebišov</t>
  </si>
  <si>
    <t>Trenčín</t>
  </si>
  <si>
    <t>Trnava</t>
  </si>
  <si>
    <t>Zvolen</t>
  </si>
  <si>
    <t>Žiar nad Hronom</t>
  </si>
  <si>
    <t>Žilina</t>
  </si>
  <si>
    <t>Ústredie</t>
  </si>
  <si>
    <t>z toho</t>
  </si>
  <si>
    <t>Dávky sociálneho poistenia</t>
  </si>
  <si>
    <t>Počet skontrolovaných dávok</t>
  </si>
  <si>
    <t>Počet zistených nedostatkov</t>
  </si>
  <si>
    <t>Percento chybovosti zo skontrolovaných dávok</t>
  </si>
  <si>
    <t>Suma vyplatených dávok celkom       v Sk</t>
  </si>
  <si>
    <t>Suma skontrolovaných dávok v Sk</t>
  </si>
  <si>
    <t>celkom</t>
  </si>
  <si>
    <t>Nemocenské dávky</t>
  </si>
  <si>
    <t>Úrazové dávky</t>
  </si>
  <si>
    <t xml:space="preserve">Dávka garančného poistenia  </t>
  </si>
  <si>
    <t xml:space="preserve">S P O L U </t>
  </si>
  <si>
    <t>Počet 
skontrolovaných 
zamestnávateľov</t>
  </si>
  <si>
    <t>Počet
 skontrolovaných 
poistencov</t>
  </si>
  <si>
    <t>Vykonané kontroly za obdobie</t>
  </si>
  <si>
    <t xml:space="preserve">Počet vykonaných vonkajších kontrol </t>
  </si>
  <si>
    <t>do 31. 12. 2003</t>
  </si>
  <si>
    <t>od 1. 1. 2004</t>
  </si>
  <si>
    <t>Nemocenské
 poistenie 
a dôchodkové 
zabezpečenie</t>
  </si>
  <si>
    <t>Poistenie 
zodpovednosti 
zamestnávateľa 
za škodu pri 
pracovnom úraze, 
alebo pri chorobe 
z povolania</t>
  </si>
  <si>
    <t>Poistenie 
v nezamestnanosti 
a garančné poistenie</t>
  </si>
  <si>
    <t>sociálne poistenie</t>
  </si>
  <si>
    <t>Liptovský Mikuláš</t>
  </si>
  <si>
    <t>Veľký Ktríš</t>
  </si>
  <si>
    <t>Svidník</t>
  </si>
  <si>
    <t>Vranov nad Topľou</t>
  </si>
  <si>
    <t>S p o l u</t>
  </si>
  <si>
    <t>Legenda:</t>
  </si>
  <si>
    <t>Poistné na poistenie zodpovednosti zamestnávateľa za škodu pri pracovnom úraze a pri chorobe          z povolania</t>
  </si>
  <si>
    <t>Príspevok na poistenie   v nezamestnanosti           a príspevok na garančné poistenie</t>
  </si>
  <si>
    <t>Poistné na sociálne poistenie</t>
  </si>
  <si>
    <t>2002 - 2003</t>
  </si>
  <si>
    <t>Nové Zánky</t>
  </si>
  <si>
    <t>* Údaje sú v Sk</t>
  </si>
  <si>
    <t>Počty</t>
  </si>
  <si>
    <t>Výkonnosť kontrolnej činnosti</t>
  </si>
  <si>
    <t>% hospitalizácií</t>
  </si>
  <si>
    <t>1.</t>
  </si>
  <si>
    <t>2.</t>
  </si>
  <si>
    <t>13.</t>
  </si>
  <si>
    <t>9.</t>
  </si>
  <si>
    <t>3.</t>
  </si>
  <si>
    <t>15.</t>
  </si>
  <si>
    <t>4.</t>
  </si>
  <si>
    <t>5.</t>
  </si>
  <si>
    <t>14.</t>
  </si>
  <si>
    <t>19.</t>
  </si>
  <si>
    <t>6.</t>
  </si>
  <si>
    <t>12.</t>
  </si>
  <si>
    <t>31.</t>
  </si>
  <si>
    <t>7.</t>
  </si>
  <si>
    <t>18.</t>
  </si>
  <si>
    <t>16.</t>
  </si>
  <si>
    <t>8.</t>
  </si>
  <si>
    <t>34.</t>
  </si>
  <si>
    <t>32.</t>
  </si>
  <si>
    <t>10.</t>
  </si>
  <si>
    <t>22.</t>
  </si>
  <si>
    <t>11.</t>
  </si>
  <si>
    <t>17.</t>
  </si>
  <si>
    <t>27.</t>
  </si>
  <si>
    <t>37.</t>
  </si>
  <si>
    <t>28.</t>
  </si>
  <si>
    <t>25.</t>
  </si>
  <si>
    <t>35.</t>
  </si>
  <si>
    <t>29.</t>
  </si>
  <si>
    <t>23.</t>
  </si>
  <si>
    <t>20.</t>
  </si>
  <si>
    <t>26.</t>
  </si>
  <si>
    <t>21.</t>
  </si>
  <si>
    <t>38.</t>
  </si>
  <si>
    <t>36.</t>
  </si>
  <si>
    <t>Veľký Krtíš</t>
  </si>
  <si>
    <t>33.</t>
  </si>
  <si>
    <t>24.</t>
  </si>
  <si>
    <t>Košice - okolie</t>
  </si>
  <si>
    <t>30.</t>
  </si>
  <si>
    <t>Vranov n/Topľou</t>
  </si>
  <si>
    <t>Neukončené</t>
  </si>
  <si>
    <t>Neukon. príp.al. odstúp. inej pob.SP</t>
  </si>
  <si>
    <t>Celkový hmotný postih v Sk</t>
  </si>
  <si>
    <t>Celkom</t>
  </si>
  <si>
    <t>ONP</t>
  </si>
  <si>
    <t>% z podozr. por. LR</t>
  </si>
  <si>
    <t>počet</t>
  </si>
  <si>
    <t>%</t>
  </si>
  <si>
    <t>kraj</t>
  </si>
  <si>
    <t>Bratislavský</t>
  </si>
  <si>
    <t>Trnavský</t>
  </si>
  <si>
    <t>Nitriansky</t>
  </si>
  <si>
    <t>Trenčiansky</t>
  </si>
  <si>
    <t>Žilinský</t>
  </si>
  <si>
    <t>Banskobystr.</t>
  </si>
  <si>
    <t>Košický</t>
  </si>
  <si>
    <t>Prešovský</t>
  </si>
  <si>
    <t>Rozhodnutia vydané podľa predpisov účinných do 31.12.2003</t>
  </si>
  <si>
    <t>Nepriznanie nároku na materské</t>
  </si>
  <si>
    <t>Nepriznanie nároku na vyrovnávaciu dávku</t>
  </si>
  <si>
    <t>Zánik nároku na nemocenské</t>
  </si>
  <si>
    <t>uznanie invalidity</t>
  </si>
  <si>
    <t>vznik nároku na materské</t>
  </si>
  <si>
    <t>odsúdenie (§ 110 ods. 1)</t>
  </si>
  <si>
    <t>priznanie dôchodku</t>
  </si>
  <si>
    <t>Zánik nároku na ošetrovné</t>
  </si>
  <si>
    <t>Zánik nároku na materské</t>
  </si>
  <si>
    <t>Vylúčenie nároku na výplatu nemocenského</t>
  </si>
  <si>
    <t>Nárok na materské po dobu 22/31 týždňov</t>
  </si>
  <si>
    <t>Obmedzenie sumy nemocenského</t>
  </si>
  <si>
    <t>Povinnosť zamestnávateľa nahradiť neprávom vypl.sumy na nem.dávkach</t>
  </si>
  <si>
    <t>Prerušenie konania</t>
  </si>
  <si>
    <t>Zastavenie konania</t>
  </si>
  <si>
    <t>Autoremedúra</t>
  </si>
  <si>
    <t>Zmeškanie lehoty</t>
  </si>
  <si>
    <t>Predbežné opatrenie</t>
  </si>
  <si>
    <t>Zastavenie výplaty nemocenských dávok</t>
  </si>
  <si>
    <t>Celkový počet rozhodnutí</t>
  </si>
  <si>
    <t>Počet podaní vybavených bežnou spis. agendou bez vydania rozhodnutia</t>
  </si>
  <si>
    <t>Príloha 1</t>
  </si>
  <si>
    <t>Príloha 2</t>
  </si>
  <si>
    <t>Príloha 3</t>
  </si>
  <si>
    <t>Príloha 17</t>
  </si>
  <si>
    <t xml:space="preserve">Pobočka </t>
  </si>
  <si>
    <t>Z toho</t>
  </si>
  <si>
    <t>Priem. úväzkov posudkových lekárov</t>
  </si>
  <si>
    <t>Ošetrujúcich lekárov</t>
  </si>
  <si>
    <t>Kontrol</t>
  </si>
  <si>
    <t>Uschopnených</t>
  </si>
  <si>
    <t>Posud.</t>
  </si>
  <si>
    <t>Ošetr.</t>
  </si>
  <si>
    <t>Lekármi</t>
  </si>
  <si>
    <t>S nesúhlasom  posud. lek.</t>
  </si>
  <si>
    <t>Hospitaliz.  pre posudkové účely</t>
  </si>
  <si>
    <t>Konzultovaných</t>
  </si>
  <si>
    <t>Kontrolovaných PN za týždeň        na 1 pos.lek.</t>
  </si>
  <si>
    <t>Poradie</t>
  </si>
  <si>
    <t>Počet  kontrol       za týždeň</t>
  </si>
  <si>
    <t>Kontrol  za týž. na 1  pos. lek.</t>
  </si>
  <si>
    <t>Kontrolovaných pri 1 kontrole</t>
  </si>
  <si>
    <t>Vykonaných kontrol</t>
  </si>
  <si>
    <t>V meste</t>
  </si>
  <si>
    <t>Na vidieku</t>
  </si>
  <si>
    <t>Z toho na podnet</t>
  </si>
  <si>
    <t>Posud-kového lekára</t>
  </si>
  <si>
    <t>Ošetru-júceho lekára</t>
  </si>
  <si>
    <t>Zamestnáva-teľa</t>
  </si>
  <si>
    <t>Inej FO, PO</t>
  </si>
  <si>
    <t xml:space="preserve"> Priemer úväzkov</t>
  </si>
  <si>
    <t>Počet kontrol/ týždeň</t>
  </si>
  <si>
    <t>Ukonč ako PS</t>
  </si>
  <si>
    <t>Ukonč. ako PS  na 1 zam./týždeň</t>
  </si>
  <si>
    <t>Ospra-vedlne-ných</t>
  </si>
  <si>
    <t>Bez hmotného postihu</t>
  </si>
  <si>
    <t>Počet</t>
  </si>
  <si>
    <t>S hmotným postihom</t>
  </si>
  <si>
    <t>Preplatky</t>
  </si>
  <si>
    <t>Nedoplatky</t>
  </si>
  <si>
    <t>Over. poruš. lieč. režimu a odovzd. na riešenie</t>
  </si>
  <si>
    <t>Prehľad o výsledkoch vonkajšej kontrolnej činnosti v roku 2007</t>
  </si>
  <si>
    <t>1997 - 2003</t>
  </si>
  <si>
    <t>2004 - 2007</t>
  </si>
  <si>
    <t>1997 - 2007</t>
  </si>
  <si>
    <t>Percento  skontrolovaných dávok z vyplatených dávok</t>
  </si>
  <si>
    <t>Kontrolne zistenia v SK</t>
  </si>
  <si>
    <t>celkový</t>
  </si>
  <si>
    <t>Nepriznanie nároku na nemocenské (výplatu nemocenského)</t>
  </si>
  <si>
    <t>Nepriznanie nároku na ošetrovné (výplatu ošetrovného)</t>
  </si>
  <si>
    <t>uplynutie podporného obdobia</t>
  </si>
  <si>
    <t>Povinnosť príjemcu vrátiť nemocenské dávky</t>
  </si>
  <si>
    <t>Zmeny sumy nemocenskej dávky</t>
  </si>
  <si>
    <t>Odňatie nemocenskej dávky</t>
  </si>
  <si>
    <t>Priznanie nemocenského</t>
  </si>
  <si>
    <t>Priznanie ošetrovného</t>
  </si>
  <si>
    <t>Priznanie materského</t>
  </si>
  <si>
    <t>Priznanie vyrovnávacej dávky</t>
  </si>
  <si>
    <t>Pokuta</t>
  </si>
  <si>
    <t>chybná adr. (PSČ)</t>
  </si>
  <si>
    <t>Novohlásených PN</t>
  </si>
  <si>
    <t>Kontrolovaných PN</t>
  </si>
  <si>
    <t>Ďalej PN z kontrolovaných</t>
  </si>
  <si>
    <t>Kontrolovaných PN na 100  nov. PN</t>
  </si>
  <si>
    <t>v tis. Sk</t>
  </si>
  <si>
    <t>a</t>
  </si>
  <si>
    <t>Schválený rozpočet na rok  2007 */</t>
  </si>
  <si>
    <t>Upravený rozpis rozpočtu na rok 2007 **/</t>
  </si>
  <si>
    <t>Skutočnosť k 31. 12. 2007</t>
  </si>
  <si>
    <t>% plnenia stĺ. 3/1</t>
  </si>
  <si>
    <t>% plnenia stĺ. 3/2</t>
  </si>
  <si>
    <t xml:space="preserve">Zdroje </t>
  </si>
  <si>
    <t>v tom:</t>
  </si>
  <si>
    <t>Príjmy v bežnom roku</t>
  </si>
  <si>
    <t>Príjmy na nemocenské poistenie</t>
  </si>
  <si>
    <t>a) poistné od ekonomicky aktívneho obyvateľstva (EAO)</t>
  </si>
  <si>
    <t xml:space="preserve">    zamestnanec</t>
  </si>
  <si>
    <t xml:space="preserve">    zamestnávateľ</t>
  </si>
  <si>
    <t xml:space="preserve">    NÚP 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</si>
  <si>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</si>
  <si>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</si>
  <si>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</si>
  <si>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</si>
  <si>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</si>
  <si>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povinne dôchodkovo poistená SZČO</t>
  </si>
  <si>
    <t xml:space="preserve">    NÚP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</si>
  <si>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</si>
  <si>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</si>
  <si>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</si>
  <si>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</si>
  <si>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</si>
  <si>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z toho prostriedky zo ŠFA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</si>
  <si>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</si>
  <si>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</si>
  <si>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</si>
  <si>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</si>
  <si>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</si>
  <si>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</si>
  <si>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</si>
  <si>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</si>
  <si>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</si>
  <si>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</si>
  <si>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</si>
  <si>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</si>
  <si>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starobné dôchodkové sporenie - EAO</t>
  </si>
  <si>
    <t xml:space="preserve"> - z príspevkov na starobné dôchodkové sporenie - štát</t>
  </si>
  <si>
    <t xml:space="preserve"> - z ostatných príjmov</t>
  </si>
  <si>
    <t xml:space="preserve"> - z Európskeho sociálneho fondu</t>
  </si>
  <si>
    <t>Príspevky na starobné dôchodkové sporenie</t>
  </si>
  <si>
    <t>a) príspevky</t>
  </si>
  <si>
    <t xml:space="preserve">    štát</t>
  </si>
  <si>
    <t xml:space="preserve">    Sociálna poisťovňa </t>
  </si>
  <si>
    <t>c) nezaplatené príspevky</t>
  </si>
  <si>
    <t>Príjmy  celkom</t>
  </si>
  <si>
    <t>g) príspevky na SDS zaplatené zamestnávateľom po uplynutí 60 dní</t>
  </si>
  <si>
    <t>h) príjmy správneho fondu z príspevkov na starobné dôchodkové sporenie (EAO)</t>
  </si>
  <si>
    <t>i) príjmy správneho fondu z príspevkov na starobné dôchodkové sporenie (štát)</t>
  </si>
  <si>
    <t>j) príjmy správneho fondu z Európskeho sociálneho fondu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</si>
  <si>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</si>
  <si>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</si>
  <si>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</si>
  <si>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</si>
  <si>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</si>
  <si>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</si>
  <si>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</si>
  <si>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</si>
  <si>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</si>
  <si>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Základný fond príspevkov na starobné dôchodkové sporenie</t>
  </si>
  <si>
    <t>h) Správny fond</t>
  </si>
  <si>
    <t xml:space="preserve"> v tom tvorba:</t>
  </si>
  <si>
    <t xml:space="preserve"> z poistného </t>
  </si>
  <si>
    <t xml:space="preserve"> z príspevkov na starobné dôchodkové sporenie - pobočky</t>
  </si>
  <si>
    <t xml:space="preserve"> z príspevkov na starobné dôchodkové sporenie - štát</t>
  </si>
  <si>
    <t xml:space="preserve"> z príspevkov na starobné dôchodkové sporenie od zamest. po uplynutí 60 dní</t>
  </si>
  <si>
    <t xml:space="preserve"> z ostaných príjmov</t>
  </si>
  <si>
    <t xml:space="preserve"> z Európskeho sociálneho fondu</t>
  </si>
  <si>
    <t>Prevod z minulých rokov ***/</t>
  </si>
  <si>
    <t>Tvorba fondov celkom</t>
  </si>
  <si>
    <t>****3 702 612</t>
  </si>
  <si>
    <t>Použitie prostriedkov jednotlivých fondov</t>
  </si>
  <si>
    <t>z toho: poistné na starobné poistenie</t>
  </si>
  <si>
    <t>Bilančný rozdiel v bežnom roku</t>
  </si>
  <si>
    <t>Bilančný rozdiel celkom</t>
  </si>
  <si>
    <t>Bilančný rozdiel po vykrytí deficitu</t>
  </si>
  <si>
    <t>Vybraté príspevky na starobné dôchodkové sporenie</t>
  </si>
  <si>
    <t>zamestnávateľ</t>
  </si>
  <si>
    <t>povinne dôchodkovo poistená SZČO</t>
  </si>
  <si>
    <t>dobrovoľne dôchodkovo poistená osoba</t>
  </si>
  <si>
    <t>štát</t>
  </si>
  <si>
    <t>Sociálna poisťovňa</t>
  </si>
  <si>
    <t>*/ Údaje v stĺ. 1 sú schválené uznesením NR SR  č. 171 z 13. decembra 2006</t>
  </si>
  <si>
    <t xml:space="preserve">**/ Údaje v stĺ. 2 sú upravené na základe skutočného vývoja v roku 2006 </t>
  </si>
  <si>
    <t>***/ Prevod fin. prostriedkov v stĺ. č. 2 a 3 je v súlade s účtovnou závierkou Sociálnej poisťovne za rok 2006 schválenou  uznesením NR SR č. 466 z 29.6. 2007</t>
  </si>
  <si>
    <t>****/ Po dodatočnom zúčtovaní (znížení) tvorby správneho fondu za rok 2006 je to 3 700 226 tis. Sk</t>
  </si>
  <si>
    <t>Základný fond príspevkov na starobné dôchodkové sporenie</t>
  </si>
  <si>
    <t>Postúpené príspevky na starobné dôchodkové sporenie</t>
  </si>
  <si>
    <t>príspevky postúpené pobočkami</t>
  </si>
  <si>
    <t>v tom: zamestnávateľ</t>
  </si>
  <si>
    <t xml:space="preserve">          povinne dôchodkovo poistená SZČO</t>
  </si>
  <si>
    <t xml:space="preserve">          dobrovoľne dôchodkovo poistená osoba</t>
  </si>
  <si>
    <t>príspevky postúpené ústredím za štát</t>
  </si>
  <si>
    <t>zúčtované penále</t>
  </si>
  <si>
    <t>uhradené príspevky zo ZFGP</t>
  </si>
  <si>
    <t>**/ Údaje v stĺ. 2 sú upravené na základe skutočného vývoja v roku 2006</t>
  </si>
  <si>
    <t>ROZHODOVACIA  ČINNOSŤ  ZA ROK  2007 - podľa jednotlivých krajov</t>
  </si>
  <si>
    <t>SPOLU</t>
  </si>
  <si>
    <t>počet rozhod.</t>
  </si>
  <si>
    <t>Rozhodnutie vydané na dlžné sumy poistného a penále</t>
  </si>
  <si>
    <t>zamestnávateľ a SZČO</t>
  </si>
  <si>
    <t xml:space="preserve"> </t>
  </si>
  <si>
    <t>( roky 1993 - 1994 )</t>
  </si>
  <si>
    <t>-</t>
  </si>
  <si>
    <t>( roky 1995 - 2003 )</t>
  </si>
  <si>
    <t>Rozhodnutie vydané na dlžné sumy poistného podľa zákona č. 461/2003 Z. z.</t>
  </si>
  <si>
    <t>o sociálnom poistení</t>
  </si>
  <si>
    <t>SZČO</t>
  </si>
  <si>
    <t>( roky 2004 - 2007 )</t>
  </si>
  <si>
    <t xml:space="preserve">zamestnávateľ  </t>
  </si>
  <si>
    <t>Rozhodnutie vydané na penále podľa zákona č. 461/2003 Z. z. o soc. poistení</t>
  </si>
  <si>
    <t xml:space="preserve">Rozhodnutie, ktorým bol predpísaný príspevok do fondu zamestnanosti, </t>
  </si>
  <si>
    <t>resp. príspevok na poistenie v nezamestnanosti a penále</t>
  </si>
  <si>
    <t>resp. príspevok na poistenie v nezamestnanosti a príspevok do garan. fondu</t>
  </si>
  <si>
    <t xml:space="preserve">a penále </t>
  </si>
  <si>
    <t xml:space="preserve">zamestnávateľ </t>
  </si>
  <si>
    <t>Rozhodnutie vydané na dlžné sumy poistného na poistenie zodpovednosti</t>
  </si>
  <si>
    <t>zamestnávateľa za škodu pri pracovnom úraze a pri chorobe z povolania</t>
  </si>
  <si>
    <t>a dlžné sumy zvýšeného poistného na poistenie zodpovednosti zamestnáv.</t>
  </si>
  <si>
    <t>za škodu pri pracovnom úraze a pri chorobe z povolania</t>
  </si>
  <si>
    <t>Rozhodnutie vydané na dlžné sumy poistného na DZ osobe dobrovoľne</t>
  </si>
  <si>
    <t>pokračujúcej v účasti na dôchodkovom zabezpečení, alebo osobe zárobkovo</t>
  </si>
  <si>
    <t>činnej v cudzine,dlžné sumy poistného na NP samostatne zárobkovo činnej</t>
  </si>
  <si>
    <t>osobe, ktorej nevznikla povinná účasť na NP + penále</t>
  </si>
  <si>
    <t>( roky 2001 - 2003 )</t>
  </si>
  <si>
    <t>Rozhodnutie vydané na dlžné sumy poistného osobe dobrovoľne nemocensky</t>
  </si>
  <si>
    <t>poistenej, osobe dobrovoľne dôchodkovo poistenej a dobrovoľne poistenej</t>
  </si>
  <si>
    <t xml:space="preserve">osobe v nezamestnanosti + penále                                  </t>
  </si>
  <si>
    <t>Rozhodnutie vydané vo veci účasti na NP a DZ, resp. od 1.1.2004 vydané</t>
  </si>
  <si>
    <t>vo veci vzniku, prerušenia a zániku sociálneho poistenia</t>
  </si>
  <si>
    <t>Rozhodnutie vydané na pokutu</t>
  </si>
  <si>
    <t>Pohľadávky poisťovne podľa druhov a podľa stavu k 31. decembru 2007 (v Sk)</t>
  </si>
  <si>
    <t>Pohľadávky na poistnom a príspevkoch na SDS celkom ( účet 316 )</t>
  </si>
  <si>
    <t xml:space="preserve">Druhy pohľadávok </t>
  </si>
  <si>
    <t>Číslo</t>
  </si>
  <si>
    <t>pohľadávky na základe výkazu, prihlášky (účty 31611 a 316911)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</si>
  <si>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</si>
  <si>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</si>
  <si>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</si>
  <si>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</si>
  <si>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</si>
  <si>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</si>
  <si>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</si>
  <si>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</si>
  <si>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 xml:space="preserve">Liptovský Mikuláš </t>
  </si>
  <si>
    <t xml:space="preserve">Svidník </t>
  </si>
  <si>
    <t xml:space="preserve">Veľký Krtíš </t>
  </si>
  <si>
    <t>Vranov n/T</t>
  </si>
  <si>
    <t>pobočky</t>
  </si>
  <si>
    <t>spolu</t>
  </si>
  <si>
    <t>Pohľadávky pobočiek podľa spôsobov vymáhania k 31. decembru 2007 zoradené podľa objemu (v Sk)</t>
  </si>
  <si>
    <t>Pobočka                      december 2007</t>
  </si>
  <si>
    <t xml:space="preserve">Pohľadávky vymáhané </t>
  </si>
  <si>
    <t xml:space="preserve">z toho  vymáhané spôsobom </t>
  </si>
  <si>
    <t xml:space="preserve">pohľadávky na základe rozhodnutí </t>
  </si>
  <si>
    <t>správny výkon rozhodnutia</t>
  </si>
  <si>
    <t>súdny výkon rozhodnutia</t>
  </si>
  <si>
    <t>exekúcia</t>
  </si>
  <si>
    <t>konkurz</t>
  </si>
  <si>
    <t>vyrovnanie</t>
  </si>
  <si>
    <t>likvidácia</t>
  </si>
  <si>
    <t>dedičské konanie</t>
  </si>
  <si>
    <t xml:space="preserve">povolené splátky dlžných súm </t>
  </si>
  <si>
    <t>prostredníctvom mandátnej správy</t>
  </si>
  <si>
    <t>iné spôsoby vymáhania</t>
  </si>
  <si>
    <t>Bratislava - okolie</t>
  </si>
  <si>
    <t>Pobočky SP spolu</t>
  </si>
  <si>
    <t xml:space="preserve">12_2001 </t>
  </si>
  <si>
    <t xml:space="preserve">12_2002 </t>
  </si>
  <si>
    <t>12_2003 NUP</t>
  </si>
  <si>
    <t>12_2003 SP+NUP</t>
  </si>
  <si>
    <t xml:space="preserve">12_2004 </t>
  </si>
  <si>
    <t xml:space="preserve">12_2005 </t>
  </si>
  <si>
    <t>12_2006</t>
  </si>
  <si>
    <t>12_2007</t>
  </si>
  <si>
    <t>Prírastky ( + ), úbytky ( - ) pohľadávok</t>
  </si>
  <si>
    <t>december 2007 - december 2006</t>
  </si>
  <si>
    <t>december 2007 - december 2005</t>
  </si>
  <si>
    <t>december 2007 - december 2004</t>
  </si>
  <si>
    <t>december 2007 - december 2003</t>
  </si>
  <si>
    <t>december 2007 - december 2002</t>
  </si>
  <si>
    <t>december 2007 - december 2001</t>
  </si>
  <si>
    <t>Liptovský  Mikuláš</t>
  </si>
  <si>
    <t>Vranov n.T.</t>
  </si>
  <si>
    <t>SP pobočky, spolu</t>
  </si>
  <si>
    <t>január</t>
  </si>
  <si>
    <t>február</t>
  </si>
  <si>
    <t>marec</t>
  </si>
  <si>
    <t>apríl</t>
  </si>
  <si>
    <t>máj</t>
  </si>
  <si>
    <t xml:space="preserve">jún </t>
  </si>
  <si>
    <t>júl</t>
  </si>
  <si>
    <t>august</t>
  </si>
  <si>
    <t>sept.</t>
  </si>
  <si>
    <t>okt.</t>
  </si>
  <si>
    <t>nov.</t>
  </si>
  <si>
    <t>dec.</t>
  </si>
  <si>
    <t>Spolu 2007</t>
  </si>
  <si>
    <t>Využitie lôžkodní:</t>
  </si>
  <si>
    <t>celkove:</t>
  </si>
  <si>
    <t>sl.cesty, porady/poč.osôb</t>
  </si>
  <si>
    <t>sl.cesty, porady/lôžkodni</t>
  </si>
  <si>
    <t>počet osôb</t>
  </si>
  <si>
    <t>rekreácie - zamest./lôžkodni</t>
  </si>
  <si>
    <t xml:space="preserve">              - ostatní</t>
  </si>
  <si>
    <t xml:space="preserve">              - Dudince</t>
  </si>
  <si>
    <t xml:space="preserve">             - Bardejov</t>
  </si>
  <si>
    <t xml:space="preserve">              - Maďarské rekr.</t>
  </si>
  <si>
    <t xml:space="preserve">              - cudzinci</t>
  </si>
  <si>
    <t>Jednodňové porady</t>
  </si>
  <si>
    <t>(počet osôb)</t>
  </si>
  <si>
    <t>Cena / Sk</t>
  </si>
  <si>
    <t>jún</t>
  </si>
  <si>
    <t>lôžkodni/noc</t>
  </si>
  <si>
    <t>sl.cesty, porady/cudzí/deň</t>
  </si>
  <si>
    <t xml:space="preserve">   * Maďarsko</t>
  </si>
  <si>
    <t>*Dudince</t>
  </si>
  <si>
    <t>*Bardejov</t>
  </si>
  <si>
    <t>Cena bez faktúr / Sk</t>
  </si>
  <si>
    <t>Faktúra</t>
  </si>
  <si>
    <t>Úhrady celkom</t>
  </si>
  <si>
    <t>* zmluvné výmenné rekreácie</t>
  </si>
  <si>
    <t>Počet lôžkodní v DaRZ Staré Hory je ovplyvnený jednodňovými a viacňovými poradami, kedy sa dlhodobé rekreačné pobyty neuskutočňujú.</t>
  </si>
  <si>
    <t>Informácia o využití ubytovacej kapacity DaRZ poisťovne Pavčina Lehota za rok 2007</t>
  </si>
  <si>
    <t>Informácia o využití ubytovacej kapacity DaRZ poiaťovne Staré Hory za r. 2007</t>
  </si>
  <si>
    <t>príspevky postúpené ústredím za  poisťovňu</t>
  </si>
  <si>
    <t xml:space="preserve">Vývoj pohľadávok  poisťovne podľa pobočiek (v Sk) </t>
  </si>
  <si>
    <t>Dávka poistenia v nezamestnanosti</t>
  </si>
  <si>
    <t>Počet odvádzateľov poistného a poistencov evidovaných poisťovňou 
k 31. decembru 2007</t>
  </si>
  <si>
    <t>Zamestnávatelia</t>
  </si>
  <si>
    <t>Zamestnanci</t>
  </si>
  <si>
    <t>Dobrovoľne poistené osoby</t>
  </si>
  <si>
    <t>NP</t>
  </si>
  <si>
    <t>Spolu </t>
  </si>
  <si>
    <t>Komplex rozvojových projektov IS poisťovne</t>
  </si>
  <si>
    <t>Projekty</t>
  </si>
  <si>
    <t>Realizácia</t>
  </si>
  <si>
    <t>✔</t>
  </si>
  <si>
    <t xml:space="preserve"> - úpravy dátových štruktúr a funkcionality </t>
  </si>
  <si>
    <t xml:space="preserve">   aplikačných systémov podporujúcich výkon </t>
  </si>
  <si>
    <t xml:space="preserve">   sociálneho poistenia </t>
  </si>
  <si>
    <t xml:space="preserve"> - zabezpečenie technologického prostredia pre </t>
  </si>
  <si>
    <t xml:space="preserve">   transformáciu dát a aplikácií (infraštruktúra pre   </t>
  </si>
  <si>
    <t xml:space="preserve">   podporu prechodu na euro)</t>
  </si>
  <si>
    <t xml:space="preserve"> - konsolidácia a integrácia údajovej základne</t>
  </si>
  <si>
    <t xml:space="preserve"> - migrácia údajov a aplikačnej logiky „historických“  </t>
  </si>
  <si>
    <t xml:space="preserve">   systémov podporujúcich výber poistného</t>
  </si>
  <si>
    <t xml:space="preserve"> - aplikačná integrácia</t>
  </si>
  <si>
    <t xml:space="preserve"> - automatizácia procesov, elektronizácia dokladovej  </t>
  </si>
  <si>
    <t xml:space="preserve">   sústavy, integrácia a workflow</t>
  </si>
  <si>
    <t xml:space="preserve">  - transformácia do nového technologického </t>
  </si>
  <si>
    <t>prostredia</t>
  </si>
  <si>
    <t xml:space="preserve"> - dátová a aplikačná integrácia systémov pre  </t>
  </si>
  <si>
    <t xml:space="preserve">   centrálny register klientov a individuálnych účtov </t>
  </si>
  <si>
    <t xml:space="preserve"> - systémy pre finančné riadenie inštitúcie, podpora </t>
  </si>
  <si>
    <t xml:space="preserve">    pre operatívne a strategické rozhodovanie </t>
  </si>
  <si>
    <t xml:space="preserve">    manažmentu</t>
  </si>
  <si>
    <t xml:space="preserve"> - automatizácia administratívnych procesov </t>
  </si>
  <si>
    <t xml:space="preserve">   podporujúcich správu a riadenie inštitúcie  </t>
  </si>
  <si>
    <t xml:space="preserve"> - unifikácia a elektronizácia dokladovej sústavy, </t>
  </si>
  <si>
    <t xml:space="preserve">   Integrácia informačných tokov</t>
  </si>
  <si>
    <t xml:space="preserve"> - informačné, poradenské a kontaktné centrum </t>
  </si>
  <si>
    <t xml:space="preserve">   (služby verejnosti)</t>
  </si>
  <si>
    <t xml:space="preserve"> - inovácia a obnova technickej infraštruktúry</t>
  </si>
  <si>
    <t xml:space="preserve"> - manažment IT služieb (monitorovanie a ITIL)</t>
  </si>
  <si>
    <t xml:space="preserve"> - prevádzková stabilita a spoľahlivosť IKT</t>
  </si>
  <si>
    <t xml:space="preserve"> - spoľahlivá a bezpečná prevádzka</t>
  </si>
  <si>
    <t xml:space="preserve"> - monitorovanie a správa bezpečnosti</t>
  </si>
  <si>
    <t>stav k 1.1.2007</t>
  </si>
  <si>
    <t>stav k 31.12.2007</t>
  </si>
  <si>
    <t>rozdiel 12_07 a 12_06</t>
  </si>
  <si>
    <t xml:space="preserve">Opravné položky k pohľadávkam poisťovne k 31. decembru 2007 </t>
  </si>
  <si>
    <t>Príloha 4</t>
  </si>
  <si>
    <t>Príloha 5</t>
  </si>
  <si>
    <t>Príloha 11</t>
  </si>
  <si>
    <t>Príloha 12</t>
  </si>
  <si>
    <t>Príloha 13</t>
  </si>
  <si>
    <t>Príloha 14</t>
  </si>
  <si>
    <t>Príloha 15</t>
  </si>
  <si>
    <t>Príloha 16</t>
  </si>
  <si>
    <t>Príloha 18a</t>
  </si>
  <si>
    <t>Príloha 18b</t>
  </si>
  <si>
    <t>Príloha 18c</t>
  </si>
  <si>
    <t>Príloha 19</t>
  </si>
  <si>
    <t>Príloha 20</t>
  </si>
  <si>
    <t>Príloha 21</t>
  </si>
  <si>
    <t>Príloha 22</t>
  </si>
  <si>
    <t>Príloha 23</t>
  </si>
  <si>
    <t>Príloha 24</t>
  </si>
  <si>
    <t>Príloha 25</t>
  </si>
  <si>
    <t>Príloha 28</t>
  </si>
  <si>
    <t>Výkon kon. dod. LR
 na 1 zam.kontroly</t>
  </si>
  <si>
    <t>Podozrení z porušenia 
LR</t>
  </si>
  <si>
    <t>v priamej riadiacej pôsobnosti generálneho riaditeľa poisťovne a riaditeľov sekcií</t>
  </si>
  <si>
    <t>Dlžné poistné na všetky druhy poistenia
zistené pri výkone vonkajšej kontroly u zamestnávateľa v roku 2007</t>
  </si>
  <si>
    <t>v Sk</t>
  </si>
  <si>
    <t>Prehľad výsledkov vnútornej kontroly podľa jednotlivých dávok sociálneho poistenia vykonanej v roku 2007</t>
  </si>
  <si>
    <t>Počet rozhodnutí vo veciach nemocenských dávok vydaných v pobočkách v roku 2007 podľa krajov</t>
  </si>
  <si>
    <t>Prehľad o kontrole dodržiavania LR a hmotných postihoch pri jeho porušení v roku 2007</t>
  </si>
  <si>
    <t>Výsledok riešenia</t>
  </si>
  <si>
    <t xml:space="preserve">                     Prehľad o kontrole posudzovania spôsobilosti na prácu v roku 2007</t>
  </si>
  <si>
    <t>Spätne  uznaných PN
z cudziny</t>
  </si>
  <si>
    <t>v tom:       zamestnanec</t>
  </si>
  <si>
    <t xml:space="preserve">                zamestnávateľ </t>
  </si>
  <si>
    <t xml:space="preserve">                povinne dôchodkovo poistená SZČO</t>
  </si>
  <si>
    <t xml:space="preserve">                dobrovoľne dôchodkovo poistená osoba</t>
  </si>
  <si>
    <t xml:space="preserve">                zamestnávateľ</t>
  </si>
  <si>
    <t xml:space="preserve">                povinne nemocensky poistená SZČO</t>
  </si>
  <si>
    <t xml:space="preserve">                dobrovoľne nemocensky poistená osoba</t>
  </si>
  <si>
    <t>v tom:        zamestnanec</t>
  </si>
  <si>
    <t xml:space="preserve">                 zamestnávateľ</t>
  </si>
  <si>
    <t xml:space="preserve">                 povinne dôchodkovo poistená SZČO</t>
  </si>
  <si>
    <t xml:space="preserve">                 dobrovoľne dôchodkovo poistená osoba</t>
  </si>
  <si>
    <t>v tom:      zamestnanec</t>
  </si>
  <si>
    <t xml:space="preserve">               zamestnávateľ</t>
  </si>
  <si>
    <t xml:space="preserve">               dobrovoľne  poistená osoba v nezamestnanosti</t>
  </si>
  <si>
    <t>v tom:      zamestnávateľ</t>
  </si>
  <si>
    <t xml:space="preserve">               povinne dôchodkovo poistená SZČO</t>
  </si>
  <si>
    <t xml:space="preserve">               dobrovoľne  dôchodkovo poistená osoba </t>
  </si>
  <si>
    <t xml:space="preserve">               zamestnávateľ </t>
  </si>
  <si>
    <t xml:space="preserve">               povinne  poistená SZČO</t>
  </si>
  <si>
    <t xml:space="preserve">               dobrovoľne  poistená osoba</t>
  </si>
  <si>
    <r>
      <t>Iné rozhodnutia</t>
    </r>
    <r>
      <rPr>
        <sz val="12"/>
        <rFont val="Times New Roman"/>
        <family val="1"/>
      </rPr>
      <t xml:space="preserve"> - (o prerušení konania, o zastavení konania, o obnove konania...)</t>
    </r>
  </si>
  <si>
    <t>platné od 1. marca 2007</t>
  </si>
  <si>
    <t xml:space="preserve">Personálne obsadenie organizačných útvarov ústredia </t>
  </si>
  <si>
    <t xml:space="preserve"> platné do 1. marca 2007</t>
  </si>
  <si>
    <r>
      <t xml:space="preserve">Rada riaditeľov poisťovne (do 15. januára 2007)
</t>
    </r>
    <r>
      <rPr>
        <sz val="10"/>
        <rFont val="Times New Roman"/>
        <family val="1"/>
      </rPr>
      <t xml:space="preserve">PhDr. František Halmeš, Ing. Mária Šimková, Ing. Gabriel Cseri, 
JUDr. Igor Lipták, Ing. Peter Gajdoš
</t>
    </r>
    <r>
      <rPr>
        <b/>
        <sz val="11"/>
        <rFont val="Times New Roman"/>
        <family val="1"/>
      </rPr>
      <t>Generálny riaditeľ poisťovne (od 15. januára 2007)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Ing. Ivan Bernátek</t>
    </r>
  </si>
  <si>
    <r>
      <t>Kancelária rady riaditeľov</t>
    </r>
    <r>
      <rPr>
        <sz val="10"/>
        <rFont val="Times New Roman"/>
        <family val="1"/>
      </rPr>
      <t xml:space="preserve">
Mgr. Marta Škoríková</t>
    </r>
  </si>
  <si>
    <r>
      <t>Odbor komunikácie
s verejnosťou</t>
    </r>
    <r>
      <rPr>
        <sz val="10"/>
        <rFont val="Times New Roman"/>
        <family val="1"/>
      </rPr>
      <t xml:space="preserve">
Mgr. Vladimíra Pôbišová</t>
    </r>
  </si>
  <si>
    <r>
      <t>Odbor kontroly
a sťažností</t>
    </r>
    <r>
      <rPr>
        <sz val="10"/>
        <rFont val="Times New Roman"/>
        <family val="1"/>
      </rPr>
      <t xml:space="preserve">
JUDr. Jozef Buchel</t>
    </r>
  </si>
  <si>
    <r>
      <t>Oddelenie bezpečnosti IS</t>
    </r>
    <r>
      <rPr>
        <sz val="10"/>
        <rFont val="Times New Roman"/>
        <family val="1"/>
      </rPr>
      <t xml:space="preserve">
Ing. Karol Pokrývka</t>
    </r>
  </si>
  <si>
    <r>
      <t xml:space="preserve">Sekcia dôchodkového poistenia
</t>
    </r>
    <r>
      <rPr>
        <sz val="11"/>
        <rFont val="Times New Roman"/>
        <family val="1"/>
      </rPr>
      <t>JUDr. Rudolf Križan</t>
    </r>
  </si>
  <si>
    <r>
      <t xml:space="preserve">Sekcia NP, ÚP, PvN a GP, LPČ
</t>
    </r>
    <r>
      <rPr>
        <sz val="11"/>
        <rFont val="Times New Roman"/>
        <family val="1"/>
      </rPr>
      <t>PhDr. Elena Trutzová</t>
    </r>
  </si>
  <si>
    <r>
      <t xml:space="preserve">Odbor dôchodkových dávok  </t>
    </r>
    <r>
      <rPr>
        <sz val="10"/>
        <rFont val="Times New Roman"/>
        <family val="1"/>
      </rPr>
      <t xml:space="preserve">
p. Igor Malík</t>
    </r>
  </si>
  <si>
    <r>
      <t>Odbor zabezpečov. dávkovej prevádzky</t>
    </r>
    <r>
      <rPr>
        <sz val="10"/>
        <rFont val="Times New Roman"/>
        <family val="1"/>
      </rPr>
      <t xml:space="preserve">
    JUDr. Jana Gajniaková</t>
    </r>
  </si>
  <si>
    <r>
      <t>Odbor nemocenského poistenia</t>
    </r>
    <r>
      <rPr>
        <sz val="10"/>
        <rFont val="Times New Roman"/>
        <family val="1"/>
      </rPr>
      <t xml:space="preserve">
JUDr. Edita Schwotová                                   </t>
    </r>
  </si>
  <si>
    <r>
      <t>Odbor úrazového poistenia</t>
    </r>
    <r>
      <rPr>
        <sz val="10"/>
        <rFont val="Times New Roman"/>
        <family val="1"/>
      </rPr>
      <t xml:space="preserve">
JUDr. Štefan Brunovský                            </t>
    </r>
  </si>
  <si>
    <r>
      <t xml:space="preserve">Odbor opravných prostriedkov </t>
    </r>
    <r>
      <rPr>
        <sz val="10"/>
        <rFont val="Times New Roman"/>
        <family val="1"/>
      </rPr>
      <t xml:space="preserve">
JUDr. Eva Róžová        </t>
    </r>
  </si>
  <si>
    <r>
      <t xml:space="preserve">Odbor metodiky dôchodkového poistenia  </t>
    </r>
    <r>
      <rPr>
        <sz val="10"/>
        <rFont val="Times New Roman"/>
        <family val="1"/>
      </rPr>
      <t xml:space="preserve">
JUDr. Timea Vörösová                               </t>
    </r>
  </si>
  <si>
    <r>
      <t xml:space="preserve">Odbor PvN a GP   </t>
    </r>
    <r>
      <rPr>
        <sz val="10"/>
        <rFont val="Times New Roman"/>
        <family val="1"/>
      </rPr>
      <t xml:space="preserve">            
JUDr. Martina Janovčíková        </t>
    </r>
  </si>
  <si>
    <r>
      <t xml:space="preserve">Odbor lekárskej posudkovej činnosti  </t>
    </r>
    <r>
      <rPr>
        <sz val="10"/>
        <rFont val="Times New Roman"/>
        <family val="1"/>
      </rPr>
      <t xml:space="preserve">   
 MUDr. Veronika Majtánová                          </t>
    </r>
  </si>
  <si>
    <r>
      <t>Oddelenie systémových analýz a organizácie práce</t>
    </r>
    <r>
      <rPr>
        <sz val="10"/>
        <rFont val="Times New Roman"/>
        <family val="1"/>
      </rPr>
      <t xml:space="preserve">
Ing. Gabriela Kuchyňárová</t>
    </r>
  </si>
  <si>
    <r>
      <t>Oddelenie systémových analýz vybraných poistných oblastí</t>
    </r>
    <r>
      <rPr>
        <sz val="9"/>
        <rFont val="Times New Roman"/>
        <family val="1"/>
      </rPr>
      <t xml:space="preserve">
RNDr. Zuzana Herdová, CSc.</t>
    </r>
  </si>
  <si>
    <r>
      <t xml:space="preserve">Sekcia ekonomiky
</t>
    </r>
    <r>
      <rPr>
        <sz val="11"/>
        <rFont val="Times New Roman"/>
        <family val="1"/>
      </rPr>
      <t>Ing. František Kurej</t>
    </r>
  </si>
  <si>
    <r>
      <t xml:space="preserve">Sekcia prevádzkovo-technická  
 </t>
    </r>
    <r>
      <rPr>
        <sz val="11"/>
        <rFont val="Times New Roman"/>
        <family val="1"/>
      </rPr>
      <t xml:space="preserve">Ing. Štefan Pétery  </t>
    </r>
    <r>
      <rPr>
        <b/>
        <sz val="11"/>
        <rFont val="Times New Roman"/>
        <family val="1"/>
      </rPr>
      <t xml:space="preserve">           </t>
    </r>
  </si>
  <si>
    <r>
      <t xml:space="preserve">Odbor správneho fondu  </t>
    </r>
    <r>
      <rPr>
        <sz val="10"/>
        <rFont val="Times New Roman"/>
        <family val="1"/>
      </rPr>
      <t xml:space="preserve">
JUDr. Denisa Židová                  </t>
    </r>
  </si>
  <si>
    <r>
      <t xml:space="preserve">Odbor výberu poistného </t>
    </r>
    <r>
      <rPr>
        <sz val="10"/>
        <rFont val="Times New Roman"/>
        <family val="1"/>
      </rPr>
      <t xml:space="preserve">
p. Vlasta Šefčíková, pover.                       </t>
    </r>
  </si>
  <si>
    <r>
      <t>Odbor investícií
a hospodárskej správy</t>
    </r>
    <r>
      <rPr>
        <sz val="10"/>
        <rFont val="Times New Roman"/>
        <family val="1"/>
      </rPr>
      <t xml:space="preserve">
Ing. Lucia Behuliaková                 </t>
    </r>
  </si>
  <si>
    <r>
      <t>Odbor fyzickej bezpečnosti
a informačnej služby</t>
    </r>
    <r>
      <rPr>
        <sz val="10"/>
        <rFont val="Times New Roman"/>
        <family val="1"/>
      </rPr>
      <t xml:space="preserve">
Ing. Jozef Štepanay</t>
    </r>
  </si>
  <si>
    <r>
      <t xml:space="preserve">Odbor pohľadávok   
</t>
    </r>
    <r>
      <rPr>
        <sz val="10"/>
        <rFont val="Times New Roman"/>
        <family val="1"/>
      </rPr>
      <t xml:space="preserve">Mgr. Anna Šurinová  
pover. do 31.1.2007          </t>
    </r>
  </si>
  <si>
    <r>
      <t xml:space="preserve">Odbor účtovníctva </t>
    </r>
    <r>
      <rPr>
        <sz val="10"/>
        <rFont val="Times New Roman"/>
        <family val="1"/>
      </rPr>
      <t xml:space="preserve">    
p. Marta Černeková           </t>
    </r>
  </si>
  <si>
    <r>
      <t>Oddelenie podateľne 
a expedície</t>
    </r>
    <r>
      <rPr>
        <sz val="10"/>
        <rFont val="Times New Roman"/>
        <family val="1"/>
      </rPr>
      <t xml:space="preserve">
p. Zuzana Palmajová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</si>
  <si>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>Odbor rozpočtu a štatistiky</t>
    </r>
    <r>
      <rPr>
        <sz val="10"/>
        <rFont val="Times New Roman"/>
        <family val="1"/>
      </rPr>
      <t xml:space="preserve">
Ing. Štefánia Hrubá
od 22.1.2007</t>
    </r>
  </si>
  <si>
    <r>
      <t xml:space="preserve">Oddelenie systémových analýz </t>
    </r>
    <r>
      <rPr>
        <sz val="10"/>
        <rFont val="Times New Roman"/>
        <family val="1"/>
      </rPr>
      <t xml:space="preserve">
Ing. Peter Illéš, pover. </t>
    </r>
  </si>
  <si>
    <r>
      <t xml:space="preserve">Sekcia informatiky
</t>
    </r>
    <r>
      <rPr>
        <sz val="11"/>
        <rFont val="Times New Roman"/>
        <family val="1"/>
      </rPr>
      <t>Ing. Jaroslav Belluš</t>
    </r>
  </si>
  <si>
    <r>
      <t xml:space="preserve">Sekcia stratégie, právnej služby a zahraničných vzťahov
</t>
    </r>
    <r>
      <rPr>
        <sz val="11"/>
        <rFont val="Times New Roman"/>
        <family val="1"/>
      </rPr>
      <t>JUDr. Renáta Bálintová</t>
    </r>
  </si>
  <si>
    <r>
      <t xml:space="preserve">Odbor stratégie, koordinácie
a riadenia projektov   </t>
    </r>
    <r>
      <rPr>
        <sz val="10"/>
        <rFont val="Times New Roman"/>
        <family val="1"/>
      </rPr>
      <t xml:space="preserve">
 p. Imrich Szabó                  </t>
    </r>
  </si>
  <si>
    <r>
      <t>Odbor rozvoja IS</t>
    </r>
    <r>
      <rPr>
        <sz val="10"/>
        <rFont val="Times New Roman"/>
        <family val="1"/>
      </rPr>
      <t xml:space="preserve">
RNDr. Márián Folba, CSc., pover.</t>
    </r>
  </si>
  <si>
    <r>
      <t>Odbor stratégie</t>
    </r>
    <r>
      <rPr>
        <sz val="10"/>
        <rFont val="Times New Roman"/>
        <family val="1"/>
      </rPr>
      <t xml:space="preserve">
JUDr. Katarína Macháčová</t>
    </r>
  </si>
  <si>
    <r>
      <t>Odbor metodiky verejného obstarávania a obchodno-právnych vzťahov</t>
    </r>
    <r>
      <rPr>
        <sz val="9"/>
        <rFont val="Times New Roman"/>
        <family val="1"/>
      </rPr>
      <t xml:space="preserve"> 
JUDr. Alžbeta Némethová</t>
    </r>
  </si>
  <si>
    <r>
      <t xml:space="preserve">Odbor riadenia prevádzky 
a služieb IS </t>
    </r>
    <r>
      <rPr>
        <sz val="10"/>
        <rFont val="Times New Roman"/>
        <family val="1"/>
      </rPr>
      <t xml:space="preserve">
 Ing. Radovan Matajs               </t>
    </r>
  </si>
  <si>
    <r>
      <t>Odbor ľudských zdrojov
a právnej služby</t>
    </r>
    <r>
      <rPr>
        <sz val="10"/>
        <rFont val="Times New Roman"/>
        <family val="1"/>
      </rPr>
      <t xml:space="preserve">
JUDr. Marta Školnová</t>
    </r>
  </si>
  <si>
    <r>
      <t xml:space="preserve">Odbor zahraničných vzťahov  </t>
    </r>
    <r>
      <rPr>
        <sz val="10"/>
        <rFont val="Times New Roman"/>
        <family val="1"/>
      </rPr>
      <t xml:space="preserve">
 JUDr. Ružena Rybovičová                          </t>
    </r>
  </si>
  <si>
    <r>
      <t>Generálny riaditeľ poisťovne</t>
    </r>
    <r>
      <rPr>
        <sz val="10"/>
        <rFont val="Times New Roman"/>
        <family val="1"/>
      </rPr>
      <t xml:space="preserve">
</t>
    </r>
    <r>
      <rPr>
        <b/>
        <sz val="11"/>
        <rFont val="Times New Roman"/>
        <family val="1"/>
      </rPr>
      <t>Ing. Ivan Bernátek</t>
    </r>
  </si>
  <si>
    <r>
      <t>Kancelária generálneho riaditeľa</t>
    </r>
    <r>
      <rPr>
        <sz val="10"/>
        <rFont val="Times New Roman"/>
        <family val="1"/>
      </rPr>
      <t xml:space="preserve">
RNDr. Jarmila Jánošová</t>
    </r>
  </si>
  <si>
    <r>
      <t>Odbor komunikácie
s verejnosťou</t>
    </r>
    <r>
      <rPr>
        <sz val="10"/>
        <rFont val="Times New Roman"/>
        <family val="1"/>
      </rPr>
      <t xml:space="preserve">
Mgr. Lýdia Výborná</t>
    </r>
  </si>
  <si>
    <r>
      <t>Odbor ľudských zdrojov</t>
    </r>
    <r>
      <rPr>
        <sz val="10"/>
        <rFont val="Times New Roman"/>
        <family val="1"/>
      </rPr>
      <t xml:space="preserve">
JUDr. Ján Šprto</t>
    </r>
  </si>
  <si>
    <r>
      <t>Odbor bezpečnosti</t>
    </r>
    <r>
      <rPr>
        <sz val="10"/>
        <rFont val="Times New Roman"/>
        <family val="1"/>
      </rPr>
      <t xml:space="preserve">
Ing. Štefan Pétery</t>
    </r>
  </si>
  <si>
    <r>
      <t>Odbor dôchodkových dávok</t>
    </r>
    <r>
      <rPr>
        <sz val="10"/>
        <rFont val="Times New Roman"/>
        <family val="1"/>
      </rPr>
      <t xml:space="preserve">  
p. Igor Malík</t>
    </r>
  </si>
  <si>
    <r>
      <t>Odbor zabezpečovania dávkovej prevádzky</t>
    </r>
    <r>
      <rPr>
        <sz val="10"/>
        <rFont val="Times New Roman"/>
        <family val="1"/>
      </rPr>
      <t xml:space="preserve">
    JUDr. Jana Gajniaková</t>
    </r>
  </si>
  <si>
    <r>
      <t>Odbor opravných prostriedkov</t>
    </r>
    <r>
      <rPr>
        <sz val="10"/>
        <rFont val="Times New Roman"/>
        <family val="1"/>
      </rPr>
      <t xml:space="preserve"> 
JUDr. Eva Róžová        </t>
    </r>
  </si>
  <si>
    <r>
      <t xml:space="preserve">Odbor PvN a GP  </t>
    </r>
    <r>
      <rPr>
        <sz val="10"/>
        <rFont val="Times New Roman"/>
        <family val="1"/>
      </rPr>
      <t xml:space="preserve">             
JUDr. Martina Janovčíková
Mgr. Jarmila Misárošová
pover. od 10. 4. 2007        </t>
    </r>
  </si>
  <si>
    <r>
      <t>Odbor zahraničných agend</t>
    </r>
    <r>
      <rPr>
        <sz val="10"/>
        <rFont val="Times New Roman"/>
        <family val="1"/>
      </rPr>
      <t xml:space="preserve">
Bc. Elena Noskovičová</t>
    </r>
  </si>
  <si>
    <r>
      <t xml:space="preserve">Sekcia ekonomiky
</t>
    </r>
    <r>
      <rPr>
        <sz val="11"/>
        <rFont val="Times New Roman"/>
        <family val="1"/>
      </rPr>
      <t>Mag. Miroslav Janík</t>
    </r>
  </si>
  <si>
    <r>
      <t xml:space="preserve">Odbor ekonomiky
a správy fondov </t>
    </r>
    <r>
      <rPr>
        <sz val="10"/>
        <rFont val="Times New Roman"/>
        <family val="1"/>
      </rPr>
      <t xml:space="preserve">
Ing. Štefánia Hrubá                 </t>
    </r>
  </si>
  <si>
    <r>
      <t xml:space="preserve">Odbor výberu poistného </t>
    </r>
    <r>
      <rPr>
        <sz val="10"/>
        <rFont val="Times New Roman"/>
        <family val="1"/>
      </rPr>
      <t xml:space="preserve">
p. Vlasta Šefčíková
menovaná od 1.4.2007                       </t>
    </r>
  </si>
  <si>
    <r>
      <t>Odbor vývoja a integrácie IS</t>
    </r>
    <r>
      <rPr>
        <sz val="10"/>
        <rFont val="Times New Roman"/>
        <family val="1"/>
      </rPr>
      <t xml:space="preserve">
 p. Imrich Szabó                  </t>
    </r>
  </si>
  <si>
    <r>
      <t xml:space="preserve">Odbor pohľadávok   </t>
    </r>
    <r>
      <rPr>
        <sz val="10"/>
        <rFont val="Times New Roman"/>
        <family val="1"/>
      </rPr>
      <t xml:space="preserve">
Mgr. Anna Šurinová </t>
    </r>
  </si>
  <si>
    <r>
      <t xml:space="preserve">Odbor účtovníctva    </t>
    </r>
    <r>
      <rPr>
        <sz val="10"/>
        <rFont val="Times New Roman"/>
        <family val="1"/>
      </rPr>
      <t xml:space="preserve"> 
</t>
    </r>
    <r>
      <rPr>
        <sz val="9"/>
        <rFont val="Times New Roman"/>
        <family val="1"/>
      </rPr>
      <t xml:space="preserve">p. Marta Černeková 
od 1.10.2007 pover. 
Bc. Anna Čepigová    </t>
    </r>
    <r>
      <rPr>
        <sz val="10"/>
        <rFont val="Times New Roman"/>
        <family val="1"/>
      </rPr>
      <t xml:space="preserve"> </t>
    </r>
  </si>
  <si>
    <r>
      <t>Oddelenie stratégie, vývoja a systémovej integrácie</t>
    </r>
    <r>
      <rPr>
        <sz val="10"/>
        <rFont val="Times New Roman"/>
        <family val="1"/>
      </rPr>
      <t xml:space="preserve">
Ing. Otto Biacovský</t>
    </r>
    <r>
      <rPr>
        <b/>
        <sz val="10"/>
        <rFont val="Times New Roman"/>
        <family val="1"/>
      </rPr>
      <t xml:space="preserve"> </t>
    </r>
  </si>
  <si>
    <r>
      <t>Oddelenie koordinácie rozpočtu, realizácie dodávok a obstarávania IKT</t>
    </r>
    <r>
      <rPr>
        <sz val="10"/>
        <rFont val="Times New Roman"/>
        <family val="1"/>
      </rPr>
      <t xml:space="preserve">
Ing. Silvia Uhnáková</t>
    </r>
  </si>
  <si>
    <r>
      <t xml:space="preserve"> Odbor prevádzkovo-technický</t>
    </r>
    <r>
      <rPr>
        <sz val="10"/>
        <rFont val="Times New Roman"/>
        <family val="1"/>
      </rPr>
      <t xml:space="preserve">
Ing. Lucia Behuliaková</t>
    </r>
  </si>
  <si>
    <r>
      <t>Odbor právnej služby</t>
    </r>
    <r>
      <rPr>
        <sz val="10"/>
        <rFont val="Times New Roman"/>
        <family val="1"/>
      </rPr>
      <t xml:space="preserve">
JUDr. Marta Školnová</t>
    </r>
  </si>
  <si>
    <r>
      <t xml:space="preserve">Odbor záležitostí EÚ
a zahraničných vzťahov  </t>
    </r>
    <r>
      <rPr>
        <sz val="10"/>
        <rFont val="Times New Roman"/>
        <family val="1"/>
      </rPr>
      <t xml:space="preserve">
 JUDr. Ružena Rybovičová                          </t>
    </r>
  </si>
  <si>
    <r>
      <t xml:space="preserve">Odbor metodiky verejného obstarávania a obchodno-právnych vzťahov </t>
    </r>
    <r>
      <rPr>
        <sz val="9"/>
        <rFont val="Times New Roman"/>
        <family val="1"/>
      </rPr>
      <t xml:space="preserve">
JUDr. Alžbeta Némethová</t>
    </r>
  </si>
  <si>
    <r>
      <t xml:space="preserve">NP a DZ </t>
    </r>
    <r>
      <rPr>
        <sz val="10"/>
        <rFont val="Times New Roman"/>
        <family val="1"/>
      </rPr>
      <t>- nemocenské poistenie a dôchodkové zabezpečenie</t>
    </r>
  </si>
  <si>
    <r>
      <t>ZPZ</t>
    </r>
    <r>
      <rPr>
        <sz val="10"/>
        <rFont val="Times New Roman"/>
        <family val="1"/>
      </rPr>
      <t xml:space="preserve"> - poistenie zodpovednosti zamestnávateľa za škodu pri pracovnom úraze alebo chorobe z povolania</t>
    </r>
  </si>
  <si>
    <r>
      <t>PvNZ a GP</t>
    </r>
    <r>
      <rPr>
        <sz val="10"/>
        <rFont val="Times New Roman"/>
        <family val="1"/>
      </rPr>
      <t xml:space="preserve"> - poistenie v nezamestnanosti a garančné poistenie</t>
    </r>
  </si>
  <si>
    <t xml:space="preserve">Dôchodkové poistenie </t>
  </si>
  <si>
    <t>Poistenie v nezamestnanosti</t>
  </si>
  <si>
    <t>✔*</t>
  </si>
  <si>
    <r>
      <t xml:space="preserve">* </t>
    </r>
    <r>
      <rPr>
        <i/>
        <sz val="11"/>
        <rFont val="Times New Roman"/>
        <family val="1"/>
      </rPr>
      <t>Bezpečnosť IS poisťovne bude zohľadnená v rámci riešenia všetkých navrhovaných projektov ako ich súčasť</t>
    </r>
  </si>
  <si>
    <r>
      <t>P01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Zavedenie eura do IS poisťovne</t>
    </r>
    <r>
      <rPr>
        <sz val="12"/>
        <rFont val="Times New Roman"/>
        <family val="1"/>
      </rPr>
      <t xml:space="preserve">      </t>
    </r>
  </si>
  <si>
    <r>
      <t xml:space="preserve">P02 </t>
    </r>
    <r>
      <rPr>
        <u val="single"/>
        <sz val="12"/>
        <rFont val="Times New Roman"/>
        <family val="1"/>
      </rPr>
      <t>Dátová a aplikačná integrácia systémov</t>
    </r>
    <r>
      <rPr>
        <sz val="12"/>
        <rFont val="Times New Roman"/>
        <family val="1"/>
      </rPr>
      <t xml:space="preserve">  </t>
    </r>
  </si>
  <si>
    <r>
      <t xml:space="preserve">   </t>
    </r>
    <r>
      <rPr>
        <u val="single"/>
        <sz val="12"/>
        <rFont val="Times New Roman"/>
        <family val="1"/>
      </rPr>
      <t xml:space="preserve">spravujúcich informácie o výbere poistného  </t>
    </r>
  </si>
  <si>
    <r>
      <t xml:space="preserve">   </t>
    </r>
    <r>
      <rPr>
        <u val="single"/>
        <sz val="12"/>
        <rFont val="Times New Roman"/>
        <family val="1"/>
      </rPr>
      <t xml:space="preserve">a pohľadávkach </t>
    </r>
  </si>
  <si>
    <r>
      <t>P03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Inovácia, rozvoj a integrácia systémov</t>
    </r>
  </si>
  <si>
    <r>
      <t xml:space="preserve">   </t>
    </r>
    <r>
      <rPr>
        <u val="single"/>
        <sz val="12"/>
        <rFont val="Times New Roman"/>
        <family val="1"/>
      </rPr>
      <t>podporujúcich výkon dôchodkového poistenia</t>
    </r>
  </si>
  <si>
    <r>
      <t>P04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Automatizácia procesov pre podporu správy  </t>
    </r>
  </si>
  <si>
    <r>
      <t xml:space="preserve">   </t>
    </r>
    <r>
      <rPr>
        <u val="single"/>
        <sz val="12"/>
        <rFont val="Times New Roman"/>
        <family val="1"/>
      </rPr>
      <t xml:space="preserve">a riadenia inštitúcie, elektronizácia a integrácia </t>
    </r>
  </si>
  <si>
    <r>
      <t xml:space="preserve">   </t>
    </r>
    <r>
      <rPr>
        <u val="single"/>
        <sz val="12"/>
        <rFont val="Times New Roman"/>
        <family val="1"/>
      </rPr>
      <t xml:space="preserve">dátových informačných tokov vrátane dokladovej </t>
    </r>
  </si>
  <si>
    <r>
      <t xml:space="preserve">   </t>
    </r>
    <r>
      <rPr>
        <u val="single"/>
        <sz val="12"/>
        <rFont val="Times New Roman"/>
        <family val="1"/>
      </rPr>
      <t>sústavy</t>
    </r>
  </si>
  <si>
    <r>
      <t>P05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Riadenie prevádzky a technická infraštruktúra</t>
    </r>
  </si>
  <si>
    <r>
      <t>P06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Bezpečnosť a kontinuita IS poisťovne</t>
    </r>
  </si>
  <si>
    <t>Poistné na NP a dôchodkové zabezpečenie</t>
  </si>
  <si>
    <t>v priamej riadiacej pôsobnosti rady riaditeľov, generálneho riaditeľa a riaditeľov sekcií</t>
  </si>
  <si>
    <t>Plnenie rozpočtu príjmov, výdavkov (nákladov) a tvorba fondov  poisťovne k  31. devembru 2007 s vplyvom II. pilera</t>
  </si>
  <si>
    <t>Plnenie rozpočtu príjmov, výdavkov (nákladov) a tvorba fondov  poisťovne k  31. decembru 2007 s vplyvom II. pilera</t>
  </si>
  <si>
    <t xml:space="preserve">     Vysvetlivky:</t>
  </si>
  <si>
    <t xml:space="preserve">     ZSP - nároky priznané podľa zákona č. 461/2003 Z. z. o sociálnom poistení účinného od 1.1.2004</t>
  </si>
  <si>
    <t xml:space="preserve">     ZP - nároky priznané podľa Zákonníka práce v znení účinnom do 31.12.2003 </t>
  </si>
  <si>
    <t>zamestnanci poisťovne</t>
  </si>
  <si>
    <t>Využitie</t>
  </si>
  <si>
    <t>sl.cesty, porady/deň</t>
  </si>
  <si>
    <t xml:space="preserve">externí </t>
  </si>
  <si>
    <t>Jednodňové porady-počet</t>
  </si>
  <si>
    <t>rekreácie</t>
  </si>
  <si>
    <t>zamest./noc</t>
  </si>
  <si>
    <t>ostatní</t>
  </si>
</sst>
</file>

<file path=xl/styles.xml><?xml version="1.0" encoding="utf-8"?>
<styleSheet xmlns="http://schemas.openxmlformats.org/spreadsheetml/2006/main">
  <numFmts count="6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"/>
    <numFmt numFmtId="165" formatCode="0.0"/>
    <numFmt numFmtId="166" formatCode="#,##0.00_ ;[Red]\-#,##0.00\ "/>
    <numFmt numFmtId="167" formatCode="#,##0.00\ _S_k"/>
    <numFmt numFmtId="168" formatCode="_-* #,##0\ _S_k_-;\-* #,##0\ _S_k_-;_-* &quot;-&quot;??\ _S_k_-;_-@_-"/>
    <numFmt numFmtId="169" formatCode="_-* #,##0.00\ [$€-1]_-;\-* #,##0.00\ [$€-1]_-;_-* &quot;-&quot;??\ [$€-1]_-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000\ 00"/>
    <numFmt numFmtId="174" formatCode="#,##0.00\ &quot;Sk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\ _S_k;[Red]#,##0.00\ _S_k"/>
    <numFmt numFmtId="184" formatCode="#,##0.00;[Red]#,##0.00"/>
    <numFmt numFmtId="185" formatCode="[$-41B]d\.\ mmmm\ yyyy"/>
    <numFmt numFmtId="186" formatCode="0;[Red]0"/>
    <numFmt numFmtId="187" formatCode="#,##0_ ;\-#,##0\ "/>
    <numFmt numFmtId="188" formatCode="#,##0.00&quot; Sk&quot;;\-#,##0.00&quot; Sk&quot;"/>
    <numFmt numFmtId="189" formatCode="#,##0.0"/>
    <numFmt numFmtId="190" formatCode="#,##0.00_ ;\-#,##0.00\ "/>
    <numFmt numFmtId="191" formatCode="#,##0.00\ &quot;Sk&quot;;[Red]#,##0.00\ &quot;Sk&quot;"/>
    <numFmt numFmtId="192" formatCode="0.00_ ;[Red]\-0.00\ "/>
    <numFmt numFmtId="193" formatCode="0.000%"/>
    <numFmt numFmtId="194" formatCode="mmmm\ yy"/>
    <numFmt numFmtId="195" formatCode="_-* #,##0.00\ _€_-;\-* #,##0.00\ _€_-;_-* &quot;-&quot;??\ _€_-;_-@_-"/>
    <numFmt numFmtId="196" formatCode="#,##0\ _S_k"/>
    <numFmt numFmtId="197" formatCode="#,##0\ &quot;Sk&quot;"/>
    <numFmt numFmtId="198" formatCode="#,##0.0\ _S_k"/>
    <numFmt numFmtId="199" formatCode="#,##0.000"/>
    <numFmt numFmtId="200" formatCode="#,##0.0000"/>
    <numFmt numFmtId="201" formatCode="#,##0_ ;[Red]\-#,##0\ "/>
    <numFmt numFmtId="202" formatCode="000,000"/>
    <numFmt numFmtId="203" formatCode="00,000,000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dd/mm/yy;@"/>
    <numFmt numFmtId="212" formatCode="0_ ;[Red]\-0\ "/>
    <numFmt numFmtId="213" formatCode="d/m/yy;@"/>
    <numFmt numFmtId="214" formatCode="000.0"/>
    <numFmt numFmtId="215" formatCode="000.00"/>
    <numFmt numFmtId="216" formatCode="[$-41B]mmmm\ yy;@"/>
    <numFmt numFmtId="217" formatCode="00000"/>
    <numFmt numFmtId="218" formatCode="000."/>
    <numFmt numFmtId="219" formatCode="0.00_ ;\-0.00\ "/>
    <numFmt numFmtId="220" formatCode="mmm/yyyy"/>
    <numFmt numFmtId="221" formatCode="0.0000%"/>
    <numFmt numFmtId="222" formatCode="0.0%"/>
    <numFmt numFmtId="223" formatCode="[&lt;=99999]###\ ##;##\ ##\ ##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9.75"/>
      <name val="Arial"/>
      <family val="2"/>
    </font>
    <font>
      <sz val="19"/>
      <name val="Arial"/>
      <family val="0"/>
    </font>
    <font>
      <sz val="11.25"/>
      <name val="Arial"/>
      <family val="0"/>
    </font>
    <font>
      <b/>
      <sz val="11.25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2"/>
    </font>
    <font>
      <sz val="10"/>
      <color indexed="8"/>
      <name val="MS Sans Serif"/>
      <family val="0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12"/>
      <name val="Arial"/>
      <family val="0"/>
    </font>
    <font>
      <sz val="16.5"/>
      <name val="Arial"/>
      <family val="0"/>
    </font>
    <font>
      <sz val="8.25"/>
      <name val="Arial"/>
      <family val="2"/>
    </font>
    <font>
      <sz val="12"/>
      <name val="Times New Roman"/>
      <family val="1"/>
    </font>
    <font>
      <b/>
      <sz val="13"/>
      <name val="Arial CE"/>
      <family val="2"/>
    </font>
    <font>
      <sz val="10.75"/>
      <name val="Arial"/>
      <family val="0"/>
    </font>
    <font>
      <b/>
      <sz val="10.75"/>
      <name val="Times New Roman"/>
      <family val="1"/>
    </font>
    <font>
      <sz val="15.5"/>
      <name val="Arial"/>
      <family val="0"/>
    </font>
    <font>
      <sz val="11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0.75"/>
      <name val="Times New Roman"/>
      <family val="1"/>
    </font>
    <font>
      <sz val="9.75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0"/>
    </font>
    <font>
      <sz val="14"/>
      <name val="Times New Roman"/>
      <family val="1"/>
    </font>
    <font>
      <sz val="11.75"/>
      <name val="Times New Roman"/>
      <family val="1"/>
    </font>
    <font>
      <u val="single"/>
      <sz val="12"/>
      <name val="Times New Roman"/>
      <family val="1"/>
    </font>
    <font>
      <sz val="22.25"/>
      <name val="Arial"/>
      <family val="0"/>
    </font>
    <font>
      <sz val="18.7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2" fillId="0" borderId="0">
      <alignment/>
      <protection/>
    </xf>
    <xf numFmtId="3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49" fontId="16" fillId="0" borderId="0">
      <alignment/>
      <protection/>
    </xf>
    <xf numFmtId="0" fontId="17" fillId="0" borderId="0">
      <alignment/>
      <protection/>
    </xf>
  </cellStyleXfs>
  <cellXfs count="811">
    <xf numFmtId="0" fontId="0" fillId="0" borderId="0" xfId="0" applyAlignment="1">
      <alignment/>
    </xf>
    <xf numFmtId="0" fontId="18" fillId="0" borderId="0" xfId="33">
      <alignment/>
      <protection/>
    </xf>
    <xf numFmtId="0" fontId="18" fillId="0" borderId="0" xfId="33" applyBorder="1">
      <alignment/>
      <protection/>
    </xf>
    <xf numFmtId="0" fontId="18" fillId="2" borderId="0" xfId="33" applyFill="1" applyBorder="1">
      <alignment/>
      <protection/>
    </xf>
    <xf numFmtId="3" fontId="7" fillId="0" borderId="1" xfId="33" applyNumberFormat="1" applyFont="1" applyBorder="1">
      <alignment/>
      <protection/>
    </xf>
    <xf numFmtId="3" fontId="7" fillId="0" borderId="0" xfId="33" applyNumberFormat="1" applyFont="1" applyBorder="1">
      <alignment/>
      <protection/>
    </xf>
    <xf numFmtId="0" fontId="18" fillId="0" borderId="0" xfId="33" applyFill="1" applyBorder="1">
      <alignment/>
      <protection/>
    </xf>
    <xf numFmtId="0" fontId="6" fillId="0" borderId="0" xfId="33" applyFont="1" applyFill="1" applyBorder="1">
      <alignment/>
      <protection/>
    </xf>
    <xf numFmtId="0" fontId="18" fillId="0" borderId="0" xfId="33" applyFill="1">
      <alignment/>
      <protection/>
    </xf>
    <xf numFmtId="0" fontId="18" fillId="0" borderId="2" xfId="33" applyFill="1" applyBorder="1">
      <alignment/>
      <protection/>
    </xf>
    <xf numFmtId="3" fontId="18" fillId="0" borderId="3" xfId="34" applyNumberFormat="1" applyFill="1" applyBorder="1" applyAlignment="1">
      <alignment horizontal="right" wrapText="1"/>
      <protection/>
    </xf>
    <xf numFmtId="3" fontId="19" fillId="0" borderId="3" xfId="34" applyNumberFormat="1" applyFont="1" applyFill="1" applyBorder="1" applyAlignment="1">
      <alignment horizontal="right" wrapText="1"/>
      <protection/>
    </xf>
    <xf numFmtId="2" fontId="7" fillId="0" borderId="3" xfId="34" applyNumberFormat="1" applyFont="1" applyFill="1" applyBorder="1" applyAlignment="1">
      <alignment horizontal="right"/>
      <protection/>
    </xf>
    <xf numFmtId="2" fontId="18" fillId="0" borderId="3" xfId="34" applyNumberFormat="1" applyFont="1" applyFill="1" applyBorder="1" applyAlignment="1">
      <alignment horizontal="right"/>
      <protection/>
    </xf>
    <xf numFmtId="1" fontId="7" fillId="0" borderId="3" xfId="34" applyNumberFormat="1" applyFont="1" applyFill="1" applyBorder="1" applyAlignment="1">
      <alignment horizontal="right"/>
      <protection/>
    </xf>
    <xf numFmtId="3" fontId="18" fillId="0" borderId="3" xfId="34" applyNumberFormat="1" applyFill="1" applyBorder="1" applyAlignment="1">
      <alignment horizontal="right" vertical="top" wrapText="1"/>
      <protection/>
    </xf>
    <xf numFmtId="3" fontId="19" fillId="0" borderId="3" xfId="34" applyNumberFormat="1" applyFont="1" applyFill="1" applyBorder="1" applyAlignment="1">
      <alignment horizontal="right" vertical="top" wrapText="1"/>
      <protection/>
    </xf>
    <xf numFmtId="2" fontId="7" fillId="0" borderId="3" xfId="34" applyNumberFormat="1" applyFont="1" applyFill="1" applyBorder="1" applyAlignment="1">
      <alignment horizontal="right" vertical="top"/>
      <protection/>
    </xf>
    <xf numFmtId="2" fontId="18" fillId="0" borderId="3" xfId="34" applyNumberFormat="1" applyFont="1" applyFill="1" applyBorder="1" applyAlignment="1">
      <alignment horizontal="right" vertical="top"/>
      <protection/>
    </xf>
    <xf numFmtId="1" fontId="7" fillId="0" borderId="3" xfId="34" applyNumberFormat="1" applyFont="1" applyFill="1" applyBorder="1" applyAlignment="1">
      <alignment horizontal="right" vertical="top"/>
      <protection/>
    </xf>
    <xf numFmtId="0" fontId="31" fillId="0" borderId="0" xfId="33" applyFont="1" applyAlignment="1">
      <alignment/>
      <protection/>
    </xf>
    <xf numFmtId="0" fontId="34" fillId="0" borderId="0" xfId="35" applyFont="1">
      <alignment/>
      <protection/>
    </xf>
    <xf numFmtId="0" fontId="35" fillId="0" borderId="0" xfId="35" applyFont="1" applyAlignment="1">
      <alignment horizontal="right"/>
      <protection/>
    </xf>
    <xf numFmtId="0" fontId="36" fillId="0" borderId="0" xfId="35" applyFont="1">
      <alignment/>
      <protection/>
    </xf>
    <xf numFmtId="3" fontId="35" fillId="0" borderId="4" xfId="35" applyNumberFormat="1" applyFont="1" applyBorder="1">
      <alignment/>
      <protection/>
    </xf>
    <xf numFmtId="3" fontId="36" fillId="0" borderId="5" xfId="35" applyNumberFormat="1" applyFont="1" applyBorder="1">
      <alignment/>
      <protection/>
    </xf>
    <xf numFmtId="3" fontId="36" fillId="0" borderId="6" xfId="35" applyNumberFormat="1" applyFont="1" applyBorder="1">
      <alignment/>
      <protection/>
    </xf>
    <xf numFmtId="3" fontId="36" fillId="0" borderId="7" xfId="35" applyNumberFormat="1" applyFont="1" applyBorder="1">
      <alignment/>
      <protection/>
    </xf>
    <xf numFmtId="3" fontId="36" fillId="0" borderId="8" xfId="35" applyNumberFormat="1" applyFont="1" applyBorder="1">
      <alignment/>
      <protection/>
    </xf>
    <xf numFmtId="3" fontId="36" fillId="0" borderId="9" xfId="35" applyNumberFormat="1" applyFont="1" applyBorder="1">
      <alignment/>
      <protection/>
    </xf>
    <xf numFmtId="3" fontId="35" fillId="0" borderId="10" xfId="35" applyNumberFormat="1" applyFont="1" applyBorder="1">
      <alignment/>
      <protection/>
    </xf>
    <xf numFmtId="3" fontId="35" fillId="0" borderId="0" xfId="35" applyNumberFormat="1" applyFont="1">
      <alignment/>
      <protection/>
    </xf>
    <xf numFmtId="3" fontId="35" fillId="0" borderId="9" xfId="35" applyNumberFormat="1" applyFont="1" applyBorder="1">
      <alignment/>
      <protection/>
    </xf>
    <xf numFmtId="3" fontId="36" fillId="0" borderId="11" xfId="35" applyNumberFormat="1" applyFont="1" applyBorder="1">
      <alignment/>
      <protection/>
    </xf>
    <xf numFmtId="0" fontId="35" fillId="0" borderId="9" xfId="35" applyFont="1" applyBorder="1">
      <alignment/>
      <protection/>
    </xf>
    <xf numFmtId="0" fontId="35" fillId="0" borderId="11" xfId="35" applyFont="1" applyBorder="1">
      <alignment/>
      <protection/>
    </xf>
    <xf numFmtId="0" fontId="35" fillId="0" borderId="12" xfId="35" applyFont="1" applyBorder="1">
      <alignment/>
      <protection/>
    </xf>
    <xf numFmtId="0" fontId="35" fillId="0" borderId="13" xfId="35" applyFont="1" applyBorder="1">
      <alignment/>
      <protection/>
    </xf>
    <xf numFmtId="0" fontId="35" fillId="0" borderId="14" xfId="35" applyFont="1" applyBorder="1">
      <alignment/>
      <protection/>
    </xf>
    <xf numFmtId="0" fontId="35" fillId="0" borderId="15" xfId="35" applyFont="1" applyBorder="1">
      <alignment/>
      <protection/>
    </xf>
    <xf numFmtId="0" fontId="35" fillId="0" borderId="2" xfId="35" applyFont="1" applyBorder="1">
      <alignment/>
      <protection/>
    </xf>
    <xf numFmtId="0" fontId="35" fillId="0" borderId="16" xfId="35" applyFont="1" applyBorder="1">
      <alignment/>
      <protection/>
    </xf>
    <xf numFmtId="0" fontId="35" fillId="0" borderId="17" xfId="35" applyFont="1" applyBorder="1">
      <alignment/>
      <protection/>
    </xf>
    <xf numFmtId="0" fontId="35" fillId="0" borderId="18" xfId="35" applyFont="1" applyBorder="1">
      <alignment/>
      <protection/>
    </xf>
    <xf numFmtId="0" fontId="35" fillId="0" borderId="19" xfId="35" applyFont="1" applyBorder="1">
      <alignment/>
      <protection/>
    </xf>
    <xf numFmtId="0" fontId="35" fillId="0" borderId="9" xfId="35" applyFont="1" applyBorder="1" applyAlignment="1">
      <alignment horizontal="right"/>
      <protection/>
    </xf>
    <xf numFmtId="0" fontId="35" fillId="0" borderId="11" xfId="35" applyFont="1" applyBorder="1" applyAlignment="1">
      <alignment horizontal="right"/>
      <protection/>
    </xf>
    <xf numFmtId="0" fontId="37" fillId="0" borderId="0" xfId="35" applyFont="1" applyAlignment="1">
      <alignment horizontal="right"/>
      <protection/>
    </xf>
    <xf numFmtId="0" fontId="35" fillId="0" borderId="4" xfId="35" applyFont="1" applyFill="1" applyBorder="1" applyAlignment="1">
      <alignment horizontal="center"/>
      <protection/>
    </xf>
    <xf numFmtId="0" fontId="35" fillId="0" borderId="9" xfId="35" applyFont="1" applyFill="1" applyBorder="1" applyAlignment="1">
      <alignment horizontal="center"/>
      <protection/>
    </xf>
    <xf numFmtId="0" fontId="35" fillId="0" borderId="20" xfId="35" applyFont="1" applyFill="1" applyBorder="1" applyAlignment="1">
      <alignment horizontal="center"/>
      <protection/>
    </xf>
    <xf numFmtId="0" fontId="35" fillId="0" borderId="0" xfId="35" applyFont="1">
      <alignment/>
      <protection/>
    </xf>
    <xf numFmtId="0" fontId="35" fillId="0" borderId="1" xfId="35" applyFont="1" applyFill="1" applyBorder="1" applyAlignment="1">
      <alignment horizontal="center"/>
      <protection/>
    </xf>
    <xf numFmtId="3" fontId="35" fillId="0" borderId="4" xfId="35" applyNumberFormat="1" applyFont="1" applyBorder="1" applyAlignment="1">
      <alignment horizontal="right"/>
      <protection/>
    </xf>
    <xf numFmtId="3" fontId="35" fillId="0" borderId="9" xfId="35" applyNumberFormat="1" applyFont="1" applyBorder="1" applyAlignment="1">
      <alignment horizontal="right"/>
      <protection/>
    </xf>
    <xf numFmtId="3" fontId="35" fillId="0" borderId="21" xfId="35" applyNumberFormat="1" applyFont="1" applyBorder="1" applyAlignment="1">
      <alignment horizontal="right"/>
      <protection/>
    </xf>
    <xf numFmtId="3" fontId="35" fillId="0" borderId="18" xfId="35" applyNumberFormat="1" applyFont="1" applyBorder="1" applyAlignment="1">
      <alignment horizontal="right"/>
      <protection/>
    </xf>
    <xf numFmtId="3" fontId="35" fillId="0" borderId="6" xfId="35" applyNumberFormat="1" applyFont="1" applyBorder="1" applyAlignment="1">
      <alignment horizontal="right"/>
      <protection/>
    </xf>
    <xf numFmtId="3" fontId="35" fillId="0" borderId="2" xfId="35" applyNumberFormat="1" applyFont="1" applyBorder="1" applyAlignment="1">
      <alignment horizontal="right"/>
      <protection/>
    </xf>
    <xf numFmtId="0" fontId="35" fillId="0" borderId="22" xfId="35" applyFont="1" applyBorder="1">
      <alignment/>
      <protection/>
    </xf>
    <xf numFmtId="0" fontId="35" fillId="0" borderId="23" xfId="35" applyFont="1" applyBorder="1">
      <alignment/>
      <protection/>
    </xf>
    <xf numFmtId="0" fontId="35" fillId="0" borderId="0" xfId="37" applyFont="1">
      <alignment/>
      <protection/>
    </xf>
    <xf numFmtId="0" fontId="35" fillId="0" borderId="0" xfId="37" applyFont="1" applyFill="1">
      <alignment/>
      <protection/>
    </xf>
    <xf numFmtId="0" fontId="35" fillId="0" borderId="0" xfId="37" applyFont="1" applyAlignment="1">
      <alignment horizontal="right"/>
      <protection/>
    </xf>
    <xf numFmtId="0" fontId="35" fillId="0" borderId="0" xfId="37" applyFont="1" applyFill="1" applyAlignment="1">
      <alignment horizontal="right"/>
      <protection/>
    </xf>
    <xf numFmtId="0" fontId="35" fillId="0" borderId="3" xfId="37" applyFont="1" applyBorder="1" applyAlignment="1">
      <alignment horizontal="center"/>
      <protection/>
    </xf>
    <xf numFmtId="0" fontId="35" fillId="0" borderId="3" xfId="37" applyFont="1" applyFill="1" applyBorder="1" applyAlignment="1">
      <alignment horizontal="center"/>
      <protection/>
    </xf>
    <xf numFmtId="0" fontId="35" fillId="0" borderId="24" xfId="37" applyFont="1" applyFill="1" applyBorder="1" applyAlignment="1">
      <alignment horizontal="center"/>
      <protection/>
    </xf>
    <xf numFmtId="3" fontId="36" fillId="0" borderId="25" xfId="37" applyNumberFormat="1" applyFont="1" applyFill="1" applyBorder="1">
      <alignment/>
      <protection/>
    </xf>
    <xf numFmtId="4" fontId="36" fillId="0" borderId="25" xfId="37" applyNumberFormat="1" applyFont="1" applyBorder="1">
      <alignment/>
      <protection/>
    </xf>
    <xf numFmtId="0" fontId="35" fillId="0" borderId="24" xfId="37" applyFont="1" applyBorder="1">
      <alignment/>
      <protection/>
    </xf>
    <xf numFmtId="3" fontId="35" fillId="0" borderId="24" xfId="37" applyNumberFormat="1" applyFont="1" applyFill="1" applyBorder="1">
      <alignment/>
      <protection/>
    </xf>
    <xf numFmtId="4" fontId="36" fillId="0" borderId="24" xfId="37" applyNumberFormat="1" applyFont="1" applyBorder="1">
      <alignment/>
      <protection/>
    </xf>
    <xf numFmtId="0" fontId="36" fillId="0" borderId="24" xfId="37" applyFont="1" applyBorder="1">
      <alignment/>
      <protection/>
    </xf>
    <xf numFmtId="3" fontId="36" fillId="0" borderId="24" xfId="37" applyNumberFormat="1" applyFont="1" applyFill="1" applyBorder="1">
      <alignment/>
      <protection/>
    </xf>
    <xf numFmtId="4" fontId="36" fillId="0" borderId="24" xfId="37" applyNumberFormat="1" applyFont="1" applyFill="1" applyBorder="1">
      <alignment/>
      <protection/>
    </xf>
    <xf numFmtId="4" fontId="35" fillId="0" borderId="24" xfId="37" applyNumberFormat="1" applyFont="1" applyFill="1" applyBorder="1">
      <alignment/>
      <protection/>
    </xf>
    <xf numFmtId="4" fontId="35" fillId="0" borderId="24" xfId="37" applyNumberFormat="1" applyFont="1" applyBorder="1">
      <alignment/>
      <protection/>
    </xf>
    <xf numFmtId="0" fontId="35" fillId="0" borderId="26" xfId="37" applyFont="1" applyBorder="1">
      <alignment/>
      <protection/>
    </xf>
    <xf numFmtId="3" fontId="35" fillId="0" borderId="26" xfId="37" applyNumberFormat="1" applyFont="1" applyFill="1" applyBorder="1">
      <alignment/>
      <protection/>
    </xf>
    <xf numFmtId="4" fontId="35" fillId="0" borderId="26" xfId="37" applyNumberFormat="1" applyFont="1" applyBorder="1">
      <alignment/>
      <protection/>
    </xf>
    <xf numFmtId="3" fontId="35" fillId="0" borderId="0" xfId="37" applyNumberFormat="1" applyFont="1">
      <alignment/>
      <protection/>
    </xf>
    <xf numFmtId="4" fontId="35" fillId="0" borderId="26" xfId="37" applyNumberFormat="1" applyFont="1" applyFill="1" applyBorder="1">
      <alignment/>
      <protection/>
    </xf>
    <xf numFmtId="0" fontId="34" fillId="0" borderId="0" xfId="37" applyFont="1" applyFill="1" applyAlignment="1">
      <alignment horizontal="right"/>
      <protection/>
    </xf>
    <xf numFmtId="0" fontId="32" fillId="0" borderId="25" xfId="37" applyFont="1" applyBorder="1">
      <alignment/>
      <protection/>
    </xf>
    <xf numFmtId="3" fontId="32" fillId="0" borderId="25" xfId="37" applyNumberFormat="1" applyFont="1" applyFill="1" applyBorder="1">
      <alignment/>
      <protection/>
    </xf>
    <xf numFmtId="4" fontId="32" fillId="0" borderId="25" xfId="37" applyNumberFormat="1" applyFont="1" applyFill="1" applyBorder="1">
      <alignment/>
      <protection/>
    </xf>
    <xf numFmtId="4" fontId="32" fillId="0" borderId="25" xfId="37" applyNumberFormat="1" applyFont="1" applyBorder="1">
      <alignment/>
      <protection/>
    </xf>
    <xf numFmtId="0" fontId="26" fillId="0" borderId="24" xfId="37" applyFont="1" applyBorder="1">
      <alignment/>
      <protection/>
    </xf>
    <xf numFmtId="3" fontId="26" fillId="0" borderId="24" xfId="37" applyNumberFormat="1" applyFont="1" applyFill="1" applyBorder="1">
      <alignment/>
      <protection/>
    </xf>
    <xf numFmtId="4" fontId="32" fillId="0" borderId="24" xfId="37" applyNumberFormat="1" applyFont="1" applyBorder="1">
      <alignment/>
      <protection/>
    </xf>
    <xf numFmtId="0" fontId="32" fillId="0" borderId="24" xfId="37" applyFont="1" applyBorder="1">
      <alignment/>
      <protection/>
    </xf>
    <xf numFmtId="3" fontId="32" fillId="0" borderId="24" xfId="37" applyNumberFormat="1" applyFont="1" applyFill="1" applyBorder="1">
      <alignment/>
      <protection/>
    </xf>
    <xf numFmtId="4" fontId="32" fillId="0" borderId="24" xfId="37" applyNumberFormat="1" applyFont="1" applyFill="1" applyBorder="1">
      <alignment/>
      <protection/>
    </xf>
    <xf numFmtId="4" fontId="26" fillId="0" borderId="24" xfId="37" applyNumberFormat="1" applyFont="1" applyFill="1" applyBorder="1">
      <alignment/>
      <protection/>
    </xf>
    <xf numFmtId="4" fontId="26" fillId="0" borderId="24" xfId="37" applyNumberFormat="1" applyFont="1" applyBorder="1">
      <alignment/>
      <protection/>
    </xf>
    <xf numFmtId="0" fontId="26" fillId="0" borderId="26" xfId="37" applyFont="1" applyBorder="1">
      <alignment/>
      <protection/>
    </xf>
    <xf numFmtId="3" fontId="26" fillId="0" borderId="26" xfId="37" applyNumberFormat="1" applyFont="1" applyFill="1" applyBorder="1">
      <alignment/>
      <protection/>
    </xf>
    <xf numFmtId="4" fontId="26" fillId="0" borderId="26" xfId="37" applyNumberFormat="1" applyFont="1" applyBorder="1">
      <alignment/>
      <protection/>
    </xf>
    <xf numFmtId="4" fontId="26" fillId="0" borderId="26" xfId="37" applyNumberFormat="1" applyFont="1" applyFill="1" applyBorder="1">
      <alignment/>
      <protection/>
    </xf>
    <xf numFmtId="0" fontId="36" fillId="0" borderId="0" xfId="37" applyFont="1" applyBorder="1">
      <alignment/>
      <protection/>
    </xf>
    <xf numFmtId="0" fontId="35" fillId="0" borderId="0" xfId="37" applyFont="1" applyBorder="1">
      <alignment/>
      <protection/>
    </xf>
    <xf numFmtId="3" fontId="35" fillId="0" borderId="24" xfId="37" applyNumberFormat="1" applyFont="1" applyFill="1" applyBorder="1" applyAlignment="1">
      <alignment horizontal="right"/>
      <protection/>
    </xf>
    <xf numFmtId="0" fontId="36" fillId="0" borderId="24" xfId="37" applyFont="1" applyFill="1" applyBorder="1">
      <alignment/>
      <protection/>
    </xf>
    <xf numFmtId="0" fontId="35" fillId="0" borderId="24" xfId="37" applyFont="1" applyFill="1" applyBorder="1">
      <alignment/>
      <protection/>
    </xf>
    <xf numFmtId="4" fontId="36" fillId="0" borderId="26" xfId="37" applyNumberFormat="1" applyFont="1" applyBorder="1">
      <alignment/>
      <protection/>
    </xf>
    <xf numFmtId="0" fontId="35" fillId="0" borderId="27" xfId="37" applyFont="1" applyBorder="1">
      <alignment/>
      <protection/>
    </xf>
    <xf numFmtId="3" fontId="35" fillId="0" borderId="27" xfId="37" applyNumberFormat="1" applyFont="1" applyFill="1" applyBorder="1">
      <alignment/>
      <protection/>
    </xf>
    <xf numFmtId="4" fontId="35" fillId="0" borderId="27" xfId="37" applyNumberFormat="1" applyFont="1" applyFill="1" applyBorder="1">
      <alignment/>
      <protection/>
    </xf>
    <xf numFmtId="0" fontId="35" fillId="0" borderId="0" xfId="37" applyFont="1" applyFill="1" applyBorder="1">
      <alignment/>
      <protection/>
    </xf>
    <xf numFmtId="0" fontId="36" fillId="0" borderId="0" xfId="37" applyFont="1" applyFill="1" applyBorder="1">
      <alignment/>
      <protection/>
    </xf>
    <xf numFmtId="3" fontId="35" fillId="0" borderId="0" xfId="37" applyNumberFormat="1" applyFont="1" applyFill="1" applyBorder="1">
      <alignment/>
      <protection/>
    </xf>
    <xf numFmtId="0" fontId="34" fillId="0" borderId="0" xfId="39" applyFont="1" applyFill="1">
      <alignment/>
      <protection/>
    </xf>
    <xf numFmtId="3" fontId="34" fillId="0" borderId="0" xfId="37" applyNumberFormat="1" applyFont="1" applyFill="1" applyBorder="1">
      <alignment/>
      <protection/>
    </xf>
    <xf numFmtId="0" fontId="34" fillId="0" borderId="0" xfId="37" applyFont="1" applyFill="1" applyBorder="1">
      <alignment/>
      <protection/>
    </xf>
    <xf numFmtId="0" fontId="34" fillId="0" borderId="0" xfId="37" applyFont="1">
      <alignment/>
      <protection/>
    </xf>
    <xf numFmtId="0" fontId="34" fillId="0" borderId="0" xfId="37" applyFont="1" applyBorder="1">
      <alignment/>
      <protection/>
    </xf>
    <xf numFmtId="14" fontId="41" fillId="0" borderId="0" xfId="37" applyNumberFormat="1" applyFont="1" applyFill="1" applyAlignment="1">
      <alignment horizontal="left"/>
      <protection/>
    </xf>
    <xf numFmtId="4" fontId="35" fillId="0" borderId="0" xfId="37" applyNumberFormat="1" applyFont="1" applyBorder="1">
      <alignment/>
      <protection/>
    </xf>
    <xf numFmtId="0" fontId="36" fillId="0" borderId="25" xfId="37" applyFont="1" applyFill="1" applyBorder="1">
      <alignment/>
      <protection/>
    </xf>
    <xf numFmtId="0" fontId="35" fillId="0" borderId="26" xfId="37" applyFont="1" applyFill="1" applyBorder="1">
      <alignment/>
      <protection/>
    </xf>
    <xf numFmtId="0" fontId="35" fillId="0" borderId="0" xfId="39" applyFont="1" applyFill="1">
      <alignment/>
      <protection/>
    </xf>
    <xf numFmtId="0" fontId="34" fillId="0" borderId="0" xfId="41" applyFont="1">
      <alignment/>
      <protection/>
    </xf>
    <xf numFmtId="0" fontId="35" fillId="0" borderId="0" xfId="41" applyFont="1" applyAlignment="1">
      <alignment horizontal="right"/>
      <protection/>
    </xf>
    <xf numFmtId="0" fontId="42" fillId="0" borderId="0" xfId="41" applyFont="1">
      <alignment/>
      <protection/>
    </xf>
    <xf numFmtId="0" fontId="42" fillId="0" borderId="28" xfId="41" applyFont="1" applyBorder="1">
      <alignment/>
      <protection/>
    </xf>
    <xf numFmtId="0" fontId="42" fillId="0" borderId="29" xfId="41" applyFont="1" applyBorder="1">
      <alignment/>
      <protection/>
    </xf>
    <xf numFmtId="0" fontId="32" fillId="0" borderId="4" xfId="41" applyFont="1" applyBorder="1" applyAlignment="1">
      <alignment horizontal="center"/>
      <protection/>
    </xf>
    <xf numFmtId="0" fontId="32" fillId="0" borderId="20" xfId="41" applyFont="1" applyBorder="1" applyAlignment="1">
      <alignment horizontal="center"/>
      <protection/>
    </xf>
    <xf numFmtId="0" fontId="32" fillId="0" borderId="11" xfId="41" applyFont="1" applyBorder="1" applyAlignment="1">
      <alignment horizontal="center"/>
      <protection/>
    </xf>
    <xf numFmtId="0" fontId="32" fillId="0" borderId="29" xfId="41" applyFont="1" applyBorder="1" applyAlignment="1">
      <alignment horizontal="center"/>
      <protection/>
    </xf>
    <xf numFmtId="0" fontId="32" fillId="0" borderId="30" xfId="41" applyFont="1" applyBorder="1" applyAlignment="1">
      <alignment horizontal="center"/>
      <protection/>
    </xf>
    <xf numFmtId="0" fontId="42" fillId="0" borderId="10" xfId="41" applyFont="1" applyBorder="1">
      <alignment/>
      <protection/>
    </xf>
    <xf numFmtId="0" fontId="42" fillId="0" borderId="0" xfId="41" applyFont="1" applyBorder="1">
      <alignment/>
      <protection/>
    </xf>
    <xf numFmtId="0" fontId="34" fillId="0" borderId="20" xfId="41" applyFont="1" applyBorder="1" applyAlignment="1">
      <alignment horizontal="center"/>
      <protection/>
    </xf>
    <xf numFmtId="0" fontId="34" fillId="0" borderId="0" xfId="41" applyFont="1" applyBorder="1" applyAlignment="1">
      <alignment horizontal="center"/>
      <protection/>
    </xf>
    <xf numFmtId="0" fontId="26" fillId="0" borderId="1" xfId="41" applyFont="1" applyBorder="1" applyAlignment="1">
      <alignment horizontal="center"/>
      <protection/>
    </xf>
    <xf numFmtId="0" fontId="26" fillId="0" borderId="31" xfId="41" applyFont="1" applyBorder="1" applyAlignment="1">
      <alignment horizontal="center"/>
      <protection/>
    </xf>
    <xf numFmtId="3" fontId="26" fillId="0" borderId="1" xfId="41" applyNumberFormat="1" applyFont="1" applyBorder="1" applyAlignment="1">
      <alignment horizontal="center"/>
      <protection/>
    </xf>
    <xf numFmtId="3" fontId="26" fillId="0" borderId="5" xfId="41" applyNumberFormat="1" applyFont="1" applyBorder="1" applyAlignment="1">
      <alignment horizontal="center"/>
      <protection/>
    </xf>
    <xf numFmtId="3" fontId="26" fillId="0" borderId="31" xfId="41" applyNumberFormat="1" applyFont="1" applyBorder="1" applyAlignment="1">
      <alignment horizontal="center"/>
      <protection/>
    </xf>
    <xf numFmtId="0" fontId="34" fillId="0" borderId="0" xfId="41" applyFont="1" applyBorder="1">
      <alignment/>
      <protection/>
    </xf>
    <xf numFmtId="0" fontId="33" fillId="0" borderId="32" xfId="41" applyFont="1" applyBorder="1">
      <alignment/>
      <protection/>
    </xf>
    <xf numFmtId="0" fontId="33" fillId="0" borderId="33" xfId="41" applyFont="1" applyBorder="1">
      <alignment/>
      <protection/>
    </xf>
    <xf numFmtId="0" fontId="32" fillId="0" borderId="33" xfId="41" applyFont="1" applyBorder="1">
      <alignment/>
      <protection/>
    </xf>
    <xf numFmtId="0" fontId="32" fillId="0" borderId="34" xfId="41" applyFont="1" applyBorder="1">
      <alignment/>
      <protection/>
    </xf>
    <xf numFmtId="3" fontId="32" fillId="0" borderId="32" xfId="41" applyNumberFormat="1" applyFont="1" applyBorder="1" applyAlignment="1">
      <alignment horizontal="center"/>
      <protection/>
    </xf>
    <xf numFmtId="3" fontId="32" fillId="0" borderId="35" xfId="41" applyNumberFormat="1" applyFont="1" applyBorder="1" applyAlignment="1">
      <alignment horizontal="center"/>
      <protection/>
    </xf>
    <xf numFmtId="3" fontId="32" fillId="0" borderId="34" xfId="41" applyNumberFormat="1" applyFont="1" applyBorder="1" applyAlignment="1">
      <alignment horizontal="center"/>
      <protection/>
    </xf>
    <xf numFmtId="3" fontId="32" fillId="0" borderId="35" xfId="41" applyNumberFormat="1" applyFont="1" applyFill="1" applyBorder="1" applyAlignment="1">
      <alignment horizontal="center"/>
      <protection/>
    </xf>
    <xf numFmtId="0" fontId="32" fillId="0" borderId="28" xfId="41" applyFont="1" applyBorder="1">
      <alignment/>
      <protection/>
    </xf>
    <xf numFmtId="0" fontId="32" fillId="0" borderId="29" xfId="41" applyFont="1" applyBorder="1">
      <alignment/>
      <protection/>
    </xf>
    <xf numFmtId="0" fontId="32" fillId="0" borderId="28" xfId="41" applyFont="1" applyBorder="1" applyAlignment="1">
      <alignment horizontal="center"/>
      <protection/>
    </xf>
    <xf numFmtId="0" fontId="43" fillId="0" borderId="12" xfId="41" applyFont="1" applyBorder="1">
      <alignment/>
      <protection/>
    </xf>
    <xf numFmtId="0" fontId="26" fillId="0" borderId="18" xfId="41" applyFont="1" applyBorder="1">
      <alignment/>
      <protection/>
    </xf>
    <xf numFmtId="0" fontId="43" fillId="0" borderId="18" xfId="41" applyFont="1" applyBorder="1">
      <alignment/>
      <protection/>
    </xf>
    <xf numFmtId="0" fontId="43" fillId="0" borderId="18" xfId="41" applyFont="1" applyBorder="1" applyAlignment="1">
      <alignment horizontal="right"/>
      <protection/>
    </xf>
    <xf numFmtId="0" fontId="26" fillId="0" borderId="12" xfId="41" applyFont="1" applyBorder="1" applyAlignment="1">
      <alignment horizontal="center"/>
      <protection/>
    </xf>
    <xf numFmtId="0" fontId="26" fillId="0" borderId="5" xfId="41" applyFont="1" applyBorder="1" applyAlignment="1">
      <alignment horizontal="center"/>
      <protection/>
    </xf>
    <xf numFmtId="0" fontId="26" fillId="0" borderId="36" xfId="41" applyFont="1" applyBorder="1" applyAlignment="1">
      <alignment horizontal="center"/>
      <protection/>
    </xf>
    <xf numFmtId="0" fontId="32" fillId="0" borderId="16" xfId="41" applyFont="1" applyBorder="1">
      <alignment/>
      <protection/>
    </xf>
    <xf numFmtId="0" fontId="32" fillId="0" borderId="17" xfId="41" applyFont="1" applyBorder="1">
      <alignment/>
      <protection/>
    </xf>
    <xf numFmtId="0" fontId="26" fillId="0" borderId="10" xfId="41" applyFont="1" applyBorder="1" applyAlignment="1">
      <alignment horizontal="center"/>
      <protection/>
    </xf>
    <xf numFmtId="0" fontId="26" fillId="0" borderId="37" xfId="41" applyFont="1" applyBorder="1" applyAlignment="1">
      <alignment horizontal="center"/>
      <protection/>
    </xf>
    <xf numFmtId="3" fontId="26" fillId="0" borderId="10" xfId="41" applyNumberFormat="1" applyFont="1" applyBorder="1" applyAlignment="1">
      <alignment horizontal="center"/>
      <protection/>
    </xf>
    <xf numFmtId="3" fontId="26" fillId="0" borderId="37" xfId="41" applyNumberFormat="1" applyFont="1" applyBorder="1" applyAlignment="1">
      <alignment horizontal="center"/>
      <protection/>
    </xf>
    <xf numFmtId="0" fontId="32" fillId="0" borderId="10" xfId="41" applyFont="1" applyBorder="1">
      <alignment/>
      <protection/>
    </xf>
    <xf numFmtId="0" fontId="32" fillId="0" borderId="0" xfId="41" applyFont="1" applyBorder="1">
      <alignment/>
      <protection/>
    </xf>
    <xf numFmtId="0" fontId="26" fillId="0" borderId="16" xfId="41" applyFont="1" applyBorder="1" applyAlignment="1">
      <alignment horizontal="center"/>
      <protection/>
    </xf>
    <xf numFmtId="3" fontId="26" fillId="0" borderId="38" xfId="41" applyNumberFormat="1" applyFont="1" applyBorder="1" applyAlignment="1">
      <alignment horizontal="center"/>
      <protection/>
    </xf>
    <xf numFmtId="0" fontId="43" fillId="0" borderId="10" xfId="41" applyFont="1" applyBorder="1">
      <alignment/>
      <protection/>
    </xf>
    <xf numFmtId="3" fontId="26" fillId="0" borderId="12" xfId="41" applyNumberFormat="1" applyFont="1" applyBorder="1" applyAlignment="1">
      <alignment horizontal="center"/>
      <protection/>
    </xf>
    <xf numFmtId="3" fontId="26" fillId="0" borderId="36" xfId="41" applyNumberFormat="1" applyFont="1" applyBorder="1" applyAlignment="1">
      <alignment horizontal="center"/>
      <protection/>
    </xf>
    <xf numFmtId="0" fontId="26" fillId="0" borderId="38" xfId="41" applyFont="1" applyBorder="1" applyAlignment="1">
      <alignment horizontal="center"/>
      <protection/>
    </xf>
    <xf numFmtId="0" fontId="32" fillId="0" borderId="18" xfId="41" applyFont="1" applyBorder="1">
      <alignment/>
      <protection/>
    </xf>
    <xf numFmtId="0" fontId="44" fillId="0" borderId="0" xfId="41" applyFont="1" applyBorder="1">
      <alignment/>
      <protection/>
    </xf>
    <xf numFmtId="0" fontId="26" fillId="0" borderId="0" xfId="41" applyFont="1" applyBorder="1">
      <alignment/>
      <protection/>
    </xf>
    <xf numFmtId="0" fontId="44" fillId="0" borderId="17" xfId="41" applyFont="1" applyBorder="1">
      <alignment/>
      <protection/>
    </xf>
    <xf numFmtId="0" fontId="32" fillId="0" borderId="12" xfId="41" applyFont="1" applyBorder="1">
      <alignment/>
      <protection/>
    </xf>
    <xf numFmtId="0" fontId="44" fillId="0" borderId="18" xfId="41" applyFont="1" applyBorder="1">
      <alignment/>
      <protection/>
    </xf>
    <xf numFmtId="0" fontId="43" fillId="0" borderId="0" xfId="41" applyFont="1" applyBorder="1" applyAlignment="1">
      <alignment horizontal="right"/>
      <protection/>
    </xf>
    <xf numFmtId="0" fontId="32" fillId="0" borderId="10" xfId="41" applyFont="1" applyBorder="1" applyAlignment="1">
      <alignment horizontal="left"/>
      <protection/>
    </xf>
    <xf numFmtId="0" fontId="32" fillId="0" borderId="0" xfId="41" applyFont="1" applyBorder="1" applyAlignment="1">
      <alignment horizontal="left"/>
      <protection/>
    </xf>
    <xf numFmtId="0" fontId="43" fillId="0" borderId="37" xfId="41" applyFont="1" applyBorder="1" applyAlignment="1">
      <alignment horizontal="right"/>
      <protection/>
    </xf>
    <xf numFmtId="0" fontId="26" fillId="0" borderId="17" xfId="41" applyFont="1" applyBorder="1">
      <alignment/>
      <protection/>
    </xf>
    <xf numFmtId="0" fontId="43" fillId="0" borderId="17" xfId="41" applyFont="1" applyBorder="1">
      <alignment/>
      <protection/>
    </xf>
    <xf numFmtId="0" fontId="26" fillId="0" borderId="38" xfId="41" applyFont="1" applyBorder="1">
      <alignment/>
      <protection/>
    </xf>
    <xf numFmtId="0" fontId="43" fillId="0" borderId="0" xfId="41" applyFont="1" applyBorder="1">
      <alignment/>
      <protection/>
    </xf>
    <xf numFmtId="0" fontId="26" fillId="0" borderId="37" xfId="41" applyFont="1" applyBorder="1">
      <alignment/>
      <protection/>
    </xf>
    <xf numFmtId="0" fontId="26" fillId="0" borderId="36" xfId="41" applyFont="1" applyBorder="1">
      <alignment/>
      <protection/>
    </xf>
    <xf numFmtId="0" fontId="32" fillId="0" borderId="15" xfId="41" applyFont="1" applyBorder="1">
      <alignment/>
      <protection/>
    </xf>
    <xf numFmtId="0" fontId="26" fillId="0" borderId="2" xfId="41" applyFont="1" applyBorder="1">
      <alignment/>
      <protection/>
    </xf>
    <xf numFmtId="0" fontId="26" fillId="0" borderId="14" xfId="41" applyFont="1" applyBorder="1" applyAlignment="1">
      <alignment horizontal="center"/>
      <protection/>
    </xf>
    <xf numFmtId="3" fontId="26" fillId="0" borderId="6" xfId="41" applyNumberFormat="1" applyFont="1" applyBorder="1" applyAlignment="1">
      <alignment horizontal="center"/>
      <protection/>
    </xf>
    <xf numFmtId="3" fontId="26" fillId="0" borderId="19" xfId="41" applyNumberFormat="1" applyFont="1" applyBorder="1" applyAlignment="1">
      <alignment horizontal="center"/>
      <protection/>
    </xf>
    <xf numFmtId="0" fontId="26" fillId="0" borderId="6" xfId="41" applyFont="1" applyBorder="1" applyAlignment="1">
      <alignment horizontal="center"/>
      <protection/>
    </xf>
    <xf numFmtId="0" fontId="34" fillId="0" borderId="0" xfId="40" applyFont="1">
      <alignment/>
      <protection/>
    </xf>
    <xf numFmtId="0" fontId="35" fillId="0" borderId="0" xfId="40" applyFont="1" applyAlignment="1">
      <alignment horizontal="right"/>
      <protection/>
    </xf>
    <xf numFmtId="0" fontId="34" fillId="0" borderId="33" xfId="40" applyFont="1" applyBorder="1" applyAlignment="1">
      <alignment horizontal="center"/>
      <protection/>
    </xf>
    <xf numFmtId="0" fontId="34" fillId="0" borderId="33" xfId="40" applyFont="1" applyBorder="1" applyAlignment="1">
      <alignment horizontal="right"/>
      <protection/>
    </xf>
    <xf numFmtId="0" fontId="40" fillId="0" borderId="22" xfId="40" applyFont="1" applyFill="1" applyBorder="1" applyAlignment="1">
      <alignment horizontal="center" vertical="center"/>
      <protection/>
    </xf>
    <xf numFmtId="3" fontId="40" fillId="0" borderId="39" xfId="40" applyNumberFormat="1" applyFont="1" applyFill="1" applyBorder="1" applyAlignment="1">
      <alignment horizontal="center" vertical="center"/>
      <protection/>
    </xf>
    <xf numFmtId="4" fontId="40" fillId="0" borderId="39" xfId="40" applyNumberFormat="1" applyFont="1" applyFill="1" applyBorder="1" applyAlignment="1">
      <alignment horizontal="center" vertical="center" wrapText="1"/>
      <protection/>
    </xf>
    <xf numFmtId="0" fontId="40" fillId="0" borderId="23" xfId="40" applyFont="1" applyFill="1" applyBorder="1" applyAlignment="1">
      <alignment horizontal="center" vertical="center" wrapText="1"/>
      <protection/>
    </xf>
    <xf numFmtId="0" fontId="26" fillId="0" borderId="40" xfId="40" applyFont="1" applyFill="1" applyBorder="1" applyAlignment="1">
      <alignment horizontal="left"/>
      <protection/>
    </xf>
    <xf numFmtId="4" fontId="26" fillId="0" borderId="26" xfId="40" applyNumberFormat="1" applyFont="1" applyFill="1" applyBorder="1" applyAlignment="1">
      <alignment horizontal="right"/>
      <protection/>
    </xf>
    <xf numFmtId="4" fontId="26" fillId="0" borderId="26" xfId="40" applyNumberFormat="1" applyFont="1" applyBorder="1">
      <alignment/>
      <protection/>
    </xf>
    <xf numFmtId="166" fontId="26" fillId="0" borderId="41" xfId="40" applyNumberFormat="1" applyFont="1" applyFill="1" applyBorder="1">
      <alignment/>
      <protection/>
    </xf>
    <xf numFmtId="0" fontId="26" fillId="0" borderId="42" xfId="40" applyFont="1" applyFill="1" applyBorder="1" applyAlignment="1">
      <alignment horizontal="left"/>
      <protection/>
    </xf>
    <xf numFmtId="4" fontId="26" fillId="0" borderId="3" xfId="40" applyNumberFormat="1" applyFont="1" applyFill="1" applyBorder="1" applyAlignment="1">
      <alignment horizontal="right"/>
      <protection/>
    </xf>
    <xf numFmtId="4" fontId="26" fillId="0" borderId="3" xfId="40" applyNumberFormat="1" applyFont="1" applyBorder="1">
      <alignment/>
      <protection/>
    </xf>
    <xf numFmtId="0" fontId="26" fillId="0" borderId="43" xfId="40" applyFont="1" applyFill="1" applyBorder="1" applyAlignment="1">
      <alignment horizontal="left"/>
      <protection/>
    </xf>
    <xf numFmtId="4" fontId="26" fillId="0" borderId="44" xfId="40" applyNumberFormat="1" applyFont="1" applyFill="1" applyBorder="1" applyAlignment="1">
      <alignment horizontal="right"/>
      <protection/>
    </xf>
    <xf numFmtId="4" fontId="26" fillId="0" borderId="25" xfId="40" applyNumberFormat="1" applyFont="1" applyBorder="1">
      <alignment/>
      <protection/>
    </xf>
    <xf numFmtId="0" fontId="32" fillId="0" borderId="22" xfId="40" applyFont="1" applyFill="1" applyBorder="1" applyAlignment="1">
      <alignment horizontal="left"/>
      <protection/>
    </xf>
    <xf numFmtId="4" fontId="32" fillId="0" borderId="39" xfId="40" applyNumberFormat="1" applyFont="1" applyFill="1" applyBorder="1" applyAlignment="1">
      <alignment horizontal="right"/>
      <protection/>
    </xf>
    <xf numFmtId="4" fontId="32" fillId="0" borderId="39" xfId="40" applyNumberFormat="1" applyFont="1" applyFill="1" applyBorder="1" applyAlignment="1">
      <alignment/>
      <protection/>
    </xf>
    <xf numFmtId="166" fontId="32" fillId="0" borderId="23" xfId="40" applyNumberFormat="1" applyFont="1" applyFill="1" applyBorder="1" applyAlignment="1">
      <alignment/>
      <protection/>
    </xf>
    <xf numFmtId="0" fontId="34" fillId="0" borderId="0" xfId="36" applyFont="1" applyAlignment="1">
      <alignment horizontal="center" vertical="center"/>
      <protection/>
    </xf>
    <xf numFmtId="0" fontId="34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47" xfId="0" applyFont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45" xfId="0" applyFont="1" applyBorder="1" applyAlignment="1">
      <alignment/>
    </xf>
    <xf numFmtId="0" fontId="34" fillId="0" borderId="46" xfId="36" applyFont="1" applyBorder="1" applyAlignment="1">
      <alignment horizontal="center" vertical="center"/>
      <protection/>
    </xf>
    <xf numFmtId="0" fontId="34" fillId="0" borderId="17" xfId="36" applyFont="1" applyBorder="1" applyAlignment="1">
      <alignment horizontal="center" vertical="center"/>
      <protection/>
    </xf>
    <xf numFmtId="0" fontId="34" fillId="0" borderId="47" xfId="36" applyFont="1" applyBorder="1" applyAlignment="1">
      <alignment horizontal="center" vertical="center"/>
      <protection/>
    </xf>
    <xf numFmtId="0" fontId="34" fillId="0" borderId="45" xfId="36" applyFont="1" applyBorder="1" applyAlignment="1">
      <alignment horizontal="center" vertical="center"/>
      <protection/>
    </xf>
    <xf numFmtId="0" fontId="34" fillId="0" borderId="48" xfId="36" applyFont="1" applyBorder="1" applyAlignment="1">
      <alignment horizontal="center" vertical="center"/>
      <protection/>
    </xf>
    <xf numFmtId="0" fontId="34" fillId="0" borderId="48" xfId="0" applyFont="1" applyBorder="1" applyAlignment="1">
      <alignment/>
    </xf>
    <xf numFmtId="0" fontId="34" fillId="0" borderId="47" xfId="0" applyFont="1" applyBorder="1" applyAlignment="1">
      <alignment horizontal="center" vertical="center" wrapText="1"/>
    </xf>
    <xf numFmtId="0" fontId="34" fillId="0" borderId="49" xfId="0" applyFont="1" applyBorder="1" applyAlignment="1">
      <alignment/>
    </xf>
    <xf numFmtId="0" fontId="34" fillId="3" borderId="0" xfId="36" applyFont="1" applyFill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0" xfId="36" applyFont="1" applyAlignment="1">
      <alignment horizontal="center" vertical="center" wrapText="1"/>
      <protection/>
    </xf>
    <xf numFmtId="0" fontId="34" fillId="0" borderId="13" xfId="0" applyFont="1" applyBorder="1" applyAlignment="1">
      <alignment/>
    </xf>
    <xf numFmtId="0" fontId="34" fillId="0" borderId="4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51" xfId="0" applyFont="1" applyBorder="1" applyAlignment="1">
      <alignment/>
    </xf>
    <xf numFmtId="0" fontId="34" fillId="0" borderId="17" xfId="0" applyFont="1" applyBorder="1" applyAlignment="1">
      <alignment wrapText="1"/>
    </xf>
    <xf numFmtId="0" fontId="34" fillId="0" borderId="0" xfId="36" applyFont="1" applyBorder="1" applyAlignment="1">
      <alignment horizontal="center" vertical="center"/>
      <protection/>
    </xf>
    <xf numFmtId="0" fontId="34" fillId="0" borderId="52" xfId="0" applyFont="1" applyBorder="1" applyAlignment="1">
      <alignment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3" fontId="40" fillId="0" borderId="56" xfId="0" applyNumberFormat="1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vertical="center"/>
    </xf>
    <xf numFmtId="3" fontId="26" fillId="0" borderId="60" xfId="0" applyNumberFormat="1" applyFont="1" applyBorder="1" applyAlignment="1">
      <alignment horizontal="right" vertical="center"/>
    </xf>
    <xf numFmtId="0" fontId="26" fillId="0" borderId="61" xfId="0" applyFont="1" applyBorder="1" applyAlignment="1">
      <alignment horizontal="right" vertical="center"/>
    </xf>
    <xf numFmtId="3" fontId="26" fillId="0" borderId="61" xfId="0" applyNumberFormat="1" applyFont="1" applyFill="1" applyBorder="1" applyAlignment="1">
      <alignment horizontal="right" vertical="center"/>
    </xf>
    <xf numFmtId="3" fontId="26" fillId="0" borderId="61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/>
    </xf>
    <xf numFmtId="0" fontId="26" fillId="0" borderId="14" xfId="0" applyFont="1" applyBorder="1" applyAlignment="1">
      <alignment vertical="center" shrinkToFit="1"/>
    </xf>
    <xf numFmtId="3" fontId="26" fillId="0" borderId="63" xfId="0" applyNumberFormat="1" applyFont="1" applyFill="1" applyBorder="1" applyAlignment="1">
      <alignment horizontal="right" vertic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right" vertical="center"/>
    </xf>
    <xf numFmtId="3" fontId="32" fillId="0" borderId="64" xfId="0" applyNumberFormat="1" applyFont="1" applyBorder="1" applyAlignment="1">
      <alignment horizontal="right" vertical="center"/>
    </xf>
    <xf numFmtId="0" fontId="26" fillId="0" borderId="65" xfId="0" applyFont="1" applyBorder="1" applyAlignment="1">
      <alignment vertical="center" shrinkToFit="1"/>
    </xf>
    <xf numFmtId="3" fontId="26" fillId="0" borderId="63" xfId="0" applyNumberFormat="1" applyFont="1" applyBorder="1" applyAlignment="1">
      <alignment horizontal="right" vertical="center"/>
    </xf>
    <xf numFmtId="0" fontId="26" fillId="0" borderId="66" xfId="0" applyFont="1" applyBorder="1" applyAlignment="1">
      <alignment vertical="center"/>
    </xf>
    <xf numFmtId="0" fontId="26" fillId="0" borderId="66" xfId="0" applyFont="1" applyBorder="1" applyAlignment="1">
      <alignment vertical="center" shrinkToFit="1"/>
    </xf>
    <xf numFmtId="0" fontId="26" fillId="0" borderId="3" xfId="0" applyFont="1" applyBorder="1" applyAlignment="1">
      <alignment horizontal="right" vertical="center"/>
    </xf>
    <xf numFmtId="0" fontId="26" fillId="0" borderId="67" xfId="0" applyFont="1" applyBorder="1" applyAlignment="1">
      <alignment vertical="center" shrinkToFit="1"/>
    </xf>
    <xf numFmtId="0" fontId="26" fillId="0" borderId="67" xfId="0" applyFont="1" applyBorder="1" applyAlignment="1">
      <alignment vertical="center"/>
    </xf>
    <xf numFmtId="0" fontId="26" fillId="0" borderId="68" xfId="0" applyFont="1" applyBorder="1" applyAlignment="1">
      <alignment vertical="center" shrinkToFit="1"/>
    </xf>
    <xf numFmtId="3" fontId="26" fillId="0" borderId="69" xfId="0" applyNumberFormat="1" applyFont="1" applyBorder="1" applyAlignment="1">
      <alignment horizontal="right" vertical="center"/>
    </xf>
    <xf numFmtId="3" fontId="26" fillId="0" borderId="70" xfId="0" applyNumberFormat="1" applyFont="1" applyBorder="1" applyAlignment="1">
      <alignment horizontal="right" vertical="center"/>
    </xf>
    <xf numFmtId="3" fontId="26" fillId="0" borderId="70" xfId="0" applyNumberFormat="1" applyFont="1" applyFill="1" applyBorder="1" applyAlignment="1">
      <alignment horizontal="right" vertical="center"/>
    </xf>
    <xf numFmtId="3" fontId="32" fillId="0" borderId="71" xfId="0" applyNumberFormat="1" applyFont="1" applyBorder="1" applyAlignment="1">
      <alignment horizontal="right" vertical="center"/>
    </xf>
    <xf numFmtId="0" fontId="32" fillId="0" borderId="72" xfId="0" applyFont="1" applyFill="1" applyBorder="1" applyAlignment="1">
      <alignment vertical="center" shrinkToFit="1"/>
    </xf>
    <xf numFmtId="3" fontId="32" fillId="0" borderId="73" xfId="0" applyNumberFormat="1" applyFont="1" applyBorder="1" applyAlignment="1">
      <alignment horizontal="right" vertical="center"/>
    </xf>
    <xf numFmtId="3" fontId="32" fillId="0" borderId="74" xfId="0" applyNumberFormat="1" applyFont="1" applyBorder="1" applyAlignment="1">
      <alignment horizontal="right" vertical="center"/>
    </xf>
    <xf numFmtId="3" fontId="32" fillId="0" borderId="75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32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3" fontId="34" fillId="0" borderId="0" xfId="0" applyNumberFormat="1" applyFont="1" applyAlignment="1">
      <alignment/>
    </xf>
    <xf numFmtId="3" fontId="34" fillId="0" borderId="0" xfId="0" applyNumberFormat="1" applyFont="1" applyBorder="1" applyAlignment="1">
      <alignment horizontal="center"/>
    </xf>
    <xf numFmtId="3" fontId="26" fillId="0" borderId="77" xfId="0" applyNumberFormat="1" applyFont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right" vertical="center"/>
    </xf>
    <xf numFmtId="3" fontId="26" fillId="0" borderId="63" xfId="23" applyNumberFormat="1" applyFont="1" applyBorder="1" applyAlignment="1">
      <alignment horizontal="right" vertical="center"/>
    </xf>
    <xf numFmtId="3" fontId="26" fillId="0" borderId="3" xfId="23" applyNumberFormat="1" applyFont="1" applyBorder="1" applyAlignment="1">
      <alignment horizontal="right" vertical="center"/>
    </xf>
    <xf numFmtId="3" fontId="32" fillId="0" borderId="64" xfId="23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center"/>
    </xf>
    <xf numFmtId="0" fontId="26" fillId="0" borderId="78" xfId="0" applyFont="1" applyBorder="1" applyAlignment="1">
      <alignment vertical="center" shrinkToFit="1"/>
    </xf>
    <xf numFmtId="0" fontId="32" fillId="0" borderId="79" xfId="0" applyFont="1" applyFill="1" applyBorder="1" applyAlignment="1">
      <alignment vertical="center" shrinkToFit="1"/>
    </xf>
    <xf numFmtId="3" fontId="32" fillId="0" borderId="80" xfId="0" applyNumberFormat="1" applyFont="1" applyFill="1" applyBorder="1" applyAlignment="1">
      <alignment horizontal="right" vertical="center"/>
    </xf>
    <xf numFmtId="3" fontId="32" fillId="0" borderId="74" xfId="0" applyNumberFormat="1" applyFont="1" applyFill="1" applyBorder="1" applyAlignment="1">
      <alignment horizontal="right" vertical="center"/>
    </xf>
    <xf numFmtId="3" fontId="32" fillId="0" borderId="75" xfId="0" applyNumberFormat="1" applyFont="1" applyFill="1" applyBorder="1" applyAlignment="1">
      <alignment horizontal="right" vertical="center"/>
    </xf>
    <xf numFmtId="0" fontId="34" fillId="0" borderId="0" xfId="0" applyNumberFormat="1" applyFont="1" applyAlignment="1">
      <alignment/>
    </xf>
    <xf numFmtId="0" fontId="34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81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84" xfId="0" applyFont="1" applyFill="1" applyBorder="1" applyAlignment="1">
      <alignment horizontal="center"/>
    </xf>
    <xf numFmtId="3" fontId="35" fillId="0" borderId="0" xfId="0" applyNumberFormat="1" applyFont="1" applyBorder="1" applyAlignment="1">
      <alignment horizontal="right" vertical="center"/>
    </xf>
    <xf numFmtId="10" fontId="35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 wrapText="1"/>
    </xf>
    <xf numFmtId="49" fontId="32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 shrinkToFit="1"/>
    </xf>
    <xf numFmtId="0" fontId="34" fillId="0" borderId="0" xfId="31" applyFont="1" applyBorder="1">
      <alignment/>
      <protection/>
    </xf>
    <xf numFmtId="0" fontId="35" fillId="0" borderId="0" xfId="31" applyFont="1" applyBorder="1" applyAlignment="1">
      <alignment horizontal="right"/>
      <protection/>
    </xf>
    <xf numFmtId="0" fontId="45" fillId="0" borderId="0" xfId="31" applyFont="1" applyBorder="1" applyAlignment="1">
      <alignment horizontal="center"/>
      <protection/>
    </xf>
    <xf numFmtId="0" fontId="45" fillId="0" borderId="49" xfId="31" applyFont="1" applyBorder="1" applyAlignment="1">
      <alignment horizontal="center"/>
      <protection/>
    </xf>
    <xf numFmtId="0" fontId="42" fillId="0" borderId="0" xfId="31" applyFont="1" applyBorder="1" applyAlignment="1">
      <alignment horizontal="center" wrapText="1"/>
      <protection/>
    </xf>
    <xf numFmtId="0" fontId="42" fillId="0" borderId="0" xfId="31" applyFont="1" applyBorder="1" applyAlignment="1">
      <alignment horizontal="center"/>
      <protection/>
    </xf>
    <xf numFmtId="0" fontId="34" fillId="0" borderId="0" xfId="31" applyFont="1" applyBorder="1" applyAlignment="1">
      <alignment horizontal="center" wrapText="1"/>
      <protection/>
    </xf>
    <xf numFmtId="0" fontId="42" fillId="0" borderId="0" xfId="31" applyFont="1" applyBorder="1">
      <alignment/>
      <protection/>
    </xf>
    <xf numFmtId="0" fontId="34" fillId="0" borderId="3" xfId="0" applyFont="1" applyFill="1" applyBorder="1" applyAlignment="1">
      <alignment wrapText="1"/>
    </xf>
    <xf numFmtId="2" fontId="34" fillId="0" borderId="3" xfId="0" applyNumberFormat="1" applyFont="1" applyFill="1" applyBorder="1" applyAlignment="1">
      <alignment/>
    </xf>
    <xf numFmtId="3" fontId="34" fillId="0" borderId="64" xfId="0" applyNumberFormat="1" applyFont="1" applyFill="1" applyBorder="1" applyAlignment="1">
      <alignment wrapText="1"/>
    </xf>
    <xf numFmtId="165" fontId="34" fillId="0" borderId="3" xfId="0" applyNumberFormat="1" applyFont="1" applyFill="1" applyBorder="1" applyAlignment="1">
      <alignment/>
    </xf>
    <xf numFmtId="3" fontId="34" fillId="0" borderId="3" xfId="0" applyNumberFormat="1" applyFont="1" applyFill="1" applyBorder="1" applyAlignment="1">
      <alignment wrapText="1"/>
    </xf>
    <xf numFmtId="0" fontId="34" fillId="2" borderId="0" xfId="31" applyFont="1" applyFill="1" applyBorder="1">
      <alignment/>
      <protection/>
    </xf>
    <xf numFmtId="3" fontId="40" fillId="0" borderId="85" xfId="0" applyNumberFormat="1" applyFont="1" applyFill="1" applyBorder="1" applyAlignment="1">
      <alignment/>
    </xf>
    <xf numFmtId="0" fontId="34" fillId="0" borderId="0" xfId="31" applyFont="1">
      <alignment/>
      <protection/>
    </xf>
    <xf numFmtId="0" fontId="39" fillId="0" borderId="3" xfId="31" applyFont="1" applyFill="1" applyBorder="1">
      <alignment/>
      <protection/>
    </xf>
    <xf numFmtId="3" fontId="34" fillId="0" borderId="3" xfId="0" applyNumberFormat="1" applyFont="1" applyFill="1" applyBorder="1" applyAlignment="1">
      <alignment/>
    </xf>
    <xf numFmtId="3" fontId="40" fillId="0" borderId="3" xfId="0" applyNumberFormat="1" applyFont="1" applyFill="1" applyBorder="1" applyAlignment="1">
      <alignment/>
    </xf>
    <xf numFmtId="0" fontId="34" fillId="0" borderId="3" xfId="0" applyFont="1" applyFill="1" applyBorder="1" applyAlignment="1">
      <alignment/>
    </xf>
    <xf numFmtId="0" fontId="34" fillId="0" borderId="3" xfId="0" applyFont="1" applyFill="1" applyBorder="1" applyAlignment="1">
      <alignment horizontal="right"/>
    </xf>
    <xf numFmtId="2" fontId="34" fillId="0" borderId="3" xfId="0" applyNumberFormat="1" applyFont="1" applyFill="1" applyBorder="1" applyAlignment="1">
      <alignment wrapText="1"/>
    </xf>
    <xf numFmtId="0" fontId="34" fillId="0" borderId="42" xfId="31" applyFont="1" applyFill="1" applyBorder="1">
      <alignment/>
      <protection/>
    </xf>
    <xf numFmtId="3" fontId="34" fillId="0" borderId="64" xfId="0" applyNumberFormat="1" applyFont="1" applyFill="1" applyBorder="1" applyAlignment="1">
      <alignment/>
    </xf>
    <xf numFmtId="0" fontId="34" fillId="0" borderId="43" xfId="31" applyFont="1" applyFill="1" applyBorder="1" applyAlignment="1">
      <alignment horizontal="center"/>
      <protection/>
    </xf>
    <xf numFmtId="0" fontId="39" fillId="0" borderId="44" xfId="31" applyFont="1" applyFill="1" applyBorder="1">
      <alignment/>
      <protection/>
    </xf>
    <xf numFmtId="3" fontId="40" fillId="0" borderId="44" xfId="0" applyNumberFormat="1" applyFont="1" applyFill="1" applyBorder="1" applyAlignment="1">
      <alignment/>
    </xf>
    <xf numFmtId="2" fontId="40" fillId="0" borderId="44" xfId="0" applyNumberFormat="1" applyFont="1" applyFill="1" applyBorder="1" applyAlignment="1">
      <alignment/>
    </xf>
    <xf numFmtId="0" fontId="40" fillId="0" borderId="44" xfId="0" applyFont="1" applyFill="1" applyBorder="1" applyAlignment="1">
      <alignment horizontal="right"/>
    </xf>
    <xf numFmtId="0" fontId="40" fillId="0" borderId="44" xfId="0" applyFont="1" applyFill="1" applyBorder="1" applyAlignment="1">
      <alignment/>
    </xf>
    <xf numFmtId="165" fontId="40" fillId="0" borderId="44" xfId="0" applyNumberFormat="1" applyFont="1" applyFill="1" applyBorder="1" applyAlignment="1">
      <alignment/>
    </xf>
    <xf numFmtId="0" fontId="32" fillId="0" borderId="86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4" fontId="18" fillId="0" borderId="3" xfId="34" applyNumberFormat="1" applyFont="1" applyFill="1" applyBorder="1" applyAlignment="1">
      <alignment horizontal="right" wrapText="1"/>
      <protection/>
    </xf>
    <xf numFmtId="0" fontId="18" fillId="0" borderId="3" xfId="34" applyFont="1" applyFill="1" applyBorder="1" applyAlignment="1">
      <alignment horizontal="right"/>
      <protection/>
    </xf>
    <xf numFmtId="3" fontId="18" fillId="0" borderId="3" xfId="34" applyNumberFormat="1" applyFont="1" applyFill="1" applyBorder="1" applyAlignment="1">
      <alignment horizontal="right"/>
      <protection/>
    </xf>
    <xf numFmtId="3" fontId="19" fillId="0" borderId="3" xfId="34" applyNumberFormat="1" applyFont="1" applyFill="1" applyBorder="1" applyAlignment="1">
      <alignment horizontal="right"/>
      <protection/>
    </xf>
    <xf numFmtId="4" fontId="18" fillId="0" borderId="3" xfId="34" applyNumberFormat="1" applyFill="1" applyBorder="1" applyAlignment="1">
      <alignment horizontal="right" wrapText="1"/>
      <protection/>
    </xf>
    <xf numFmtId="4" fontId="18" fillId="0" borderId="3" xfId="34" applyNumberFormat="1" applyFill="1" applyBorder="1" applyAlignment="1">
      <alignment horizontal="right" vertical="top" wrapText="1"/>
      <protection/>
    </xf>
    <xf numFmtId="2" fontId="7" fillId="0" borderId="3" xfId="34" applyNumberFormat="1" applyFont="1" applyFill="1" applyBorder="1" applyAlignment="1">
      <alignment horizontal="right"/>
      <protection/>
    </xf>
    <xf numFmtId="0" fontId="18" fillId="0" borderId="42" xfId="33" applyFont="1" applyFill="1" applyBorder="1">
      <alignment/>
      <protection/>
    </xf>
    <xf numFmtId="2" fontId="18" fillId="0" borderId="64" xfId="34" applyNumberFormat="1" applyFont="1" applyFill="1" applyBorder="1" applyAlignment="1">
      <alignment horizontal="right"/>
      <protection/>
    </xf>
    <xf numFmtId="2" fontId="18" fillId="0" borderId="64" xfId="34" applyNumberFormat="1" applyFont="1" applyFill="1" applyBorder="1" applyAlignment="1">
      <alignment horizontal="right" vertical="top"/>
      <protection/>
    </xf>
    <xf numFmtId="0" fontId="19" fillId="0" borderId="43" xfId="33" applyFont="1" applyFill="1" applyBorder="1" applyAlignment="1">
      <alignment horizontal="center"/>
      <protection/>
    </xf>
    <xf numFmtId="2" fontId="19" fillId="0" borderId="44" xfId="34" applyNumberFormat="1" applyFont="1" applyFill="1" applyBorder="1" applyAlignment="1">
      <alignment horizontal="right"/>
      <protection/>
    </xf>
    <xf numFmtId="3" fontId="19" fillId="0" borderId="44" xfId="34" applyNumberFormat="1" applyFont="1" applyFill="1" applyBorder="1" applyAlignment="1">
      <alignment horizontal="right"/>
      <protection/>
    </xf>
    <xf numFmtId="1" fontId="19" fillId="0" borderId="44" xfId="34" applyNumberFormat="1" applyFont="1" applyFill="1" applyBorder="1" applyAlignment="1">
      <alignment horizontal="right"/>
      <protection/>
    </xf>
    <xf numFmtId="2" fontId="19" fillId="0" borderId="85" xfId="34" applyNumberFormat="1" applyFont="1" applyFill="1" applyBorder="1" applyAlignment="1">
      <alignment horizontal="right"/>
      <protection/>
    </xf>
    <xf numFmtId="0" fontId="52" fillId="0" borderId="3" xfId="33" applyFont="1" applyBorder="1" applyAlignment="1">
      <alignment horizontal="center" vertical="center"/>
      <protection/>
    </xf>
    <xf numFmtId="0" fontId="35" fillId="0" borderId="0" xfId="45" applyFont="1" applyBorder="1" applyAlignment="1">
      <alignment horizontal="right" vertical="center"/>
      <protection/>
    </xf>
    <xf numFmtId="0" fontId="34" fillId="0" borderId="0" xfId="45" applyFont="1">
      <alignment/>
      <protection/>
    </xf>
    <xf numFmtId="0" fontId="33" fillId="0" borderId="0" xfId="45" applyFont="1" applyBorder="1" applyAlignment="1">
      <alignment horizontal="center" vertical="center"/>
      <protection/>
    </xf>
    <xf numFmtId="0" fontId="34" fillId="0" borderId="0" xfId="45" applyFont="1" applyBorder="1">
      <alignment/>
      <protection/>
    </xf>
    <xf numFmtId="0" fontId="26" fillId="0" borderId="0" xfId="45" applyFont="1">
      <alignment/>
      <protection/>
    </xf>
    <xf numFmtId="4" fontId="34" fillId="0" borderId="0" xfId="45" applyNumberFormat="1" applyFont="1">
      <alignment/>
      <protection/>
    </xf>
    <xf numFmtId="4" fontId="34" fillId="0" borderId="0" xfId="45" applyNumberFormat="1" applyFont="1" applyFill="1">
      <alignment/>
      <protection/>
    </xf>
    <xf numFmtId="0" fontId="36" fillId="0" borderId="3" xfId="45" applyFont="1" applyFill="1" applyBorder="1" applyAlignment="1">
      <alignment horizontal="center" vertical="center" wrapText="1"/>
      <protection/>
    </xf>
    <xf numFmtId="4" fontId="36" fillId="0" borderId="3" xfId="45" applyNumberFormat="1" applyFont="1" applyFill="1" applyBorder="1" applyAlignment="1">
      <alignment horizontal="center" vertical="center"/>
      <protection/>
    </xf>
    <xf numFmtId="4" fontId="36" fillId="0" borderId="3" xfId="45" applyNumberFormat="1" applyFont="1" applyFill="1" applyBorder="1" applyAlignment="1">
      <alignment horizontal="center" vertical="center" wrapText="1"/>
      <protection/>
    </xf>
    <xf numFmtId="4" fontId="36" fillId="0" borderId="64" xfId="45" applyNumberFormat="1" applyFont="1" applyFill="1" applyBorder="1" applyAlignment="1">
      <alignment horizontal="center" vertical="center" wrapText="1"/>
      <protection/>
    </xf>
    <xf numFmtId="164" fontId="35" fillId="0" borderId="42" xfId="45" applyNumberFormat="1" applyFont="1" applyFill="1" applyBorder="1" applyAlignment="1">
      <alignment horizontal="center"/>
      <protection/>
    </xf>
    <xf numFmtId="4" fontId="35" fillId="0" borderId="3" xfId="45" applyNumberFormat="1" applyFont="1" applyBorder="1" applyAlignment="1">
      <alignment/>
      <protection/>
    </xf>
    <xf numFmtId="4" fontId="35" fillId="0" borderId="3" xfId="45" applyNumberFormat="1" applyFont="1" applyFill="1" applyBorder="1">
      <alignment/>
      <protection/>
    </xf>
    <xf numFmtId="4" fontId="35" fillId="0" borderId="3" xfId="45" applyNumberFormat="1" applyFont="1" applyBorder="1">
      <alignment/>
      <protection/>
    </xf>
    <xf numFmtId="4" fontId="35" fillId="0" borderId="64" xfId="45" applyNumberFormat="1" applyFont="1" applyBorder="1" applyAlignment="1">
      <alignment/>
      <protection/>
    </xf>
    <xf numFmtId="0" fontId="35" fillId="0" borderId="3" xfId="45" applyFont="1" applyBorder="1" applyAlignment="1">
      <alignment horizontal="left"/>
      <protection/>
    </xf>
    <xf numFmtId="4" fontId="35" fillId="0" borderId="3" xfId="45" applyNumberFormat="1" applyFont="1" applyFill="1" applyBorder="1" applyAlignment="1">
      <alignment/>
      <protection/>
    </xf>
    <xf numFmtId="4" fontId="35" fillId="0" borderId="64" xfId="45" applyNumberFormat="1" applyFont="1" applyFill="1" applyBorder="1" applyAlignment="1">
      <alignment/>
      <protection/>
    </xf>
    <xf numFmtId="4" fontId="35" fillId="0" borderId="3" xfId="46" applyNumberFormat="1" applyFont="1" applyBorder="1" applyAlignment="1">
      <alignment/>
      <protection/>
    </xf>
    <xf numFmtId="4" fontId="35" fillId="0" borderId="3" xfId="45" applyNumberFormat="1" applyFont="1" applyFill="1" applyBorder="1" applyAlignment="1">
      <alignment horizontal="left"/>
      <protection/>
    </xf>
    <xf numFmtId="0" fontId="36" fillId="0" borderId="42" xfId="45" applyFont="1" applyFill="1" applyBorder="1" applyAlignment="1">
      <alignment/>
      <protection/>
    </xf>
    <xf numFmtId="0" fontId="36" fillId="0" borderId="3" xfId="45" applyFont="1" applyFill="1" applyBorder="1" applyAlignment="1">
      <alignment/>
      <protection/>
    </xf>
    <xf numFmtId="4" fontId="36" fillId="0" borderId="3" xfId="45" applyNumberFormat="1" applyFont="1" applyFill="1" applyBorder="1" applyAlignment="1">
      <alignment/>
      <protection/>
    </xf>
    <xf numFmtId="4" fontId="36" fillId="0" borderId="64" xfId="45" applyNumberFormat="1" applyFont="1" applyFill="1" applyBorder="1" applyAlignment="1">
      <alignment/>
      <protection/>
    </xf>
    <xf numFmtId="164" fontId="36" fillId="0" borderId="42" xfId="45" applyNumberFormat="1" applyFont="1" applyFill="1" applyBorder="1" applyAlignment="1">
      <alignment horizontal="center"/>
      <protection/>
    </xf>
    <xf numFmtId="4" fontId="36" fillId="0" borderId="43" xfId="45" applyNumberFormat="1" applyFont="1" applyFill="1" applyBorder="1" applyAlignment="1">
      <alignment/>
      <protection/>
    </xf>
    <xf numFmtId="4" fontId="36" fillId="0" borderId="44" xfId="45" applyNumberFormat="1" applyFont="1" applyFill="1" applyBorder="1" applyAlignment="1">
      <alignment/>
      <protection/>
    </xf>
    <xf numFmtId="4" fontId="36" fillId="0" borderId="85" xfId="45" applyNumberFormat="1" applyFont="1" applyFill="1" applyBorder="1" applyAlignment="1">
      <alignment/>
      <protection/>
    </xf>
    <xf numFmtId="0" fontId="34" fillId="0" borderId="0" xfId="42" applyFont="1">
      <alignment/>
      <protection/>
    </xf>
    <xf numFmtId="0" fontId="35" fillId="0" borderId="0" xfId="42" applyFont="1" applyAlignment="1">
      <alignment horizontal="right"/>
      <protection/>
    </xf>
    <xf numFmtId="0" fontId="34" fillId="0" borderId="42" xfId="28" applyFont="1" applyBorder="1">
      <alignment/>
      <protection/>
    </xf>
    <xf numFmtId="4" fontId="34" fillId="0" borderId="3" xfId="28" applyNumberFormat="1" applyFont="1" applyBorder="1">
      <alignment/>
      <protection/>
    </xf>
    <xf numFmtId="4" fontId="34" fillId="0" borderId="3" xfId="30" applyNumberFormat="1" applyFont="1" applyBorder="1" applyAlignment="1">
      <alignment/>
      <protection/>
    </xf>
    <xf numFmtId="4" fontId="34" fillId="0" borderId="3" xfId="28" applyNumberFormat="1" applyFont="1" applyBorder="1" applyAlignment="1">
      <alignment/>
      <protection/>
    </xf>
    <xf numFmtId="4" fontId="34" fillId="0" borderId="64" xfId="28" applyNumberFormat="1" applyFont="1" applyBorder="1" applyAlignment="1">
      <alignment/>
      <protection/>
    </xf>
    <xf numFmtId="4" fontId="34" fillId="0" borderId="3" xfId="42" applyNumberFormat="1" applyFont="1" applyBorder="1">
      <alignment/>
      <protection/>
    </xf>
    <xf numFmtId="4" fontId="34" fillId="0" borderId="64" xfId="28" applyNumberFormat="1" applyFont="1" applyBorder="1">
      <alignment/>
      <protection/>
    </xf>
    <xf numFmtId="4" fontId="34" fillId="0" borderId="3" xfId="28" applyNumberFormat="1" applyFont="1" applyBorder="1" applyAlignment="1">
      <alignment horizontal="right"/>
      <protection/>
    </xf>
    <xf numFmtId="4" fontId="34" fillId="0" borderId="3" xfId="20" applyNumberFormat="1" applyFont="1" applyBorder="1" applyAlignment="1">
      <alignment/>
    </xf>
    <xf numFmtId="4" fontId="34" fillId="0" borderId="64" xfId="20" applyNumberFormat="1" applyFont="1" applyBorder="1" applyAlignment="1">
      <alignment/>
    </xf>
    <xf numFmtId="4" fontId="34" fillId="0" borderId="3" xfId="20" applyNumberFormat="1" applyFont="1" applyBorder="1" applyAlignment="1">
      <alignment/>
    </xf>
    <xf numFmtId="4" fontId="34" fillId="0" borderId="64" xfId="28" applyNumberFormat="1" applyFont="1" applyBorder="1" applyAlignment="1">
      <alignment horizontal="right"/>
      <protection/>
    </xf>
    <xf numFmtId="4" fontId="34" fillId="0" borderId="64" xfId="42" applyNumberFormat="1" applyFont="1" applyBorder="1">
      <alignment/>
      <protection/>
    </xf>
    <xf numFmtId="4" fontId="34" fillId="0" borderId="42" xfId="28" applyNumberFormat="1" applyFont="1" applyBorder="1">
      <alignment/>
      <protection/>
    </xf>
    <xf numFmtId="0" fontId="34" fillId="0" borderId="42" xfId="28" applyFont="1" applyBorder="1" applyAlignment="1">
      <alignment horizontal="left"/>
      <protection/>
    </xf>
    <xf numFmtId="167" fontId="34" fillId="0" borderId="42" xfId="28" applyNumberFormat="1" applyFont="1" applyBorder="1">
      <alignment/>
      <protection/>
    </xf>
    <xf numFmtId="4" fontId="40" fillId="0" borderId="43" xfId="28" applyNumberFormat="1" applyFont="1" applyFill="1" applyBorder="1" applyAlignment="1">
      <alignment horizontal="left" vertical="center" wrapText="1"/>
      <protection/>
    </xf>
    <xf numFmtId="4" fontId="34" fillId="0" borderId="44" xfId="45" applyNumberFormat="1" applyFont="1" applyFill="1" applyBorder="1" applyAlignment="1">
      <alignment horizontal="right" vertical="center" wrapText="1"/>
      <protection/>
    </xf>
    <xf numFmtId="4" fontId="36" fillId="0" borderId="3" xfId="28" applyNumberFormat="1" applyFont="1" applyFill="1" applyBorder="1" applyAlignment="1">
      <alignment horizontal="center" vertical="center" wrapText="1"/>
      <protection/>
    </xf>
    <xf numFmtId="0" fontId="36" fillId="0" borderId="3" xfId="28" applyFont="1" applyFill="1" applyBorder="1" applyAlignment="1">
      <alignment horizontal="center" vertical="center" wrapText="1"/>
      <protection/>
    </xf>
    <xf numFmtId="4" fontId="36" fillId="0" borderId="64" xfId="28" applyNumberFormat="1" applyFont="1" applyFill="1" applyBorder="1" applyAlignment="1">
      <alignment horizontal="center" vertical="center" wrapText="1"/>
      <protection/>
    </xf>
    <xf numFmtId="4" fontId="34" fillId="0" borderId="85" xfId="45" applyNumberFormat="1" applyFont="1" applyFill="1" applyBorder="1" applyAlignment="1">
      <alignment horizontal="right" vertical="center" wrapText="1"/>
      <protection/>
    </xf>
    <xf numFmtId="0" fontId="34" fillId="0" borderId="0" xfId="38" applyFont="1" applyBorder="1" applyAlignment="1">
      <alignment horizontal="left"/>
      <protection/>
    </xf>
    <xf numFmtId="4" fontId="34" fillId="0" borderId="0" xfId="38" applyNumberFormat="1" applyFont="1" applyBorder="1">
      <alignment/>
      <protection/>
    </xf>
    <xf numFmtId="0" fontId="34" fillId="0" borderId="0" xfId="38" applyFont="1" applyBorder="1">
      <alignment/>
      <protection/>
    </xf>
    <xf numFmtId="0" fontId="34" fillId="0" borderId="0" xfId="38" applyFont="1" applyFill="1" applyBorder="1">
      <alignment/>
      <protection/>
    </xf>
    <xf numFmtId="4" fontId="34" fillId="0" borderId="0" xfId="38" applyNumberFormat="1" applyFont="1">
      <alignment/>
      <protection/>
    </xf>
    <xf numFmtId="0" fontId="34" fillId="0" borderId="0" xfId="38" applyFont="1">
      <alignment/>
      <protection/>
    </xf>
    <xf numFmtId="0" fontId="35" fillId="0" borderId="0" xfId="38" applyFont="1" applyAlignment="1">
      <alignment horizontal="right"/>
      <protection/>
    </xf>
    <xf numFmtId="166" fontId="34" fillId="0" borderId="0" xfId="38" applyNumberFormat="1" applyFont="1">
      <alignment/>
      <protection/>
    </xf>
    <xf numFmtId="0" fontId="36" fillId="0" borderId="11" xfId="38" applyFont="1" applyFill="1" applyBorder="1" applyAlignment="1">
      <alignment horizontal="center" vertical="center" wrapText="1"/>
      <protection/>
    </xf>
    <xf numFmtId="0" fontId="36" fillId="0" borderId="4" xfId="38" applyFont="1" applyFill="1" applyBorder="1" applyAlignment="1">
      <alignment horizontal="center" vertical="center"/>
      <protection/>
    </xf>
    <xf numFmtId="0" fontId="36" fillId="0" borderId="4" xfId="38" applyNumberFormat="1" applyFont="1" applyFill="1" applyBorder="1" applyAlignment="1">
      <alignment horizontal="center"/>
      <protection/>
    </xf>
    <xf numFmtId="0" fontId="35" fillId="0" borderId="26" xfId="38" applyFont="1" applyBorder="1" applyAlignment="1">
      <alignment horizontal="left"/>
      <protection/>
    </xf>
    <xf numFmtId="4" fontId="35" fillId="0" borderId="26" xfId="38" applyNumberFormat="1" applyFont="1" applyBorder="1" applyAlignment="1">
      <alignment horizontal="right"/>
      <protection/>
    </xf>
    <xf numFmtId="166" fontId="37" fillId="0" borderId="26" xfId="38" applyNumberFormat="1" applyFont="1" applyFill="1" applyBorder="1" applyAlignment="1">
      <alignment horizontal="right"/>
      <protection/>
    </xf>
    <xf numFmtId="166" fontId="35" fillId="0" borderId="26" xfId="38" applyNumberFormat="1" applyFont="1" applyBorder="1">
      <alignment/>
      <protection/>
    </xf>
    <xf numFmtId="4" fontId="35" fillId="0" borderId="26" xfId="38" applyNumberFormat="1" applyFont="1" applyFill="1" applyBorder="1" applyAlignment="1">
      <alignment horizontal="right"/>
      <protection/>
    </xf>
    <xf numFmtId="4" fontId="35" fillId="0" borderId="26" xfId="38" applyNumberFormat="1" applyFont="1" applyBorder="1">
      <alignment/>
      <protection/>
    </xf>
    <xf numFmtId="4" fontId="35" fillId="0" borderId="87" xfId="44" applyNumberFormat="1" applyFont="1" applyBorder="1">
      <alignment/>
      <protection/>
    </xf>
    <xf numFmtId="166" fontId="35" fillId="0" borderId="87" xfId="44" applyNumberFormat="1" applyFont="1" applyBorder="1">
      <alignment/>
      <protection/>
    </xf>
    <xf numFmtId="166" fontId="35" fillId="0" borderId="40" xfId="38" applyNumberFormat="1" applyFont="1" applyBorder="1">
      <alignment/>
      <protection/>
    </xf>
    <xf numFmtId="166" fontId="35" fillId="0" borderId="41" xfId="38" applyNumberFormat="1" applyFont="1" applyBorder="1">
      <alignment/>
      <protection/>
    </xf>
    <xf numFmtId="0" fontId="35" fillId="0" borderId="0" xfId="38" applyFont="1">
      <alignment/>
      <protection/>
    </xf>
    <xf numFmtId="0" fontId="35" fillId="0" borderId="3" xfId="38" applyFont="1" applyBorder="1" applyAlignment="1">
      <alignment horizontal="left"/>
      <protection/>
    </xf>
    <xf numFmtId="4" fontId="35" fillId="0" borderId="3" xfId="38" applyNumberFormat="1" applyFont="1" applyBorder="1" applyAlignment="1">
      <alignment horizontal="right"/>
      <protection/>
    </xf>
    <xf numFmtId="166" fontId="37" fillId="0" borderId="3" xfId="38" applyNumberFormat="1" applyFont="1" applyFill="1" applyBorder="1">
      <alignment/>
      <protection/>
    </xf>
    <xf numFmtId="166" fontId="35" fillId="0" borderId="3" xfId="38" applyNumberFormat="1" applyFont="1" applyBorder="1">
      <alignment/>
      <protection/>
    </xf>
    <xf numFmtId="4" fontId="35" fillId="0" borderId="3" xfId="38" applyNumberFormat="1" applyFont="1" applyFill="1" applyBorder="1" applyAlignment="1">
      <alignment horizontal="right"/>
      <protection/>
    </xf>
    <xf numFmtId="4" fontId="35" fillId="0" borderId="3" xfId="38" applyNumberFormat="1" applyFont="1" applyBorder="1">
      <alignment/>
      <protection/>
    </xf>
    <xf numFmtId="4" fontId="35" fillId="0" borderId="51" xfId="44" applyNumberFormat="1" applyFont="1" applyBorder="1">
      <alignment/>
      <protection/>
    </xf>
    <xf numFmtId="166" fontId="37" fillId="0" borderId="3" xfId="38" applyNumberFormat="1" applyFont="1" applyFill="1" applyBorder="1" applyAlignment="1">
      <alignment horizontal="right"/>
      <protection/>
    </xf>
    <xf numFmtId="4" fontId="35" fillId="0" borderId="3" xfId="19" applyNumberFormat="1" applyFont="1" applyFill="1" applyBorder="1" applyAlignment="1">
      <alignment horizontal="right"/>
    </xf>
    <xf numFmtId="4" fontId="35" fillId="0" borderId="3" xfId="38" applyNumberFormat="1" applyFont="1" applyFill="1" applyBorder="1" applyAlignment="1">
      <alignment/>
      <protection/>
    </xf>
    <xf numFmtId="4" fontId="35" fillId="0" borderId="3" xfId="29" applyNumberFormat="1" applyFont="1" applyFill="1" applyBorder="1" applyAlignment="1">
      <alignment horizontal="right"/>
      <protection/>
    </xf>
    <xf numFmtId="0" fontId="35" fillId="4" borderId="3" xfId="38" applyFont="1" applyFill="1" applyBorder="1" applyAlignment="1">
      <alignment horizontal="left"/>
      <protection/>
    </xf>
    <xf numFmtId="0" fontId="35" fillId="2" borderId="3" xfId="38" applyFont="1" applyFill="1" applyBorder="1" applyAlignment="1">
      <alignment horizontal="left"/>
      <protection/>
    </xf>
    <xf numFmtId="4" fontId="35" fillId="0" borderId="3" xfId="38" applyNumberFormat="1" applyFont="1" applyFill="1" applyBorder="1" applyAlignment="1">
      <alignment horizontal="right" vertical="center"/>
      <protection/>
    </xf>
    <xf numFmtId="0" fontId="35" fillId="0" borderId="3" xfId="38" applyFont="1" applyFill="1" applyBorder="1" applyAlignment="1">
      <alignment horizontal="left"/>
      <protection/>
    </xf>
    <xf numFmtId="4" fontId="35" fillId="0" borderId="3" xfId="38" applyNumberFormat="1" applyFont="1" applyFill="1" applyBorder="1">
      <alignment/>
      <protection/>
    </xf>
    <xf numFmtId="4" fontId="35" fillId="0" borderId="3" xfId="32" applyNumberFormat="1" applyFont="1" applyFill="1" applyBorder="1" applyAlignment="1">
      <alignment horizontal="right"/>
      <protection/>
    </xf>
    <xf numFmtId="4" fontId="35" fillId="0" borderId="25" xfId="38" applyNumberFormat="1" applyFont="1" applyBorder="1" applyAlignment="1">
      <alignment horizontal="right"/>
      <protection/>
    </xf>
    <xf numFmtId="0" fontId="35" fillId="0" borderId="25" xfId="38" applyFont="1" applyFill="1" applyBorder="1" applyAlignment="1">
      <alignment horizontal="left"/>
      <protection/>
    </xf>
    <xf numFmtId="166" fontId="37" fillId="0" borderId="25" xfId="38" applyNumberFormat="1" applyFont="1" applyFill="1" applyBorder="1">
      <alignment/>
      <protection/>
    </xf>
    <xf numFmtId="166" fontId="35" fillId="0" borderId="25" xfId="38" applyNumberFormat="1" applyFont="1" applyBorder="1">
      <alignment/>
      <protection/>
    </xf>
    <xf numFmtId="4" fontId="35" fillId="0" borderId="25" xfId="38" applyNumberFormat="1" applyFont="1" applyFill="1" applyBorder="1" applyAlignment="1">
      <alignment horizontal="right"/>
      <protection/>
    </xf>
    <xf numFmtId="4" fontId="35" fillId="0" borderId="25" xfId="38" applyNumberFormat="1" applyFont="1" applyBorder="1">
      <alignment/>
      <protection/>
    </xf>
    <xf numFmtId="4" fontId="35" fillId="0" borderId="47" xfId="44" applyNumberFormat="1" applyFont="1" applyBorder="1">
      <alignment/>
      <protection/>
    </xf>
    <xf numFmtId="4" fontId="35" fillId="0" borderId="49" xfId="44" applyNumberFormat="1" applyFont="1" applyBorder="1">
      <alignment/>
      <protection/>
    </xf>
    <xf numFmtId="0" fontId="36" fillId="0" borderId="22" xfId="38" applyFont="1" applyFill="1" applyBorder="1" applyAlignment="1">
      <alignment horizontal="left" vertical="center" wrapText="1"/>
      <protection/>
    </xf>
    <xf numFmtId="4" fontId="36" fillId="0" borderId="39" xfId="38" applyNumberFormat="1" applyFont="1" applyFill="1" applyBorder="1" applyAlignment="1">
      <alignment/>
      <protection/>
    </xf>
    <xf numFmtId="4" fontId="36" fillId="0" borderId="39" xfId="25" applyNumberFormat="1" applyFont="1" applyFill="1" applyBorder="1" applyAlignment="1">
      <alignment/>
    </xf>
    <xf numFmtId="166" fontId="36" fillId="0" borderId="39" xfId="38" applyNumberFormat="1" applyFont="1" applyFill="1" applyBorder="1" applyAlignment="1">
      <alignment/>
      <protection/>
    </xf>
    <xf numFmtId="4" fontId="36" fillId="0" borderId="8" xfId="38" applyNumberFormat="1" applyFont="1" applyFill="1" applyBorder="1" applyAlignment="1">
      <alignment/>
      <protection/>
    </xf>
    <xf numFmtId="166" fontId="36" fillId="0" borderId="39" xfId="38" applyNumberFormat="1" applyFont="1" applyFill="1" applyBorder="1">
      <alignment/>
      <protection/>
    </xf>
    <xf numFmtId="44" fontId="35" fillId="0" borderId="0" xfId="23" applyFont="1" applyAlignment="1">
      <alignment horizontal="right"/>
    </xf>
    <xf numFmtId="0" fontId="34" fillId="0" borderId="0" xfId="43" applyFont="1">
      <alignment/>
      <protection/>
    </xf>
    <xf numFmtId="0" fontId="53" fillId="0" borderId="0" xfId="43" applyFont="1">
      <alignment/>
      <protection/>
    </xf>
    <xf numFmtId="0" fontId="34" fillId="0" borderId="3" xfId="43" applyFont="1" applyBorder="1">
      <alignment/>
      <protection/>
    </xf>
    <xf numFmtId="0" fontId="34" fillId="0" borderId="18" xfId="43" applyFont="1" applyBorder="1">
      <alignment/>
      <protection/>
    </xf>
    <xf numFmtId="0" fontId="34" fillId="0" borderId="26" xfId="43" applyFont="1" applyBorder="1">
      <alignment/>
      <protection/>
    </xf>
    <xf numFmtId="0" fontId="34" fillId="0" borderId="13" xfId="43" applyFont="1" applyBorder="1">
      <alignment/>
      <protection/>
    </xf>
    <xf numFmtId="0" fontId="34" fillId="0" borderId="51" xfId="43" applyFont="1" applyBorder="1">
      <alignment/>
      <protection/>
    </xf>
    <xf numFmtId="17" fontId="40" fillId="0" borderId="3" xfId="43" applyNumberFormat="1" applyFont="1" applyBorder="1" applyAlignment="1">
      <alignment horizontal="center"/>
      <protection/>
    </xf>
    <xf numFmtId="0" fontId="40" fillId="0" borderId="3" xfId="43" applyFont="1" applyBorder="1" applyAlignment="1">
      <alignment horizontal="center"/>
      <protection/>
    </xf>
    <xf numFmtId="0" fontId="40" fillId="0" borderId="3" xfId="43" applyFont="1" applyBorder="1">
      <alignment/>
      <protection/>
    </xf>
    <xf numFmtId="3" fontId="40" fillId="0" borderId="3" xfId="43" applyNumberFormat="1" applyFont="1" applyBorder="1" applyAlignment="1">
      <alignment horizontal="center"/>
      <protection/>
    </xf>
    <xf numFmtId="168" fontId="40" fillId="0" borderId="3" xfId="17" applyNumberFormat="1" applyFont="1" applyBorder="1" applyAlignment="1">
      <alignment/>
    </xf>
    <xf numFmtId="3" fontId="34" fillId="0" borderId="3" xfId="43" applyNumberFormat="1" applyFont="1" applyBorder="1">
      <alignment/>
      <protection/>
    </xf>
    <xf numFmtId="3" fontId="40" fillId="0" borderId="3" xfId="43" applyNumberFormat="1" applyFont="1" applyBorder="1" applyAlignment="1">
      <alignment vertical="center" wrapText="1"/>
      <protection/>
    </xf>
    <xf numFmtId="3" fontId="40" fillId="0" borderId="3" xfId="43" applyNumberFormat="1" applyFont="1" applyBorder="1" applyAlignment="1">
      <alignment horizontal="center" vertical="center" wrapText="1"/>
      <protection/>
    </xf>
    <xf numFmtId="0" fontId="34" fillId="0" borderId="46" xfId="43" applyFont="1" applyBorder="1">
      <alignment/>
      <protection/>
    </xf>
    <xf numFmtId="0" fontId="34" fillId="0" borderId="17" xfId="43" applyFont="1" applyBorder="1">
      <alignment/>
      <protection/>
    </xf>
    <xf numFmtId="0" fontId="40" fillId="0" borderId="47" xfId="43" applyFont="1" applyBorder="1">
      <alignment/>
      <protection/>
    </xf>
    <xf numFmtId="0" fontId="40" fillId="0" borderId="13" xfId="43" applyFont="1" applyBorder="1">
      <alignment/>
      <protection/>
    </xf>
    <xf numFmtId="0" fontId="40" fillId="0" borderId="18" xfId="43" applyFont="1" applyBorder="1">
      <alignment/>
      <protection/>
    </xf>
    <xf numFmtId="0" fontId="40" fillId="0" borderId="87" xfId="43" applyFont="1" applyBorder="1" applyAlignment="1">
      <alignment horizontal="center"/>
      <protection/>
    </xf>
    <xf numFmtId="0" fontId="34" fillId="0" borderId="25" xfId="43" applyFont="1" applyBorder="1">
      <alignment/>
      <protection/>
    </xf>
    <xf numFmtId="0" fontId="40" fillId="0" borderId="26" xfId="43" applyFont="1" applyBorder="1">
      <alignment/>
      <protection/>
    </xf>
    <xf numFmtId="0" fontId="40" fillId="0" borderId="25" xfId="43" applyFont="1" applyBorder="1">
      <alignment/>
      <protection/>
    </xf>
    <xf numFmtId="0" fontId="40" fillId="0" borderId="87" xfId="43" applyFont="1" applyBorder="1">
      <alignment/>
      <protection/>
    </xf>
    <xf numFmtId="0" fontId="40" fillId="0" borderId="47" xfId="43" applyFont="1" applyBorder="1" applyAlignment="1">
      <alignment horizontal="center"/>
      <protection/>
    </xf>
    <xf numFmtId="3" fontId="40" fillId="0" borderId="18" xfId="43" applyNumberFormat="1" applyFont="1" applyBorder="1">
      <alignment/>
      <protection/>
    </xf>
    <xf numFmtId="3" fontId="40" fillId="0" borderId="87" xfId="43" applyNumberFormat="1" applyFont="1" applyBorder="1" applyAlignment="1">
      <alignment horizontal="center"/>
      <protection/>
    </xf>
    <xf numFmtId="0" fontId="34" fillId="0" borderId="15" xfId="43" applyFont="1" applyBorder="1" applyAlignment="1">
      <alignment horizontal="center"/>
      <protection/>
    </xf>
    <xf numFmtId="0" fontId="40" fillId="0" borderId="2" xfId="43" applyFont="1" applyBorder="1" applyAlignment="1">
      <alignment horizontal="center"/>
      <protection/>
    </xf>
    <xf numFmtId="0" fontId="40" fillId="0" borderId="51" xfId="43" applyFont="1" applyBorder="1" applyAlignment="1">
      <alignment horizontal="center"/>
      <protection/>
    </xf>
    <xf numFmtId="0" fontId="40" fillId="0" borderId="46" xfId="43" applyFont="1" applyBorder="1">
      <alignment/>
      <protection/>
    </xf>
    <xf numFmtId="0" fontId="34" fillId="0" borderId="15" xfId="43" applyFont="1" applyBorder="1">
      <alignment/>
      <protection/>
    </xf>
    <xf numFmtId="49" fontId="34" fillId="0" borderId="13" xfId="43" applyNumberFormat="1" applyFont="1" applyBorder="1">
      <alignment/>
      <protection/>
    </xf>
    <xf numFmtId="3" fontId="40" fillId="0" borderId="26" xfId="43" applyNumberFormat="1" applyFont="1" applyBorder="1">
      <alignment/>
      <protection/>
    </xf>
    <xf numFmtId="0" fontId="36" fillId="0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/>
    </xf>
    <xf numFmtId="3" fontId="34" fillId="0" borderId="3" xfId="0" applyNumberFormat="1" applyFont="1" applyBorder="1" applyAlignment="1">
      <alignment horizontal="right"/>
    </xf>
    <xf numFmtId="0" fontId="34" fillId="0" borderId="3" xfId="0" applyFont="1" applyBorder="1" applyAlignment="1">
      <alignment horizontal="right"/>
    </xf>
    <xf numFmtId="0" fontId="36" fillId="0" borderId="3" xfId="0" applyFont="1" applyFill="1" applyBorder="1" applyAlignment="1">
      <alignment/>
    </xf>
    <xf numFmtId="3" fontId="40" fillId="0" borderId="3" xfId="0" applyNumberFormat="1" applyFont="1" applyFill="1" applyBorder="1" applyAlignment="1">
      <alignment horizontal="right"/>
    </xf>
    <xf numFmtId="0" fontId="32" fillId="0" borderId="88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32" fillId="0" borderId="89" xfId="0" applyFont="1" applyBorder="1" applyAlignment="1">
      <alignment wrapText="1"/>
    </xf>
    <xf numFmtId="0" fontId="26" fillId="0" borderId="90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32" fillId="0" borderId="90" xfId="0" applyFont="1" applyBorder="1" applyAlignment="1">
      <alignment wrapText="1"/>
    </xf>
    <xf numFmtId="0" fontId="26" fillId="0" borderId="90" xfId="0" applyFont="1" applyBorder="1" applyAlignment="1">
      <alignment horizontal="left" wrapText="1" indent="1"/>
    </xf>
    <xf numFmtId="0" fontId="26" fillId="0" borderId="26" xfId="0" applyFont="1" applyBorder="1" applyAlignment="1">
      <alignment horizontal="left" wrapText="1" indent="1"/>
    </xf>
    <xf numFmtId="0" fontId="26" fillId="0" borderId="91" xfId="0" applyFont="1" applyBorder="1" applyAlignment="1">
      <alignment wrapText="1"/>
    </xf>
    <xf numFmtId="3" fontId="36" fillId="0" borderId="4" xfId="35" applyNumberFormat="1" applyFont="1" applyBorder="1">
      <alignment/>
      <protection/>
    </xf>
    <xf numFmtId="0" fontId="32" fillId="0" borderId="5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6" fillId="3" borderId="28" xfId="36" applyFont="1" applyFill="1" applyBorder="1" applyAlignment="1">
      <alignment horizontal="center" vertical="center" wrapText="1"/>
      <protection/>
    </xf>
    <xf numFmtId="0" fontId="40" fillId="3" borderId="29" xfId="36" applyFont="1" applyFill="1" applyBorder="1" applyAlignment="1">
      <alignment horizontal="center" vertical="center" wrapText="1"/>
      <protection/>
    </xf>
    <xf numFmtId="0" fontId="40" fillId="3" borderId="30" xfId="36" applyFont="1" applyFill="1" applyBorder="1" applyAlignment="1">
      <alignment horizontal="center" vertical="center" wrapText="1"/>
      <protection/>
    </xf>
    <xf numFmtId="0" fontId="42" fillId="0" borderId="45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3" borderId="28" xfId="0" applyFont="1" applyFill="1" applyBorder="1" applyAlignment="1">
      <alignment horizontal="center" vertical="center" wrapText="1"/>
    </xf>
    <xf numFmtId="0" fontId="36" fillId="3" borderId="29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6" fillId="3" borderId="30" xfId="0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8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 wrapText="1"/>
    </xf>
    <xf numFmtId="3" fontId="32" fillId="0" borderId="27" xfId="0" applyNumberFormat="1" applyFont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3" fontId="32" fillId="0" borderId="103" xfId="0" applyNumberFormat="1" applyFont="1" applyBorder="1" applyAlignment="1">
      <alignment horizontal="right" vertical="center" indent="1"/>
    </xf>
    <xf numFmtId="3" fontId="32" fillId="0" borderId="104" xfId="0" applyNumberFormat="1" applyFont="1" applyBorder="1" applyAlignment="1">
      <alignment horizontal="right" vertical="center" indent="1"/>
    </xf>
    <xf numFmtId="3" fontId="32" fillId="0" borderId="105" xfId="0" applyNumberFormat="1" applyFont="1" applyBorder="1" applyAlignment="1">
      <alignment horizontal="right" vertical="center" indent="1"/>
    </xf>
    <xf numFmtId="3" fontId="32" fillId="0" borderId="106" xfId="0" applyNumberFormat="1" applyFont="1" applyBorder="1" applyAlignment="1">
      <alignment horizontal="right" vertical="center" indent="1"/>
    </xf>
    <xf numFmtId="3" fontId="26" fillId="0" borderId="25" xfId="0" applyNumberFormat="1" applyFont="1" applyBorder="1" applyAlignment="1">
      <alignment horizontal="right" vertical="center" indent="1"/>
    </xf>
    <xf numFmtId="3" fontId="26" fillId="0" borderId="27" xfId="0" applyNumberFormat="1" applyFont="1" applyBorder="1" applyAlignment="1">
      <alignment horizontal="right" vertical="center" indent="1"/>
    </xf>
    <xf numFmtId="3" fontId="26" fillId="0" borderId="58" xfId="0" applyNumberFormat="1" applyFont="1" applyBorder="1" applyAlignment="1">
      <alignment horizontal="right" vertical="center" indent="1"/>
    </xf>
    <xf numFmtId="3" fontId="26" fillId="0" borderId="107" xfId="0" applyNumberFormat="1" applyFont="1" applyBorder="1" applyAlignment="1">
      <alignment horizontal="right" vertical="center" indent="1"/>
    </xf>
    <xf numFmtId="0" fontId="32" fillId="0" borderId="59" xfId="0" applyFont="1" applyBorder="1" applyAlignment="1">
      <alignment horizontal="left" vertical="center" indent="1"/>
    </xf>
    <xf numFmtId="0" fontId="32" fillId="0" borderId="79" xfId="0" applyFont="1" applyBorder="1" applyAlignment="1">
      <alignment horizontal="left" vertical="center" indent="1"/>
    </xf>
    <xf numFmtId="3" fontId="32" fillId="0" borderId="108" xfId="0" applyNumberFormat="1" applyFont="1" applyBorder="1" applyAlignment="1">
      <alignment horizontal="right" vertical="center" indent="1"/>
    </xf>
    <xf numFmtId="3" fontId="32" fillId="0" borderId="109" xfId="0" applyNumberFormat="1" applyFont="1" applyBorder="1" applyAlignment="1">
      <alignment horizontal="right" vertical="center" indent="1"/>
    </xf>
    <xf numFmtId="10" fontId="32" fillId="0" borderId="103" xfId="0" applyNumberFormat="1" applyFont="1" applyBorder="1" applyAlignment="1">
      <alignment horizontal="right" vertical="center" indent="1"/>
    </xf>
    <xf numFmtId="10" fontId="32" fillId="0" borderId="104" xfId="0" applyNumberFormat="1" applyFont="1" applyBorder="1" applyAlignment="1">
      <alignment horizontal="right" vertical="center" indent="1"/>
    </xf>
    <xf numFmtId="3" fontId="26" fillId="0" borderId="26" xfId="0" applyNumberFormat="1" applyFont="1" applyBorder="1" applyAlignment="1">
      <alignment horizontal="right" vertical="center" indent="1"/>
    </xf>
    <xf numFmtId="3" fontId="26" fillId="0" borderId="41" xfId="0" applyNumberFormat="1" applyFont="1" applyBorder="1" applyAlignment="1">
      <alignment horizontal="right" vertical="center" indent="1"/>
    </xf>
    <xf numFmtId="0" fontId="32" fillId="0" borderId="67" xfId="0" applyFont="1" applyBorder="1" applyAlignment="1">
      <alignment horizontal="left" vertical="center" wrapText="1" indent="1"/>
    </xf>
    <xf numFmtId="0" fontId="32" fillId="0" borderId="68" xfId="0" applyFont="1" applyBorder="1" applyAlignment="1">
      <alignment horizontal="left" vertical="center" wrapText="1" indent="1"/>
    </xf>
    <xf numFmtId="3" fontId="26" fillId="0" borderId="110" xfId="0" applyNumberFormat="1" applyFont="1" applyBorder="1" applyAlignment="1">
      <alignment horizontal="right" vertical="center" indent="1"/>
    </xf>
    <xf numFmtId="3" fontId="26" fillId="0" borderId="96" xfId="0" applyNumberFormat="1" applyFont="1" applyBorder="1" applyAlignment="1">
      <alignment horizontal="right" vertical="center" indent="1"/>
    </xf>
    <xf numFmtId="10" fontId="26" fillId="0" borderId="25" xfId="0" applyNumberFormat="1" applyFont="1" applyBorder="1" applyAlignment="1">
      <alignment horizontal="right" vertical="center" indent="1"/>
    </xf>
    <xf numFmtId="10" fontId="26" fillId="0" borderId="27" xfId="0" applyNumberFormat="1" applyFont="1" applyBorder="1" applyAlignment="1">
      <alignment horizontal="right" vertical="center" indent="1"/>
    </xf>
    <xf numFmtId="0" fontId="32" fillId="0" borderId="65" xfId="0" applyFont="1" applyBorder="1" applyAlignment="1">
      <alignment horizontal="left" vertical="center" wrapText="1" indent="1"/>
    </xf>
    <xf numFmtId="3" fontId="26" fillId="0" borderId="77" xfId="0" applyNumberFormat="1" applyFont="1" applyBorder="1" applyAlignment="1">
      <alignment horizontal="right" vertical="center" indent="1"/>
    </xf>
    <xf numFmtId="10" fontId="26" fillId="0" borderId="26" xfId="0" applyNumberFormat="1" applyFont="1" applyBorder="1" applyAlignment="1">
      <alignment horizontal="right" vertical="center" indent="1"/>
    </xf>
    <xf numFmtId="3" fontId="26" fillId="0" borderId="3" xfId="0" applyNumberFormat="1" applyFont="1" applyBorder="1" applyAlignment="1">
      <alignment horizontal="right" vertical="center" indent="1"/>
    </xf>
    <xf numFmtId="3" fontId="26" fillId="0" borderId="103" xfId="0" applyNumberFormat="1" applyFont="1" applyBorder="1" applyAlignment="1">
      <alignment horizontal="right" vertical="center" indent="1"/>
    </xf>
    <xf numFmtId="3" fontId="26" fillId="0" borderId="105" xfId="0" applyNumberFormat="1" applyFont="1" applyBorder="1" applyAlignment="1">
      <alignment horizontal="right" vertical="center" indent="1"/>
    </xf>
    <xf numFmtId="0" fontId="32" fillId="0" borderId="67" xfId="0" applyFont="1" applyBorder="1" applyAlignment="1">
      <alignment horizontal="left" vertical="center" indent="1"/>
    </xf>
    <xf numFmtId="0" fontId="32" fillId="0" borderId="65" xfId="0" applyFont="1" applyBorder="1" applyAlignment="1">
      <alignment horizontal="left" vertical="center" indent="1"/>
    </xf>
    <xf numFmtId="10" fontId="26" fillId="0" borderId="103" xfId="0" applyNumberFormat="1" applyFont="1" applyBorder="1" applyAlignment="1">
      <alignment horizontal="right" vertical="center" indent="1"/>
    </xf>
    <xf numFmtId="3" fontId="26" fillId="0" borderId="108" xfId="0" applyNumberFormat="1" applyFont="1" applyBorder="1" applyAlignment="1">
      <alignment horizontal="right" vertical="center" indent="1"/>
    </xf>
    <xf numFmtId="0" fontId="32" fillId="0" borderId="9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0" fontId="26" fillId="0" borderId="3" xfId="0" applyNumberFormat="1" applyFont="1" applyBorder="1" applyAlignment="1">
      <alignment horizontal="right" vertical="center" indent="1"/>
    </xf>
    <xf numFmtId="10" fontId="26" fillId="0" borderId="24" xfId="0" applyNumberFormat="1" applyFont="1" applyBorder="1" applyAlignment="1">
      <alignment horizontal="right" vertical="center" indent="1"/>
    </xf>
    <xf numFmtId="0" fontId="32" fillId="0" borderId="111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 wrapText="1"/>
    </xf>
    <xf numFmtId="0" fontId="26" fillId="0" borderId="3" xfId="0" applyFont="1" applyBorder="1" applyAlignment="1">
      <alignment wrapText="1"/>
    </xf>
    <xf numFmtId="0" fontId="37" fillId="0" borderId="9" xfId="35" applyFont="1" applyFill="1" applyBorder="1" applyAlignment="1">
      <alignment horizontal="center"/>
      <protection/>
    </xf>
    <xf numFmtId="0" fontId="37" fillId="0" borderId="29" xfId="35" applyFont="1" applyFill="1" applyBorder="1" applyAlignment="1">
      <alignment horizontal="center"/>
      <protection/>
    </xf>
    <xf numFmtId="0" fontId="37" fillId="0" borderId="30" xfId="35" applyFont="1" applyFill="1" applyBorder="1" applyAlignment="1">
      <alignment horizontal="center"/>
      <protection/>
    </xf>
    <xf numFmtId="0" fontId="35" fillId="0" borderId="113" xfId="35" applyFont="1" applyBorder="1" applyAlignment="1">
      <alignment horizontal="center" vertical="center"/>
      <protection/>
    </xf>
    <xf numFmtId="0" fontId="35" fillId="0" borderId="114" xfId="35" applyFont="1" applyBorder="1" applyAlignment="1">
      <alignment horizontal="center" vertical="center"/>
      <protection/>
    </xf>
    <xf numFmtId="0" fontId="35" fillId="0" borderId="40" xfId="35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2" fillId="0" borderId="0" xfId="31" applyFont="1" applyBorder="1" applyAlignment="1">
      <alignment horizontal="center" wrapText="1"/>
      <protection/>
    </xf>
    <xf numFmtId="0" fontId="40" fillId="0" borderId="3" xfId="31" applyFont="1" applyBorder="1" applyAlignment="1">
      <alignment horizontal="center" vertical="center" wrapText="1"/>
      <protection/>
    </xf>
    <xf numFmtId="0" fontId="40" fillId="0" borderId="3" xfId="31" applyFont="1" applyBorder="1" applyAlignment="1">
      <alignment horizontal="center" vertical="center"/>
      <protection/>
    </xf>
    <xf numFmtId="0" fontId="45" fillId="0" borderId="3" xfId="31" applyFont="1" applyBorder="1" applyAlignment="1">
      <alignment horizontal="center" vertical="center" wrapText="1"/>
      <protection/>
    </xf>
    <xf numFmtId="0" fontId="42" fillId="0" borderId="0" xfId="31" applyFont="1" applyBorder="1" applyAlignment="1">
      <alignment horizontal="center"/>
      <protection/>
    </xf>
    <xf numFmtId="0" fontId="51" fillId="0" borderId="3" xfId="31" applyFont="1" applyBorder="1" applyAlignment="1">
      <alignment horizontal="center" vertical="center" wrapText="1"/>
      <protection/>
    </xf>
    <xf numFmtId="0" fontId="45" fillId="0" borderId="3" xfId="31" applyFont="1" applyBorder="1" applyAlignment="1">
      <alignment horizontal="center" vertical="center" shrinkToFit="1"/>
      <protection/>
    </xf>
    <xf numFmtId="0" fontId="51" fillId="0" borderId="3" xfId="31" applyFont="1" applyBorder="1" applyAlignment="1">
      <alignment horizontal="center" vertical="center" wrapText="1" shrinkToFit="1"/>
      <protection/>
    </xf>
    <xf numFmtId="0" fontId="45" fillId="0" borderId="115" xfId="31" applyFont="1" applyBorder="1" applyAlignment="1">
      <alignment horizontal="center" vertical="center" wrapText="1"/>
      <protection/>
    </xf>
    <xf numFmtId="0" fontId="45" fillId="0" borderId="42" xfId="31" applyFont="1" applyBorder="1" applyAlignment="1">
      <alignment horizontal="center" vertical="center" wrapText="1"/>
      <protection/>
    </xf>
    <xf numFmtId="0" fontId="45" fillId="0" borderId="93" xfId="31" applyFont="1" applyBorder="1" applyAlignment="1">
      <alignment horizontal="center" vertical="center" textRotation="90" wrapText="1"/>
      <protection/>
    </xf>
    <xf numFmtId="0" fontId="45" fillId="0" borderId="3" xfId="31" applyFont="1" applyBorder="1" applyAlignment="1">
      <alignment horizontal="center" vertical="center" textRotation="90" wrapText="1"/>
      <protection/>
    </xf>
    <xf numFmtId="0" fontId="45" fillId="0" borderId="93" xfId="31" applyFont="1" applyBorder="1" applyAlignment="1">
      <alignment horizontal="center" vertical="center" wrapText="1"/>
      <protection/>
    </xf>
    <xf numFmtId="0" fontId="45" fillId="0" borderId="3" xfId="31" applyFont="1" applyBorder="1" applyAlignment="1">
      <alignment horizontal="center" vertical="center"/>
      <protection/>
    </xf>
    <xf numFmtId="0" fontId="34" fillId="0" borderId="0" xfId="31" applyFont="1" applyBorder="1" applyAlignment="1">
      <alignment horizontal="center" wrapText="1"/>
      <protection/>
    </xf>
    <xf numFmtId="0" fontId="51" fillId="0" borderId="97" xfId="31" applyFont="1" applyBorder="1" applyAlignment="1">
      <alignment horizontal="center" vertical="center" wrapText="1"/>
      <protection/>
    </xf>
    <xf numFmtId="0" fontId="51" fillId="0" borderId="64" xfId="31" applyFont="1" applyBorder="1" applyAlignment="1">
      <alignment horizontal="center" vertical="center" wrapText="1"/>
      <protection/>
    </xf>
    <xf numFmtId="0" fontId="50" fillId="0" borderId="93" xfId="31" applyFont="1" applyBorder="1" applyAlignment="1">
      <alignment horizontal="center" vertical="center" wrapText="1"/>
      <protection/>
    </xf>
    <xf numFmtId="0" fontId="50" fillId="0" borderId="3" xfId="31" applyFont="1" applyBorder="1" applyAlignment="1">
      <alignment horizontal="center" vertical="center" wrapText="1"/>
      <protection/>
    </xf>
    <xf numFmtId="0" fontId="49" fillId="0" borderId="3" xfId="31" applyFont="1" applyBorder="1" applyAlignment="1">
      <alignment horizontal="center" vertical="center" wrapText="1"/>
      <protection/>
    </xf>
    <xf numFmtId="0" fontId="51" fillId="0" borderId="3" xfId="31" applyFont="1" applyBorder="1" applyAlignment="1">
      <alignment horizontal="center" vertical="center"/>
      <protection/>
    </xf>
    <xf numFmtId="0" fontId="51" fillId="0" borderId="3" xfId="31" applyFont="1" applyBorder="1" applyAlignment="1">
      <alignment horizontal="center" vertical="center" textRotation="90" wrapText="1"/>
      <protection/>
    </xf>
    <xf numFmtId="0" fontId="38" fillId="0" borderId="0" xfId="31" applyFont="1" applyBorder="1" applyAlignment="1">
      <alignment horizontal="center" vertical="center"/>
      <protection/>
    </xf>
    <xf numFmtId="0" fontId="40" fillId="0" borderId="93" xfId="31" applyFont="1" applyBorder="1" applyAlignment="1">
      <alignment horizontal="center" vertical="center" wrapText="1"/>
      <protection/>
    </xf>
    <xf numFmtId="0" fontId="40" fillId="0" borderId="93" xfId="0" applyFont="1" applyBorder="1" applyAlignment="1">
      <alignment horizontal="center" vertical="center" wrapText="1"/>
    </xf>
    <xf numFmtId="0" fontId="42" fillId="0" borderId="0" xfId="31" applyFont="1" applyBorder="1" applyAlignment="1">
      <alignment horizontal="center" textRotation="90" wrapText="1"/>
      <protection/>
    </xf>
    <xf numFmtId="0" fontId="42" fillId="0" borderId="0" xfId="31" applyFont="1" applyBorder="1" applyAlignment="1">
      <alignment horizontal="center" shrinkToFit="1"/>
      <protection/>
    </xf>
    <xf numFmtId="0" fontId="42" fillId="0" borderId="0" xfId="31" applyFont="1" applyBorder="1" applyAlignment="1">
      <alignment horizontal="center" wrapText="1" shrinkToFit="1"/>
      <protection/>
    </xf>
    <xf numFmtId="0" fontId="31" fillId="0" borderId="0" xfId="33" applyFont="1" applyAlignment="1">
      <alignment horizontal="right"/>
      <protection/>
    </xf>
    <xf numFmtId="0" fontId="52" fillId="0" borderId="3" xfId="33" applyFont="1" applyBorder="1" applyAlignment="1">
      <alignment horizontal="center" vertical="center" textRotation="90" wrapText="1"/>
      <protection/>
    </xf>
    <xf numFmtId="0" fontId="52" fillId="0" borderId="3" xfId="33" applyFont="1" applyBorder="1" applyAlignment="1">
      <alignment horizontal="center" vertical="center"/>
      <protection/>
    </xf>
    <xf numFmtId="0" fontId="52" fillId="0" borderId="3" xfId="33" applyFont="1" applyBorder="1" applyAlignment="1">
      <alignment horizontal="center" vertical="center" textRotation="88" wrapText="1"/>
      <protection/>
    </xf>
    <xf numFmtId="0" fontId="27" fillId="0" borderId="0" xfId="33" applyFont="1" applyBorder="1" applyAlignment="1">
      <alignment horizontal="center" vertical="center"/>
      <protection/>
    </xf>
    <xf numFmtId="0" fontId="52" fillId="0" borderId="64" xfId="33" applyFont="1" applyBorder="1" applyAlignment="1">
      <alignment horizontal="center" vertical="center" textRotation="90" wrapText="1"/>
      <protection/>
    </xf>
    <xf numFmtId="0" fontId="52" fillId="0" borderId="115" xfId="33" applyFont="1" applyBorder="1" applyAlignment="1">
      <alignment horizontal="center" vertical="center" wrapText="1"/>
      <protection/>
    </xf>
    <xf numFmtId="0" fontId="52" fillId="0" borderId="42" xfId="33" applyFont="1" applyBorder="1" applyAlignment="1">
      <alignment horizontal="center" vertical="center" wrapText="1"/>
      <protection/>
    </xf>
    <xf numFmtId="0" fontId="52" fillId="0" borderId="3" xfId="33" applyFont="1" applyBorder="1" applyAlignment="1">
      <alignment horizontal="center" vertical="center" textRotation="90"/>
      <protection/>
    </xf>
    <xf numFmtId="0" fontId="52" fillId="0" borderId="3" xfId="33" applyFont="1" applyBorder="1" applyAlignment="1">
      <alignment horizontal="center" vertical="center" textRotation="90" wrapText="1" shrinkToFit="1"/>
      <protection/>
    </xf>
    <xf numFmtId="0" fontId="52" fillId="0" borderId="3" xfId="33" applyFont="1" applyBorder="1" applyAlignment="1">
      <alignment horizontal="center" vertical="center" textRotation="90" shrinkToFit="1"/>
      <protection/>
    </xf>
    <xf numFmtId="0" fontId="52" fillId="0" borderId="93" xfId="33" applyFont="1" applyBorder="1" applyAlignment="1">
      <alignment horizontal="center"/>
      <protection/>
    </xf>
    <xf numFmtId="0" fontId="52" fillId="0" borderId="97" xfId="33" applyFont="1" applyBorder="1" applyAlignment="1">
      <alignment horizontal="center"/>
      <protection/>
    </xf>
    <xf numFmtId="0" fontId="38" fillId="0" borderId="0" xfId="39" applyFont="1" applyFill="1" applyBorder="1" applyAlignment="1">
      <alignment horizontal="center"/>
      <protection/>
    </xf>
    <xf numFmtId="1" fontId="36" fillId="0" borderId="25" xfId="37" applyNumberFormat="1" applyFont="1" applyBorder="1" applyAlignment="1">
      <alignment horizontal="center" vertical="center" wrapText="1"/>
      <protection/>
    </xf>
    <xf numFmtId="1" fontId="36" fillId="0" borderId="26" xfId="37" applyNumberFormat="1" applyFont="1" applyBorder="1" applyAlignment="1">
      <alignment horizontal="center" vertical="center" wrapText="1"/>
      <protection/>
    </xf>
    <xf numFmtId="0" fontId="36" fillId="0" borderId="46" xfId="37" applyFont="1" applyBorder="1" applyAlignment="1">
      <alignment horizontal="center" vertical="center"/>
      <protection/>
    </xf>
    <xf numFmtId="0" fontId="36" fillId="0" borderId="13" xfId="37" applyFont="1" applyBorder="1" applyAlignment="1">
      <alignment horizontal="center" vertical="center"/>
      <protection/>
    </xf>
    <xf numFmtId="0" fontId="36" fillId="0" borderId="25" xfId="37" applyFont="1" applyFill="1" applyBorder="1" applyAlignment="1">
      <alignment horizontal="center" vertical="center" wrapText="1"/>
      <protection/>
    </xf>
    <xf numFmtId="0" fontId="35" fillId="0" borderId="26" xfId="37" applyFont="1" applyFill="1" applyBorder="1" applyAlignment="1">
      <alignment horizontal="center" vertical="center" wrapText="1"/>
      <protection/>
    </xf>
    <xf numFmtId="0" fontId="36" fillId="0" borderId="26" xfId="37" applyFont="1" applyFill="1" applyBorder="1" applyAlignment="1">
      <alignment horizontal="center" vertical="center" wrapText="1"/>
      <protection/>
    </xf>
    <xf numFmtId="0" fontId="36" fillId="0" borderId="3" xfId="37" applyFont="1" applyFill="1" applyBorder="1" applyAlignment="1">
      <alignment horizontal="center" vertical="center" wrapText="1"/>
      <protection/>
    </xf>
    <xf numFmtId="0" fontId="33" fillId="0" borderId="0" xfId="39" applyFont="1" applyFill="1" applyBorder="1" applyAlignment="1">
      <alignment horizontal="center"/>
      <protection/>
    </xf>
    <xf numFmtId="0" fontId="36" fillId="0" borderId="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6" fillId="0" borderId="3" xfId="0" applyFont="1" applyFill="1" applyBorder="1" applyAlignment="1">
      <alignment horizontal="center" vertical="center"/>
    </xf>
    <xf numFmtId="0" fontId="33" fillId="0" borderId="0" xfId="45" applyFont="1" applyBorder="1" applyAlignment="1">
      <alignment horizontal="center" vertical="center"/>
      <protection/>
    </xf>
    <xf numFmtId="0" fontId="36" fillId="0" borderId="3" xfId="45" applyFont="1" applyFill="1" applyBorder="1" applyAlignment="1">
      <alignment horizontal="center" vertical="center" wrapText="1"/>
      <protection/>
    </xf>
    <xf numFmtId="0" fontId="36" fillId="0" borderId="3" xfId="45" applyFont="1" applyFill="1" applyBorder="1" applyAlignment="1">
      <alignment horizontal="center" vertical="center"/>
      <protection/>
    </xf>
    <xf numFmtId="0" fontId="36" fillId="0" borderId="64" xfId="45" applyFont="1" applyFill="1" applyBorder="1" applyAlignment="1">
      <alignment horizontal="center" vertical="center"/>
      <protection/>
    </xf>
    <xf numFmtId="0" fontId="36" fillId="0" borderId="93" xfId="45" applyFont="1" applyFill="1" applyBorder="1" applyAlignment="1">
      <alignment horizontal="center" vertical="center" wrapText="1"/>
      <protection/>
    </xf>
    <xf numFmtId="4" fontId="36" fillId="0" borderId="93" xfId="45" applyNumberFormat="1" applyFont="1" applyFill="1" applyBorder="1" applyAlignment="1">
      <alignment horizontal="center" vertical="center" wrapText="1"/>
      <protection/>
    </xf>
    <xf numFmtId="0" fontId="36" fillId="0" borderId="93" xfId="45" applyFont="1" applyFill="1" applyBorder="1" applyAlignment="1">
      <alignment horizontal="center" vertical="center"/>
      <protection/>
    </xf>
    <xf numFmtId="0" fontId="36" fillId="0" borderId="97" xfId="45" applyFont="1" applyFill="1" applyBorder="1" applyAlignment="1">
      <alignment horizontal="center" vertical="center"/>
      <protection/>
    </xf>
    <xf numFmtId="0" fontId="36" fillId="0" borderId="116" xfId="45" applyFont="1" applyFill="1" applyBorder="1" applyAlignment="1">
      <alignment horizontal="center" vertical="center" wrapText="1"/>
      <protection/>
    </xf>
    <xf numFmtId="0" fontId="36" fillId="0" borderId="114" xfId="45" applyFont="1" applyFill="1" applyBorder="1" applyAlignment="1">
      <alignment horizontal="center" vertical="center" wrapText="1"/>
      <protection/>
    </xf>
    <xf numFmtId="0" fontId="36" fillId="0" borderId="40" xfId="45" applyFont="1" applyFill="1" applyBorder="1" applyAlignment="1">
      <alignment horizontal="center" vertical="center" wrapText="1"/>
      <protection/>
    </xf>
    <xf numFmtId="0" fontId="36" fillId="0" borderId="92" xfId="45" applyFont="1" applyFill="1" applyBorder="1" applyAlignment="1">
      <alignment horizontal="center" vertical="center" wrapText="1"/>
      <protection/>
    </xf>
    <xf numFmtId="0" fontId="36" fillId="0" borderId="24" xfId="45" applyFont="1" applyFill="1" applyBorder="1" applyAlignment="1">
      <alignment horizontal="center" vertical="center" wrapText="1"/>
      <protection/>
    </xf>
    <xf numFmtId="0" fontId="36" fillId="0" borderId="26" xfId="45" applyFont="1" applyFill="1" applyBorder="1" applyAlignment="1">
      <alignment horizontal="center" vertical="center" wrapText="1"/>
      <protection/>
    </xf>
    <xf numFmtId="0" fontId="38" fillId="0" borderId="0" xfId="41" applyFont="1" applyAlignment="1">
      <alignment horizontal="center"/>
      <protection/>
    </xf>
    <xf numFmtId="0" fontId="43" fillId="0" borderId="18" xfId="41" applyFont="1" applyBorder="1" applyAlignment="1">
      <alignment horizontal="right"/>
      <protection/>
    </xf>
    <xf numFmtId="0" fontId="43" fillId="0" borderId="36" xfId="41" applyFont="1" applyBorder="1" applyAlignment="1">
      <alignment horizontal="right"/>
      <protection/>
    </xf>
    <xf numFmtId="0" fontId="53" fillId="0" borderId="0" xfId="45" applyFont="1" applyBorder="1" applyAlignment="1">
      <alignment horizontal="center" vertical="center"/>
      <protection/>
    </xf>
    <xf numFmtId="4" fontId="36" fillId="0" borderId="93" xfId="28" applyNumberFormat="1" applyFont="1" applyFill="1" applyBorder="1" applyAlignment="1">
      <alignment horizontal="center" vertical="center" wrapText="1"/>
      <protection/>
    </xf>
    <xf numFmtId="4" fontId="36" fillId="0" borderId="3" xfId="28" applyNumberFormat="1" applyFont="1" applyFill="1" applyBorder="1" applyAlignment="1">
      <alignment horizontal="center" vertical="center" wrapText="1"/>
      <protection/>
    </xf>
    <xf numFmtId="0" fontId="36" fillId="0" borderId="93" xfId="42" applyFont="1" applyFill="1" applyBorder="1" applyAlignment="1">
      <alignment horizontal="center" vertical="center" wrapText="1"/>
      <protection/>
    </xf>
    <xf numFmtId="0" fontId="36" fillId="0" borderId="97" xfId="42" applyFont="1" applyFill="1" applyBorder="1" applyAlignment="1">
      <alignment horizontal="center" vertical="center" wrapText="1"/>
      <protection/>
    </xf>
    <xf numFmtId="4" fontId="36" fillId="0" borderId="115" xfId="28" applyNumberFormat="1" applyFont="1" applyFill="1" applyBorder="1" applyAlignment="1">
      <alignment horizontal="center" vertical="center" wrapText="1"/>
      <protection/>
    </xf>
    <xf numFmtId="4" fontId="36" fillId="0" borderId="42" xfId="28" applyNumberFormat="1" applyFont="1" applyFill="1" applyBorder="1" applyAlignment="1">
      <alignment horizontal="center" vertical="center" wrapText="1"/>
      <protection/>
    </xf>
    <xf numFmtId="0" fontId="36" fillId="0" borderId="93" xfId="45" applyFont="1" applyFill="1" applyBorder="1" applyAlignment="1">
      <alignment horizontal="center"/>
      <protection/>
    </xf>
    <xf numFmtId="0" fontId="36" fillId="0" borderId="20" xfId="38" applyFont="1" applyFill="1" applyBorder="1" applyAlignment="1">
      <alignment horizontal="center" vertical="center"/>
      <protection/>
    </xf>
    <xf numFmtId="0" fontId="35" fillId="0" borderId="35" xfId="38" applyFont="1" applyFill="1" applyBorder="1" applyAlignment="1">
      <alignment/>
      <protection/>
    </xf>
    <xf numFmtId="4" fontId="36" fillId="0" borderId="20" xfId="38" applyNumberFormat="1" applyFont="1" applyFill="1" applyBorder="1" applyAlignment="1">
      <alignment horizontal="center" vertical="center"/>
      <protection/>
    </xf>
    <xf numFmtId="0" fontId="33" fillId="0" borderId="0" xfId="38" applyFont="1" applyBorder="1" applyAlignment="1">
      <alignment horizontal="center"/>
      <protection/>
    </xf>
    <xf numFmtId="0" fontId="38" fillId="0" borderId="33" xfId="38" applyFont="1" applyBorder="1" applyAlignment="1">
      <alignment horizontal="center"/>
      <protection/>
    </xf>
    <xf numFmtId="0" fontId="36" fillId="0" borderId="28" xfId="38" applyFont="1" applyFill="1" applyBorder="1" applyAlignment="1">
      <alignment horizontal="center" vertical="center"/>
      <protection/>
    </xf>
    <xf numFmtId="0" fontId="35" fillId="0" borderId="29" xfId="45" applyFont="1" applyFill="1" applyBorder="1" applyAlignment="1">
      <alignment horizontal="center" vertical="center"/>
      <protection/>
    </xf>
    <xf numFmtId="0" fontId="35" fillId="0" borderId="30" xfId="45" applyFont="1" applyFill="1" applyBorder="1" applyAlignment="1">
      <alignment horizontal="center" vertical="center"/>
      <protection/>
    </xf>
    <xf numFmtId="0" fontId="33" fillId="0" borderId="0" xfId="40" applyFont="1" applyBorder="1" applyAlignment="1">
      <alignment horizontal="center"/>
      <protection/>
    </xf>
    <xf numFmtId="0" fontId="33" fillId="0" borderId="0" xfId="43" applyFont="1" applyAlignment="1">
      <alignment horizontal="center"/>
      <protection/>
    </xf>
    <xf numFmtId="0" fontId="53" fillId="0" borderId="0" xfId="43" applyFont="1" applyAlignment="1">
      <alignment horizontal="center"/>
      <protection/>
    </xf>
    <xf numFmtId="0" fontId="26" fillId="0" borderId="90" xfId="0" applyFont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left" vertical="center" wrapText="1"/>
    </xf>
    <xf numFmtId="0" fontId="32" fillId="0" borderId="91" xfId="0" applyFont="1" applyFill="1" applyBorder="1" applyAlignment="1">
      <alignment horizontal="left" vertical="center" wrapText="1"/>
    </xf>
    <xf numFmtId="0" fontId="32" fillId="0" borderId="117" xfId="0" applyFont="1" applyFill="1" applyBorder="1" applyAlignment="1">
      <alignment horizontal="center" vertical="center" wrapText="1"/>
    </xf>
    <xf numFmtId="0" fontId="32" fillId="0" borderId="118" xfId="0" applyFont="1" applyFill="1" applyBorder="1" applyAlignment="1">
      <alignment horizontal="center" vertical="center" wrapText="1"/>
    </xf>
    <xf numFmtId="0" fontId="32" fillId="0" borderId="119" xfId="0" applyFont="1" applyFill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120" xfId="0" applyFont="1" applyBorder="1" applyAlignment="1">
      <alignment horizontal="center" vertical="center" wrapText="1"/>
    </xf>
    <xf numFmtId="0" fontId="26" fillId="0" borderId="1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7" fontId="40" fillId="0" borderId="25" xfId="43" applyNumberFormat="1" applyFont="1" applyBorder="1" applyAlignment="1">
      <alignment horizontal="center"/>
      <protection/>
    </xf>
    <xf numFmtId="0" fontId="40" fillId="0" borderId="25" xfId="43" applyFont="1" applyBorder="1" applyAlignment="1">
      <alignment horizontal="center"/>
      <protection/>
    </xf>
    <xf numFmtId="0" fontId="40" fillId="0" borderId="46" xfId="43" applyFont="1" applyBorder="1" applyAlignment="1">
      <alignment horizontal="center"/>
      <protection/>
    </xf>
    <xf numFmtId="0" fontId="34" fillId="0" borderId="93" xfId="43" applyFont="1" applyBorder="1">
      <alignment/>
      <protection/>
    </xf>
    <xf numFmtId="0" fontId="34" fillId="0" borderId="112" xfId="43" applyFont="1" applyBorder="1">
      <alignment/>
      <protection/>
    </xf>
    <xf numFmtId="3" fontId="40" fillId="0" borderId="93" xfId="43" applyNumberFormat="1" applyFont="1" applyBorder="1" applyAlignment="1">
      <alignment horizontal="center"/>
      <protection/>
    </xf>
    <xf numFmtId="0" fontId="34" fillId="0" borderId="24" xfId="43" applyFont="1" applyBorder="1" applyAlignment="1">
      <alignment horizontal="center" vertical="center" wrapText="1"/>
      <protection/>
    </xf>
    <xf numFmtId="0" fontId="34" fillId="0" borderId="24" xfId="43" applyFont="1" applyBorder="1" applyAlignment="1">
      <alignment horizontal="center" vertical="center"/>
      <protection/>
    </xf>
    <xf numFmtId="0" fontId="34" fillId="0" borderId="26" xfId="43" applyFont="1" applyBorder="1" applyAlignment="1">
      <alignment horizontal="center"/>
      <protection/>
    </xf>
    <xf numFmtId="0" fontId="40" fillId="0" borderId="26" xfId="43" applyFont="1" applyBorder="1" applyAlignment="1">
      <alignment horizontal="center"/>
      <protection/>
    </xf>
    <xf numFmtId="0" fontId="34" fillId="0" borderId="93" xfId="43" applyFont="1" applyBorder="1" applyAlignment="1">
      <alignment horizontal="center"/>
      <protection/>
    </xf>
    <xf numFmtId="0" fontId="34" fillId="0" borderId="44" xfId="43" applyFont="1" applyBorder="1" applyAlignment="1">
      <alignment horizontal="center"/>
      <protection/>
    </xf>
    <xf numFmtId="0" fontId="34" fillId="0" borderId="44" xfId="43" applyFont="1" applyBorder="1">
      <alignment/>
      <protection/>
    </xf>
    <xf numFmtId="0" fontId="40" fillId="0" borderId="44" xfId="43" applyFont="1" applyBorder="1" applyAlignment="1">
      <alignment horizontal="center"/>
      <protection/>
    </xf>
    <xf numFmtId="0" fontId="40" fillId="0" borderId="93" xfId="43" applyFont="1" applyBorder="1" applyAlignment="1">
      <alignment horizontal="center"/>
      <protection/>
    </xf>
    <xf numFmtId="0" fontId="40" fillId="0" borderId="46" xfId="43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34" fillId="0" borderId="92" xfId="43" applyFont="1" applyBorder="1" applyAlignment="1">
      <alignment horizontal="center" vertical="center" wrapText="1"/>
      <protection/>
    </xf>
    <xf numFmtId="0" fontId="34" fillId="0" borderId="104" xfId="43" applyFont="1" applyBorder="1" applyAlignment="1">
      <alignment horizontal="center" vertical="center" wrapText="1"/>
      <protection/>
    </xf>
    <xf numFmtId="3" fontId="40" fillId="0" borderId="44" xfId="43" applyNumberFormat="1" applyFont="1" applyBorder="1" applyAlignment="1">
      <alignment horizontal="center"/>
      <protection/>
    </xf>
    <xf numFmtId="0" fontId="34" fillId="0" borderId="25" xfId="43" applyFont="1" applyBorder="1" applyAlignment="1">
      <alignment horizontal="left"/>
      <protection/>
    </xf>
    <xf numFmtId="0" fontId="34" fillId="0" borderId="92" xfId="43" applyFont="1" applyBorder="1">
      <alignment/>
      <protection/>
    </xf>
    <xf numFmtId="0" fontId="40" fillId="0" borderId="92" xfId="43" applyFont="1" applyBorder="1" applyAlignment="1">
      <alignment horizontal="center"/>
      <protection/>
    </xf>
    <xf numFmtId="0" fontId="34" fillId="0" borderId="44" xfId="43" applyFont="1" applyBorder="1" applyAlignment="1">
      <alignment horizontal="left"/>
      <protection/>
    </xf>
    <xf numFmtId="168" fontId="40" fillId="0" borderId="44" xfId="17" applyNumberFormat="1" applyFont="1" applyBorder="1" applyAlignment="1">
      <alignment horizontal="center"/>
    </xf>
    <xf numFmtId="0" fontId="34" fillId="0" borderId="24" xfId="43" applyFont="1" applyBorder="1" applyAlignment="1">
      <alignment horizontal="center"/>
      <protection/>
    </xf>
    <xf numFmtId="0" fontId="34" fillId="0" borderId="24" xfId="43" applyFont="1" applyBorder="1">
      <alignment/>
      <protection/>
    </xf>
    <xf numFmtId="0" fontId="40" fillId="0" borderId="24" xfId="43" applyFont="1" applyBorder="1" applyAlignment="1">
      <alignment horizontal="center"/>
      <protection/>
    </xf>
    <xf numFmtId="0" fontId="34" fillId="0" borderId="92" xfId="43" applyFont="1" applyBorder="1" applyAlignment="1">
      <alignment horizontal="center" vertical="center"/>
      <protection/>
    </xf>
    <xf numFmtId="168" fontId="40" fillId="0" borderId="93" xfId="17" applyNumberFormat="1" applyFont="1" applyBorder="1" applyAlignment="1">
      <alignment/>
    </xf>
    <xf numFmtId="0" fontId="34" fillId="0" borderId="104" xfId="43" applyFont="1" applyBorder="1" applyAlignment="1">
      <alignment horizontal="center" vertical="center"/>
      <protection/>
    </xf>
    <xf numFmtId="0" fontId="34" fillId="0" borderId="15" xfId="43" applyFont="1" applyBorder="1" applyAlignment="1">
      <alignment horizontal="left"/>
      <protection/>
    </xf>
    <xf numFmtId="0" fontId="34" fillId="0" borderId="51" xfId="43" applyFont="1" applyBorder="1" applyAlignment="1">
      <alignment horizontal="left"/>
      <protection/>
    </xf>
    <xf numFmtId="0" fontId="40" fillId="0" borderId="15" xfId="43" applyFont="1" applyBorder="1" applyAlignment="1">
      <alignment horizontal="left" vertical="center" wrapText="1"/>
      <protection/>
    </xf>
    <xf numFmtId="0" fontId="40" fillId="0" borderId="51" xfId="43" applyFont="1" applyBorder="1" applyAlignment="1">
      <alignment horizontal="left" vertical="center" wrapText="1"/>
      <protection/>
    </xf>
  </cellXfs>
  <cellStyles count="39">
    <cellStyle name="Normal" xfId="0"/>
    <cellStyle name="Akcia" xfId="15"/>
    <cellStyle name="Cena_Sk" xfId="16"/>
    <cellStyle name="Comma" xfId="17"/>
    <cellStyle name="Comma [0]" xfId="18"/>
    <cellStyle name="čiarky_Príloha č.1 Vývoj pohľadávok pobočiek 2001 - 2006_11_06" xfId="19"/>
    <cellStyle name="čiarky_Spôsoby vymáhania - jún 2007(uprav.BA)" xfId="20"/>
    <cellStyle name="Euro" xfId="21"/>
    <cellStyle name="Hyperlink" xfId="22"/>
    <cellStyle name="Currency" xfId="23"/>
    <cellStyle name="Currency [0]" xfId="24"/>
    <cellStyle name="meny_Príloha č.1 Vývoj pohľadávok pobočiek 2001 - 2006_11_06" xfId="25"/>
    <cellStyle name="Nazov" xfId="26"/>
    <cellStyle name="Normal_Exekútori" xfId="27"/>
    <cellStyle name="normálne_AA.spôsoby vymáhania k 30.6.2006. nasčít.z pobočiekspolu" xfId="28"/>
    <cellStyle name="normálne_Druh a spôsob vymáhania" xfId="29"/>
    <cellStyle name="normálne_Hárok1_AAA_spôsoby vymáhania_12_07" xfId="30"/>
    <cellStyle name="normálne_KDLR- rok 2006 (2)" xfId="31"/>
    <cellStyle name="normálne_Kópia - Druh a spôsob vymáhania" xfId="32"/>
    <cellStyle name="normálne_KPSP -rok 2006 (2)" xfId="33"/>
    <cellStyle name="normálne_LPČ KPSP -rok 2007" xfId="34"/>
    <cellStyle name="normálne_NP - Príloha č  1" xfId="35"/>
    <cellStyle name="normálne_OŠ SP" xfId="36"/>
    <cellStyle name="normálne_Plnenie P a V a tvorba fondov k 31.12.2007 - def. 6.2.08" xfId="37"/>
    <cellStyle name="normálne_Príloha č.1 Vývoj pohľadávok pobočiek 2001 - 2006_11_06" xfId="38"/>
    <cellStyle name="normálne_Prílohy č. 1a ... (tvorba fondov 2007)" xfId="39"/>
    <cellStyle name="normálne_Prílohy.správa o hosp.k 31.12.2006" xfId="40"/>
    <cellStyle name="normálne_Rozhod činnosť-pobočky (2007)" xfId="41"/>
    <cellStyle name="normálne_Spôsoby vymáhania - jún 2007(uprav.BA)" xfId="42"/>
    <cellStyle name="normálne_Štatistika-hlásenia" xfId="43"/>
    <cellStyle name="normálne_účtovníctvo jún 2006 - veľká.uprav.Ľ.2" xfId="44"/>
    <cellStyle name="normálne_VS 2007 Prílohy_pohľadávky def opr  MT" xfId="45"/>
    <cellStyle name="normálne_Vzor tabuliek pre pohľadávky" xfId="46"/>
    <cellStyle name="normální_laroux" xfId="47"/>
    <cellStyle name="Percent" xfId="48"/>
    <cellStyle name="Popis" xfId="49"/>
    <cellStyle name="Followed Hyperlink" xfId="50"/>
    <cellStyle name="ProductNo." xfId="51"/>
    <cellStyle name="Upozornenie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worksheet" Target="worksheets/sheet20.xml" /><Relationship Id="rId26" Type="http://schemas.openxmlformats.org/officeDocument/2006/relationships/worksheet" Target="worksheets/sheet21.xml" /><Relationship Id="rId27" Type="http://schemas.openxmlformats.org/officeDocument/2006/relationships/worksheet" Target="worksheets/sheet22.xml" /><Relationship Id="rId28" Type="http://schemas.openxmlformats.org/officeDocument/2006/relationships/chartsheet" Target="chartsheets/sheet6.xml" /><Relationship Id="rId29" Type="http://schemas.openxmlformats.org/officeDocument/2006/relationships/chartsheet" Target="chartsheets/sheet7.xml" /><Relationship Id="rId30" Type="http://schemas.openxmlformats.org/officeDocument/2006/relationships/worksheet" Target="worksheets/sheet23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Priemerné mesačné výšky vyplácaných dôchodkov na jedného dôchodcu (sólo dôchodky) v Sk</a:t>
            </a:r>
          </a:p>
        </c:rich>
      </c:tx>
      <c:layout/>
      <c:spPr>
        <a:noFill/>
        <a:ln>
          <a:noFill/>
        </a:ln>
      </c:spPr>
    </c:title>
    <c:view3D>
      <c:rotX val="10"/>
      <c:rotY val="0"/>
      <c:depthPercent val="100"/>
      <c:rAngAx val="1"/>
    </c:view3D>
    <c:plotArea>
      <c:layout>
        <c:manualLayout>
          <c:xMode val="edge"/>
          <c:yMode val="edge"/>
          <c:x val="0"/>
          <c:y val="0.0915"/>
          <c:w val="0.97875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'[3]List1'!$C$24</c:f>
              <c:strCache>
                <c:ptCount val="1"/>
                <c:pt idx="0">
                  <c:v>k 31.12.2006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'[3]List1'!$B$25:$B$35</c:f>
              <c:strCache>
                <c:ptCount val="11"/>
                <c:pt idx="0">
                  <c:v>starobný dôchodok + 
starobný pomerný 
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'[3]List1'!$C$25:$C$35</c:f>
              <c:numCache>
                <c:ptCount val="11"/>
                <c:pt idx="0">
                  <c:v>8226</c:v>
                </c:pt>
                <c:pt idx="1">
                  <c:v>8970</c:v>
                </c:pt>
                <c:pt idx="2">
                  <c:v>6139</c:v>
                </c:pt>
                <c:pt idx="3">
                  <c:v>5203</c:v>
                </c:pt>
                <c:pt idx="4">
                  <c:v>9120</c:v>
                </c:pt>
                <c:pt idx="5">
                  <c:v>3540</c:v>
                </c:pt>
                <c:pt idx="6">
                  <c:v>10679</c:v>
                </c:pt>
                <c:pt idx="7">
                  <c:v>2982</c:v>
                </c:pt>
                <c:pt idx="8">
                  <c:v>69</c:v>
                </c:pt>
                <c:pt idx="9">
                  <c:v>570</c:v>
                </c:pt>
                <c:pt idx="10">
                  <c:v>4861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'[3]List1'!$D$24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'[3]List1'!$B$25:$B$35</c:f>
              <c:strCache>
                <c:ptCount val="11"/>
                <c:pt idx="0">
                  <c:v>starobný dôchodok + 
starobný pomerný 
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'[3]List1'!$D$25:$D$35</c:f>
              <c:numCache>
                <c:ptCount val="11"/>
                <c:pt idx="0">
                  <c:v>8885</c:v>
                </c:pt>
                <c:pt idx="1">
                  <c:v>9398</c:v>
                </c:pt>
                <c:pt idx="2">
                  <c:v>6621</c:v>
                </c:pt>
                <c:pt idx="3">
                  <c:v>5544</c:v>
                </c:pt>
                <c:pt idx="4">
                  <c:v>9757</c:v>
                </c:pt>
                <c:pt idx="5">
                  <c:v>3949</c:v>
                </c:pt>
                <c:pt idx="6">
                  <c:v>11163</c:v>
                </c:pt>
                <c:pt idx="7">
                  <c:v>3242</c:v>
                </c:pt>
                <c:pt idx="8">
                  <c:v>69</c:v>
                </c:pt>
                <c:pt idx="9">
                  <c:v>570</c:v>
                </c:pt>
                <c:pt idx="10">
                  <c:v>5149</c:v>
                </c:pt>
              </c:numCache>
            </c:numRef>
          </c:val>
          <c:shape val="cylinder"/>
        </c:ser>
        <c:shape val="cylinder"/>
        <c:axId val="21874516"/>
        <c:axId val="62652917"/>
      </c:bar3D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652917"/>
        <c:crosses val="autoZero"/>
        <c:auto val="1"/>
        <c:lblOffset val="100"/>
        <c:noMultiLvlLbl val="0"/>
      </c:catAx>
      <c:valAx>
        <c:axId val="62652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74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"/>
          <c:y val="0.9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Prehľad o druhu prijatých podaní v podateľni - ústredie v roku 2007
</a:t>
            </a:r>
            <a:r>
              <a:rPr lang="en-US" cap="none" sz="1400" b="0" i="0" u="none" baseline="0"/>
              <a:t>úhrnný počet prijatých podaní 1 235 834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23875"/>
          <c:w val="0.763"/>
          <c:h val="0.612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00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'[14]Hárok3'!$A$26:$A$27</c:f>
              <c:strCache>
                <c:ptCount val="2"/>
                <c:pt idx="0">
                  <c:v>Ostatné podania (nedávková časť)</c:v>
                </c:pt>
                <c:pt idx="1">
                  <c:v>Podania týkajúce sa dôchodkového poistenia </c:v>
                </c:pt>
              </c:strCache>
            </c:strRef>
          </c:cat>
          <c:val>
            <c:numRef>
              <c:f>'[14]Hárok3'!$B$26:$B$27</c:f>
              <c:numCache>
                <c:ptCount val="2"/>
                <c:pt idx="0">
                  <c:v>166721</c:v>
                </c:pt>
                <c:pt idx="1">
                  <c:v>1069113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3475"/>
          <c:w val="0.8887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Prehľad o druhu expedovaných zásielok - ústredie v roku 2007
 </a:t>
            </a:r>
            <a:r>
              <a:rPr lang="en-US" cap="none" sz="1400" b="0" i="0" u="none" baseline="0"/>
              <a:t>úhrnný počet vypravených zásielok 3 177 682 </a:t>
            </a:r>
          </a:p>
        </c:rich>
      </c:tx>
      <c:layout>
        <c:manualLayout>
          <c:xMode val="factor"/>
          <c:yMode val="factor"/>
          <c:x val="-0.012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24"/>
          <c:w val="0.705"/>
          <c:h val="0.423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explosion val="3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'[14]Hárok4'!$A$3:$A$6</c:f>
              <c:strCache>
                <c:ptCount val="4"/>
                <c:pt idx="0">
                  <c:v>doporučené zásielky</c:v>
                </c:pt>
                <c:pt idx="1">
                  <c:v>obyčajné zásielky</c:v>
                </c:pt>
                <c:pt idx="2">
                  <c:v>expedícia na pobočky SP</c:v>
                </c:pt>
                <c:pt idx="3">
                  <c:v>balíky</c:v>
                </c:pt>
              </c:strCache>
            </c:strRef>
          </c:cat>
          <c:val>
            <c:numRef>
              <c:f>'[14]Hárok4'!$B$3:$B$6</c:f>
              <c:numCache>
                <c:ptCount val="4"/>
                <c:pt idx="0">
                  <c:v>122565</c:v>
                </c:pt>
                <c:pt idx="1">
                  <c:v>2961783</c:v>
                </c:pt>
                <c:pt idx="2">
                  <c:v>93080</c:v>
                </c:pt>
                <c:pt idx="3">
                  <c:v>254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>
        <c:manualLayout>
          <c:xMode val="edge"/>
          <c:yMode val="edge"/>
          <c:x val="0.14175"/>
          <c:y val="0.871"/>
          <c:w val="0.752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Počet vyplácaných dôchodkov k 31.decembru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475"/>
          <c:w val="0.98"/>
          <c:h val="0.8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'[3]List1'!$C$6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'[3]List1'!$B$7:$B$18</c:f>
              <c:strCache>
                <c:ptCount val="12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'[3]List1'!$C$7:$C$16</c:f>
              <c:numCache>
                <c:ptCount val="10"/>
                <c:pt idx="0">
                  <c:v>916296</c:v>
                </c:pt>
                <c:pt idx="1">
                  <c:v>44693</c:v>
                </c:pt>
                <c:pt idx="2">
                  <c:v>183588</c:v>
                </c:pt>
                <c:pt idx="3">
                  <c:v>302363</c:v>
                </c:pt>
                <c:pt idx="4">
                  <c:v>13631</c:v>
                </c:pt>
                <c:pt idx="5">
                  <c:v>30237</c:v>
                </c:pt>
                <c:pt idx="6">
                  <c:v>3</c:v>
                </c:pt>
                <c:pt idx="7">
                  <c:v>3672</c:v>
                </c:pt>
                <c:pt idx="8">
                  <c:v>3905</c:v>
                </c:pt>
                <c:pt idx="9">
                  <c:v>1498388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'[3]List1'!$D$6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'[3]List1'!$B$7:$B$18</c:f>
              <c:strCache>
                <c:ptCount val="12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'[3]List1'!$D$7:$D$18</c:f>
              <c:numCache>
                <c:ptCount val="12"/>
                <c:pt idx="0">
                  <c:v>916941</c:v>
                </c:pt>
                <c:pt idx="1">
                  <c:v>48225</c:v>
                </c:pt>
                <c:pt idx="2">
                  <c:v>196704</c:v>
                </c:pt>
                <c:pt idx="3">
                  <c:v>302807</c:v>
                </c:pt>
                <c:pt idx="4">
                  <c:v>31109</c:v>
                </c:pt>
                <c:pt idx="5">
                  <c:v>29645</c:v>
                </c:pt>
                <c:pt idx="6">
                  <c:v>3</c:v>
                </c:pt>
                <c:pt idx="7">
                  <c:v>2923</c:v>
                </c:pt>
                <c:pt idx="8">
                  <c:v>3566</c:v>
                </c:pt>
                <c:pt idx="9">
                  <c:v>1531923</c:v>
                </c:pt>
              </c:numCache>
            </c:numRef>
          </c:val>
          <c:shape val="cylinder"/>
        </c:ser>
        <c:shape val="cylinder"/>
        <c:axId val="27005342"/>
        <c:axId val="41721487"/>
      </c:bar3D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0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75"/>
          <c:y val="0.96375"/>
          <c:w val="0.17575"/>
          <c:h val="0.03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Počet novopriznaných, obnovených a prevzatých dôchodkov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'[3]List1'!$I$6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'[3]List1'!$I$7:$I$14</c:f>
              <c:numCache>
                <c:ptCount val="8"/>
                <c:pt idx="0">
                  <c:v>13412</c:v>
                </c:pt>
                <c:pt idx="1">
                  <c:v>37825</c:v>
                </c:pt>
                <c:pt idx="2">
                  <c:v>15641</c:v>
                </c:pt>
                <c:pt idx="3">
                  <c:v>14088</c:v>
                </c:pt>
                <c:pt idx="4">
                  <c:v>7828</c:v>
                </c:pt>
                <c:pt idx="5">
                  <c:v>3860</c:v>
                </c:pt>
                <c:pt idx="6">
                  <c:v>5</c:v>
                </c:pt>
                <c:pt idx="7">
                  <c:v>92659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'[3]List1'!$J$6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'[3]List1'!$J$7:$J$14</c:f>
              <c:numCache>
                <c:ptCount val="8"/>
                <c:pt idx="0">
                  <c:v>21221</c:v>
                </c:pt>
                <c:pt idx="1">
                  <c:v>19677</c:v>
                </c:pt>
                <c:pt idx="2">
                  <c:v>17921</c:v>
                </c:pt>
                <c:pt idx="3">
                  <c:v>15771</c:v>
                </c:pt>
                <c:pt idx="4">
                  <c:v>18705</c:v>
                </c:pt>
                <c:pt idx="5">
                  <c:v>4260</c:v>
                </c:pt>
                <c:pt idx="6">
                  <c:v>0</c:v>
                </c:pt>
                <c:pt idx="7">
                  <c:v>97555</c:v>
                </c:pt>
              </c:numCache>
            </c:numRef>
          </c:val>
          <c:shape val="cylinder"/>
        </c:ser>
        <c:shape val="cylinder"/>
        <c:axId val="39949064"/>
        <c:axId val="23997257"/>
      </c:bar3D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4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Prehľad spôsobu výplat dôchodkov za rok 2007  </a:t>
            </a:r>
          </a:p>
        </c:rich>
      </c:tx>
      <c:layout>
        <c:manualLayout>
          <c:xMode val="factor"/>
          <c:yMode val="factor"/>
          <c:x val="-0.0055"/>
          <c:y val="0.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425"/>
          <c:w val="0.923"/>
          <c:h val="0.88275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501 786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18 116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306 408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46 492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858 103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'[4]Hárok2'!$A$1:$A$5</c:f>
              <c:strCache>
                <c:ptCount val="5"/>
                <c:pt idx="0">
                  <c:v>Výplata poštovým peňažným poukazom E a bezhotovostným denným poukazom</c:v>
                </c:pt>
                <c:pt idx="1">
                  <c:v>Výplaty dôchodkov do domovov a do zariadení sociálnych služieb mesačne</c:v>
                </c:pt>
                <c:pt idx="2">
                  <c:v>Výplaty dôchodkov na účty dôchodcov v bankách mesačne</c:v>
                </c:pt>
                <c:pt idx="3">
                  <c:v>Výplaty dôchodkov na sporožírové účty mesačne</c:v>
                </c:pt>
                <c:pt idx="4">
                  <c:v>Výplaty dôchodkov na poštách mesačne</c:v>
                </c:pt>
              </c:strCache>
            </c:strRef>
          </c:cat>
          <c:val>
            <c:numRef>
              <c:f>'[4]Hárok2'!$B$1:$B$5</c:f>
              <c:numCache>
                <c:ptCount val="5"/>
                <c:pt idx="0">
                  <c:v>501786</c:v>
                </c:pt>
                <c:pt idx="1">
                  <c:v>18116</c:v>
                </c:pt>
                <c:pt idx="2">
                  <c:v>306408</c:v>
                </c:pt>
                <c:pt idx="3">
                  <c:v>46492</c:v>
                </c:pt>
                <c:pt idx="4">
                  <c:v>858103</c:v>
                </c:pt>
              </c:numCache>
            </c:numRef>
          </c:val>
          <c:shape val="cylinder"/>
        </c:ser>
        <c:shape val="cylinder"/>
        <c:axId val="14648722"/>
        <c:axId val="64729635"/>
      </c:bar3DChart>
      <c:catAx>
        <c:axId val="14648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/>
            </a:pPr>
          </a:p>
        </c:tx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14648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Uložený a obhospodarovaný spisový materiál v kusoch v roku 2007</a:t>
            </a:r>
          </a:p>
        </c:rich>
      </c:tx>
      <c:layout>
        <c:manualLayout>
          <c:xMode val="factor"/>
          <c:yMode val="factor"/>
          <c:x val="-0.002"/>
          <c:y val="0.031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475"/>
          <c:y val="0.1345"/>
          <c:w val="0.9812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2 100 000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 2 500 000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34 500 000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64 883 252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'[4]Hárok4'!$A$1:$A$4</c:f>
              <c:strCache>
                <c:ptCount val="4"/>
                <c:pt idx="0">
                  <c:v>Dávkové spisy uložené v dávkovej registratúre</c:v>
                </c:pt>
                <c:pt idx="1">
                  <c:v>Likvidačné a dôchodkové listy uložené v evidencii likvidačných dokladov</c:v>
                </c:pt>
                <c:pt idx="2">
                  <c:v>Evidenčný materiál uložený v evidencii nárokových podkladov</c:v>
                </c:pt>
                <c:pt idx="3">
                  <c:v>Zoskenované evidenčné listy dôchodkového poistenia zapísané na diskové pole</c:v>
                </c:pt>
              </c:strCache>
            </c:strRef>
          </c:cat>
          <c:val>
            <c:numRef>
              <c:f>'[4]Hárok4'!$B$1:$B$4</c:f>
              <c:numCache>
                <c:ptCount val="4"/>
                <c:pt idx="0">
                  <c:v>2100000</c:v>
                </c:pt>
                <c:pt idx="1">
                  <c:v>2500000</c:v>
                </c:pt>
                <c:pt idx="2">
                  <c:v>34500000</c:v>
                </c:pt>
                <c:pt idx="3">
                  <c:v>64883252</c:v>
                </c:pt>
              </c:numCache>
            </c:numRef>
          </c:val>
          <c:shape val="box"/>
        </c:ser>
        <c:gapDepth val="0"/>
        <c:shape val="box"/>
        <c:axId val="45695804"/>
        <c:axId val="8609053"/>
      </c:bar3D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</c:scaling>
        <c:axPos val="l"/>
        <c:delete val="1"/>
        <c:majorTickMark val="out"/>
        <c:minorTickMark val="none"/>
        <c:tickLblPos val="nextTo"/>
        <c:crossAx val="456958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Prehľad súm úrazových dávok vyplatených z pobočiek 
v roku 2007 v porovnaní s rokom 2006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6775"/>
          <c:w val="0.99025"/>
          <c:h val="0.8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'[2]Údaje'!$F$3</c:f>
              <c:strCache>
                <c:ptCount val="1"/>
                <c:pt idx="0">
                  <c:v>Suma - 2007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'[2]Údaje'!$E$4:$E$41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Bratislava-mesto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'[2]Údaje'!$F$4:$F$41</c:f>
              <c:numCache>
                <c:ptCount val="38"/>
                <c:pt idx="0">
                  <c:v>29313273</c:v>
                </c:pt>
                <c:pt idx="1">
                  <c:v>5573454</c:v>
                </c:pt>
                <c:pt idx="2">
                  <c:v>60114585</c:v>
                </c:pt>
                <c:pt idx="3">
                  <c:v>6610092</c:v>
                </c:pt>
                <c:pt idx="4">
                  <c:v>11117207</c:v>
                </c:pt>
                <c:pt idx="5">
                  <c:v>8053109</c:v>
                </c:pt>
                <c:pt idx="6">
                  <c:v>5839095</c:v>
                </c:pt>
                <c:pt idx="7">
                  <c:v>8667995</c:v>
                </c:pt>
                <c:pt idx="8">
                  <c:v>9401061</c:v>
                </c:pt>
                <c:pt idx="9">
                  <c:v>4680809</c:v>
                </c:pt>
                <c:pt idx="10">
                  <c:v>40404990</c:v>
                </c:pt>
                <c:pt idx="11">
                  <c:v>5908875</c:v>
                </c:pt>
                <c:pt idx="12">
                  <c:v>6379377</c:v>
                </c:pt>
                <c:pt idx="13">
                  <c:v>12715281</c:v>
                </c:pt>
                <c:pt idx="14">
                  <c:v>23522022</c:v>
                </c:pt>
                <c:pt idx="15">
                  <c:v>10209586</c:v>
                </c:pt>
                <c:pt idx="16">
                  <c:v>12159407</c:v>
                </c:pt>
                <c:pt idx="17">
                  <c:v>17045745</c:v>
                </c:pt>
                <c:pt idx="18">
                  <c:v>5679181</c:v>
                </c:pt>
                <c:pt idx="19">
                  <c:v>14042270</c:v>
                </c:pt>
                <c:pt idx="20">
                  <c:v>18353514</c:v>
                </c:pt>
                <c:pt idx="21">
                  <c:v>15202410</c:v>
                </c:pt>
                <c:pt idx="22">
                  <c:v>108464168</c:v>
                </c:pt>
                <c:pt idx="23">
                  <c:v>3874723</c:v>
                </c:pt>
                <c:pt idx="24">
                  <c:v>12843494</c:v>
                </c:pt>
                <c:pt idx="25">
                  <c:v>7360544</c:v>
                </c:pt>
                <c:pt idx="26">
                  <c:v>21480830</c:v>
                </c:pt>
                <c:pt idx="27">
                  <c:v>7497114</c:v>
                </c:pt>
                <c:pt idx="28">
                  <c:v>3689173</c:v>
                </c:pt>
                <c:pt idx="29">
                  <c:v>13438710</c:v>
                </c:pt>
                <c:pt idx="30">
                  <c:v>4800912</c:v>
                </c:pt>
                <c:pt idx="31">
                  <c:v>17616882</c:v>
                </c:pt>
                <c:pt idx="32">
                  <c:v>15434141</c:v>
                </c:pt>
                <c:pt idx="33">
                  <c:v>13182458</c:v>
                </c:pt>
                <c:pt idx="34">
                  <c:v>5836533</c:v>
                </c:pt>
                <c:pt idx="35">
                  <c:v>10177161</c:v>
                </c:pt>
                <c:pt idx="36">
                  <c:v>8625406</c:v>
                </c:pt>
                <c:pt idx="37">
                  <c:v>22633333</c:v>
                </c:pt>
              </c:numCache>
            </c:numRef>
          </c:val>
        </c:ser>
        <c:ser>
          <c:idx val="1"/>
          <c:order val="1"/>
          <c:tx>
            <c:strRef>
              <c:f>'[2]Údaje'!$G$3</c:f>
              <c:strCache>
                <c:ptCount val="1"/>
                <c:pt idx="0">
                  <c:v>Suma - 2006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'[2]Údaje'!$E$4:$E$41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Bratislava-mesto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'[2]Údaje'!$G$4:$G$41</c:f>
              <c:numCache>
                <c:ptCount val="38"/>
                <c:pt idx="0">
                  <c:v>30077911</c:v>
                </c:pt>
                <c:pt idx="1">
                  <c:v>4984503</c:v>
                </c:pt>
                <c:pt idx="2">
                  <c:v>78564995</c:v>
                </c:pt>
                <c:pt idx="3">
                  <c:v>7093217</c:v>
                </c:pt>
                <c:pt idx="4">
                  <c:v>6279474</c:v>
                </c:pt>
                <c:pt idx="5">
                  <c:v>9438586</c:v>
                </c:pt>
                <c:pt idx="6">
                  <c:v>6974429</c:v>
                </c:pt>
                <c:pt idx="7">
                  <c:v>6747686</c:v>
                </c:pt>
                <c:pt idx="8">
                  <c:v>10668983</c:v>
                </c:pt>
                <c:pt idx="9">
                  <c:v>6342598</c:v>
                </c:pt>
                <c:pt idx="10">
                  <c:v>41463724</c:v>
                </c:pt>
                <c:pt idx="11">
                  <c:v>6292115</c:v>
                </c:pt>
                <c:pt idx="12">
                  <c:v>6609420</c:v>
                </c:pt>
                <c:pt idx="13">
                  <c:v>12770244</c:v>
                </c:pt>
                <c:pt idx="14">
                  <c:v>11340281</c:v>
                </c:pt>
                <c:pt idx="15">
                  <c:v>11169960</c:v>
                </c:pt>
                <c:pt idx="16">
                  <c:v>16361310</c:v>
                </c:pt>
                <c:pt idx="17">
                  <c:v>16031624</c:v>
                </c:pt>
                <c:pt idx="18">
                  <c:v>5012017</c:v>
                </c:pt>
                <c:pt idx="19">
                  <c:v>14390956</c:v>
                </c:pt>
                <c:pt idx="20">
                  <c:v>14907410</c:v>
                </c:pt>
                <c:pt idx="21">
                  <c:v>15449817</c:v>
                </c:pt>
                <c:pt idx="22">
                  <c:v>66219520</c:v>
                </c:pt>
                <c:pt idx="23">
                  <c:v>3120200</c:v>
                </c:pt>
                <c:pt idx="24">
                  <c:v>12194629</c:v>
                </c:pt>
                <c:pt idx="25">
                  <c:v>8761575</c:v>
                </c:pt>
                <c:pt idx="26">
                  <c:v>18199347</c:v>
                </c:pt>
                <c:pt idx="27">
                  <c:v>2850814</c:v>
                </c:pt>
                <c:pt idx="28">
                  <c:v>2919591</c:v>
                </c:pt>
                <c:pt idx="29">
                  <c:v>9337829</c:v>
                </c:pt>
                <c:pt idx="30">
                  <c:v>3309665</c:v>
                </c:pt>
                <c:pt idx="31">
                  <c:v>16044868</c:v>
                </c:pt>
                <c:pt idx="32">
                  <c:v>15873243</c:v>
                </c:pt>
                <c:pt idx="33">
                  <c:v>8072390</c:v>
                </c:pt>
                <c:pt idx="34">
                  <c:v>2920888</c:v>
                </c:pt>
                <c:pt idx="35">
                  <c:v>9345903</c:v>
                </c:pt>
                <c:pt idx="36">
                  <c:v>11323834</c:v>
                </c:pt>
                <c:pt idx="37">
                  <c:v>22835401</c:v>
                </c:pt>
              </c:numCache>
            </c:numRef>
          </c:val>
        </c:ser>
        <c:axId val="10372614"/>
        <c:axId val="26244663"/>
      </c:barChart>
      <c:catAx>
        <c:axId val="10372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372614"/>
        <c:crossesAt val="1"/>
        <c:crossBetween val="between"/>
        <c:dispUnits/>
        <c:minorUnit val="5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12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Prehľad počtu úrazových dávok vyplatených z pobočiek  
v roku 2007 v porovnaní s rokom 2006</a:t>
            </a:r>
          </a:p>
        </c:rich>
      </c:tx>
      <c:layout>
        <c:manualLayout>
          <c:xMode val="factor"/>
          <c:yMode val="factor"/>
          <c:x val="-0.01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325"/>
          <c:w val="0.958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'[2]Údaje'!$C$3</c:f>
              <c:strCache>
                <c:ptCount val="1"/>
                <c:pt idx="0">
                  <c:v>Počet plnení - 2007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'[2]Údaje'!$B$4:$B$41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'[2]Údaje'!$C$4:$C$41</c:f>
              <c:numCache>
                <c:ptCount val="38"/>
                <c:pt idx="0">
                  <c:v>2093</c:v>
                </c:pt>
                <c:pt idx="1">
                  <c:v>267</c:v>
                </c:pt>
                <c:pt idx="2">
                  <c:v>3515</c:v>
                </c:pt>
                <c:pt idx="3">
                  <c:v>1249</c:v>
                </c:pt>
                <c:pt idx="4">
                  <c:v>954</c:v>
                </c:pt>
                <c:pt idx="5">
                  <c:v>602</c:v>
                </c:pt>
                <c:pt idx="6">
                  <c:v>813</c:v>
                </c:pt>
                <c:pt idx="7">
                  <c:v>1046</c:v>
                </c:pt>
                <c:pt idx="8">
                  <c:v>1059</c:v>
                </c:pt>
                <c:pt idx="9">
                  <c:v>710</c:v>
                </c:pt>
                <c:pt idx="10">
                  <c:v>2110</c:v>
                </c:pt>
                <c:pt idx="11">
                  <c:v>478</c:v>
                </c:pt>
                <c:pt idx="12">
                  <c:v>977</c:v>
                </c:pt>
                <c:pt idx="13">
                  <c:v>1333</c:v>
                </c:pt>
                <c:pt idx="14">
                  <c:v>1190</c:v>
                </c:pt>
                <c:pt idx="15">
                  <c:v>1309</c:v>
                </c:pt>
                <c:pt idx="16">
                  <c:v>916</c:v>
                </c:pt>
                <c:pt idx="17">
                  <c:v>2131</c:v>
                </c:pt>
                <c:pt idx="18">
                  <c:v>665</c:v>
                </c:pt>
                <c:pt idx="19">
                  <c:v>2242</c:v>
                </c:pt>
                <c:pt idx="20">
                  <c:v>2175</c:v>
                </c:pt>
                <c:pt idx="21">
                  <c:v>1486</c:v>
                </c:pt>
                <c:pt idx="22">
                  <c:v>5464</c:v>
                </c:pt>
                <c:pt idx="23">
                  <c:v>483</c:v>
                </c:pt>
                <c:pt idx="24">
                  <c:v>580</c:v>
                </c:pt>
                <c:pt idx="25">
                  <c:v>937</c:v>
                </c:pt>
                <c:pt idx="26">
                  <c:v>916</c:v>
                </c:pt>
                <c:pt idx="27">
                  <c:v>388</c:v>
                </c:pt>
                <c:pt idx="28">
                  <c:v>319</c:v>
                </c:pt>
                <c:pt idx="29">
                  <c:v>1605</c:v>
                </c:pt>
                <c:pt idx="30">
                  <c:v>322</c:v>
                </c:pt>
                <c:pt idx="31">
                  <c:v>2407</c:v>
                </c:pt>
                <c:pt idx="32">
                  <c:v>2413</c:v>
                </c:pt>
                <c:pt idx="33">
                  <c:v>377</c:v>
                </c:pt>
                <c:pt idx="34">
                  <c:v>394</c:v>
                </c:pt>
                <c:pt idx="35">
                  <c:v>1094</c:v>
                </c:pt>
                <c:pt idx="36">
                  <c:v>708</c:v>
                </c:pt>
                <c:pt idx="37">
                  <c:v>2233</c:v>
                </c:pt>
              </c:numCache>
            </c:numRef>
          </c:val>
        </c:ser>
        <c:ser>
          <c:idx val="1"/>
          <c:order val="1"/>
          <c:tx>
            <c:strRef>
              <c:f>'[2]Údaje'!$D$3</c:f>
              <c:strCache>
                <c:ptCount val="1"/>
                <c:pt idx="0">
                  <c:v>Počet plnení - 2006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'[2]Údaje'!$B$4:$B$41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'[2]Údaje'!$D$4:$D$41</c:f>
              <c:numCache>
                <c:ptCount val="38"/>
                <c:pt idx="0">
                  <c:v>2575</c:v>
                </c:pt>
                <c:pt idx="1">
                  <c:v>335</c:v>
                </c:pt>
                <c:pt idx="2">
                  <c:v>4383</c:v>
                </c:pt>
                <c:pt idx="3">
                  <c:v>1156</c:v>
                </c:pt>
                <c:pt idx="4">
                  <c:v>934</c:v>
                </c:pt>
                <c:pt idx="5">
                  <c:v>618</c:v>
                </c:pt>
                <c:pt idx="6">
                  <c:v>749</c:v>
                </c:pt>
                <c:pt idx="7">
                  <c:v>1157</c:v>
                </c:pt>
                <c:pt idx="8">
                  <c:v>1050</c:v>
                </c:pt>
                <c:pt idx="9">
                  <c:v>925</c:v>
                </c:pt>
                <c:pt idx="10">
                  <c:v>2255</c:v>
                </c:pt>
                <c:pt idx="11">
                  <c:v>404</c:v>
                </c:pt>
                <c:pt idx="12">
                  <c:v>878</c:v>
                </c:pt>
                <c:pt idx="13">
                  <c:v>1026</c:v>
                </c:pt>
                <c:pt idx="14">
                  <c:v>1060</c:v>
                </c:pt>
                <c:pt idx="15">
                  <c:v>1316</c:v>
                </c:pt>
                <c:pt idx="16">
                  <c:v>862</c:v>
                </c:pt>
                <c:pt idx="17">
                  <c:v>1637</c:v>
                </c:pt>
                <c:pt idx="18">
                  <c:v>700</c:v>
                </c:pt>
                <c:pt idx="19">
                  <c:v>2731</c:v>
                </c:pt>
                <c:pt idx="20">
                  <c:v>2349</c:v>
                </c:pt>
                <c:pt idx="21">
                  <c:v>1633</c:v>
                </c:pt>
                <c:pt idx="22">
                  <c:v>4321</c:v>
                </c:pt>
                <c:pt idx="23">
                  <c:v>467</c:v>
                </c:pt>
                <c:pt idx="24">
                  <c:v>520</c:v>
                </c:pt>
                <c:pt idx="25">
                  <c:v>1009</c:v>
                </c:pt>
                <c:pt idx="26">
                  <c:v>1067</c:v>
                </c:pt>
                <c:pt idx="27">
                  <c:v>404</c:v>
                </c:pt>
                <c:pt idx="28">
                  <c:v>309</c:v>
                </c:pt>
                <c:pt idx="29">
                  <c:v>1418</c:v>
                </c:pt>
                <c:pt idx="30">
                  <c:v>328</c:v>
                </c:pt>
                <c:pt idx="31">
                  <c:v>2361</c:v>
                </c:pt>
                <c:pt idx="32">
                  <c:v>2522</c:v>
                </c:pt>
                <c:pt idx="33">
                  <c:v>382</c:v>
                </c:pt>
                <c:pt idx="34">
                  <c:v>495</c:v>
                </c:pt>
                <c:pt idx="35">
                  <c:v>989</c:v>
                </c:pt>
                <c:pt idx="36">
                  <c:v>628</c:v>
                </c:pt>
                <c:pt idx="37">
                  <c:v>2153</c:v>
                </c:pt>
              </c:numCache>
            </c:numRef>
          </c:val>
        </c:ser>
        <c:axId val="34875376"/>
        <c:axId val="45442929"/>
      </c:barChart>
      <c:catAx>
        <c:axId val="34875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Počet plnen</a:t>
                </a: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í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75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1485"/>
          <c:w val="0.22325"/>
          <c:h val="0.04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Suma vyplatených úrazových dávok v roku 2007 podľa ich druhu</a:t>
            </a:r>
          </a:p>
        </c:rich>
      </c:tx>
      <c:layout>
        <c:manualLayout>
          <c:xMode val="factor"/>
          <c:yMode val="factor"/>
          <c:x val="0.001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375"/>
          <c:w val="0.9502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'[1]Hárok1'!$H$1</c:f>
              <c:strCache>
                <c:ptCount val="1"/>
                <c:pt idx="0">
                  <c:v>Suma vyplatených dávok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'[1]Hárok1'!$F$2:$F$23</c:f>
              <c:strCache>
                <c:ptCount val="22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podľa ZP</c:v>
                </c:pt>
                <c:pt idx="5">
                  <c:v>Náhrada za SSU podľa ZP</c:v>
                </c:pt>
                <c:pt idx="6">
                  <c:v>Náhrada nákladov spojených s liečením podľa ZP</c:v>
                </c:pt>
                <c:pt idx="7">
                  <c:v>Náhrada nákladov spojených s pohrebom podľa ZP</c:v>
                </c:pt>
                <c:pt idx="8">
                  <c:v>Jednorazové odškodnenie pozostalých podľa ZP</c:v>
                </c:pt>
                <c:pt idx="9">
                  <c:v>Náhrada za bolesť podľa ZSP</c:v>
                </c:pt>
                <c:pt idx="10">
                  <c:v>Náhrada za SSU podľa ZSP</c:v>
                </c:pt>
                <c:pt idx="11">
                  <c:v>Náhrada nákladov spoj. s liečením podľa ZSP</c:v>
                </c:pt>
                <c:pt idx="12">
                  <c:v>Náhrada nákladov spoj. s pohrebom podľa ZSP</c:v>
                </c:pt>
                <c:pt idx="13">
                  <c:v>Jednorazové vyrovnanie podľa ZSP</c:v>
                </c:pt>
                <c:pt idx="14">
                  <c:v>Jednorazové odškodnenie podľa ZSP</c:v>
                </c:pt>
                <c:pt idx="15">
                  <c:v>Úrazový príplatok podľa ZSP</c:v>
                </c:pt>
                <c:pt idx="16">
                  <c:v>Pracovná rehabilitácia</c:v>
                </c:pt>
                <c:pt idx="17">
                  <c:v>Rehabilitačné</c:v>
                </c:pt>
                <c:pt idx="18">
                  <c:v>Rekvalifikácia</c:v>
                </c:pt>
                <c:pt idx="19">
                  <c:v>Rekvalifikačné</c:v>
                </c:pt>
                <c:pt idx="20">
                  <c:v>Úrazová renta</c:v>
                </c:pt>
                <c:pt idx="21">
                  <c:v>Pozostalostná úrazová renta</c:v>
                </c:pt>
              </c:strCache>
            </c:strRef>
          </c:cat>
          <c:val>
            <c:numRef>
              <c:f>'[1]Hárok1'!$H$2:$H$23</c:f>
              <c:numCache>
                <c:ptCount val="22"/>
                <c:pt idx="0">
                  <c:v>805260</c:v>
                </c:pt>
                <c:pt idx="1">
                  <c:v>3886087</c:v>
                </c:pt>
                <c:pt idx="2">
                  <c:v>0</c:v>
                </c:pt>
                <c:pt idx="3">
                  <c:v>44070</c:v>
                </c:pt>
                <c:pt idx="4">
                  <c:v>7245590</c:v>
                </c:pt>
                <c:pt idx="5">
                  <c:v>23979542</c:v>
                </c:pt>
                <c:pt idx="6">
                  <c:v>31197</c:v>
                </c:pt>
                <c:pt idx="7">
                  <c:v>292614</c:v>
                </c:pt>
                <c:pt idx="8">
                  <c:v>64500</c:v>
                </c:pt>
                <c:pt idx="9">
                  <c:v>186421106</c:v>
                </c:pt>
                <c:pt idx="10">
                  <c:v>247171198</c:v>
                </c:pt>
                <c:pt idx="11">
                  <c:v>1699667</c:v>
                </c:pt>
                <c:pt idx="12">
                  <c:v>2902320</c:v>
                </c:pt>
                <c:pt idx="13">
                  <c:v>4157448</c:v>
                </c:pt>
                <c:pt idx="14">
                  <c:v>35076130</c:v>
                </c:pt>
                <c:pt idx="15">
                  <c:v>94172191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438354930</c:v>
                </c:pt>
                <c:pt idx="21">
                  <c:v>9042282</c:v>
                </c:pt>
              </c:numCache>
            </c:numRef>
          </c:val>
        </c:ser>
        <c:axId val="6333178"/>
        <c:axId val="56998603"/>
      </c:barChart>
      <c:catAx>
        <c:axId val="6333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Celková suma vyplatených dávok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3178"/>
        <c:crossesAt val="1"/>
        <c:crossBetween val="between"/>
        <c:dispUnits/>
        <c:majorUnit val="1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7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Graf početnosti vyplatených úrazových dávok v roku 2007 podľa ich druhu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6"/>
          <c:w val="0.9415"/>
          <c:h val="0.8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'[1]Hárok1'!$G$1</c:f>
              <c:strCache>
                <c:ptCount val="1"/>
                <c:pt idx="0">
                  <c:v>Počet vyplatených dávok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'[1]Hárok1'!$F$2:$F$23</c:f>
              <c:strCache>
                <c:ptCount val="22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podľa ZP</c:v>
                </c:pt>
                <c:pt idx="5">
                  <c:v>Náhrada za SSU podľa ZP</c:v>
                </c:pt>
                <c:pt idx="6">
                  <c:v>Náhrada nákladov spojených s liečením podľa ZP</c:v>
                </c:pt>
                <c:pt idx="7">
                  <c:v>Náhrada nákladov spojených s pohrebom podľa ZP</c:v>
                </c:pt>
                <c:pt idx="8">
                  <c:v>Jednorazové odškodnenie pozostalých podľa ZP</c:v>
                </c:pt>
                <c:pt idx="9">
                  <c:v>Náhrada za bolesť podľa ZSP</c:v>
                </c:pt>
                <c:pt idx="10">
                  <c:v>Náhrada za SSU podľa ZSP</c:v>
                </c:pt>
                <c:pt idx="11">
                  <c:v>Náhrada nákladov spoj. s liečením podľa ZSP</c:v>
                </c:pt>
                <c:pt idx="12">
                  <c:v>Náhrada nákladov spoj. s pohrebom podľa ZSP</c:v>
                </c:pt>
                <c:pt idx="13">
                  <c:v>Jednorazové vyrovnanie podľa ZSP</c:v>
                </c:pt>
                <c:pt idx="14">
                  <c:v>Jednorazové odškodnenie podľa ZSP</c:v>
                </c:pt>
                <c:pt idx="15">
                  <c:v>Úrazový príplatok podľa ZSP</c:v>
                </c:pt>
                <c:pt idx="16">
                  <c:v>Pracovná rehabilitácia</c:v>
                </c:pt>
                <c:pt idx="17">
                  <c:v>Rehabilitačné</c:v>
                </c:pt>
                <c:pt idx="18">
                  <c:v>Rekvalifikácia</c:v>
                </c:pt>
                <c:pt idx="19">
                  <c:v>Rekvalifikačné</c:v>
                </c:pt>
                <c:pt idx="20">
                  <c:v>Úrazová renta</c:v>
                </c:pt>
                <c:pt idx="21">
                  <c:v>Pozostalostná úrazová renta</c:v>
                </c:pt>
              </c:strCache>
            </c:strRef>
          </c:cat>
          <c:val>
            <c:numRef>
              <c:f>'[1]Hárok1'!$G$2:$G$23</c:f>
              <c:numCache>
                <c:ptCount val="22"/>
                <c:pt idx="0">
                  <c:v>180</c:v>
                </c:pt>
                <c:pt idx="1">
                  <c:v>640</c:v>
                </c:pt>
                <c:pt idx="2">
                  <c:v>0</c:v>
                </c:pt>
                <c:pt idx="3">
                  <c:v>4</c:v>
                </c:pt>
                <c:pt idx="4">
                  <c:v>108</c:v>
                </c:pt>
                <c:pt idx="5">
                  <c:v>56</c:v>
                </c:pt>
                <c:pt idx="6">
                  <c:v>27</c:v>
                </c:pt>
                <c:pt idx="7">
                  <c:v>10</c:v>
                </c:pt>
                <c:pt idx="8">
                  <c:v>6</c:v>
                </c:pt>
                <c:pt idx="9">
                  <c:v>11558</c:v>
                </c:pt>
                <c:pt idx="10">
                  <c:v>2078</c:v>
                </c:pt>
                <c:pt idx="11">
                  <c:v>1029</c:v>
                </c:pt>
                <c:pt idx="12">
                  <c:v>93</c:v>
                </c:pt>
                <c:pt idx="13">
                  <c:v>61</c:v>
                </c:pt>
                <c:pt idx="14">
                  <c:v>110</c:v>
                </c:pt>
                <c:pt idx="15">
                  <c:v>34000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62955</c:v>
                </c:pt>
                <c:pt idx="21">
                  <c:v>3313</c:v>
                </c:pt>
              </c:numCache>
            </c:numRef>
          </c:val>
        </c:ser>
        <c:axId val="43225380"/>
        <c:axId val="53484101"/>
      </c:barChart>
      <c:catAx>
        <c:axId val="432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Celkový počet vyplatených dávok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25380"/>
        <c:crossesAt val="1"/>
        <c:crossBetween val="between"/>
        <c:dispUnits/>
        <c:majorUnit val="10000"/>
        <c:min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1968503937007874" top="0.1968503937007874" bottom="0.1968503937007874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1968503937007874" right="0.1968503937007874" top="0.1968503937007874" bottom="0.1968503937007874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968503937007874" right="0.1968503937007874" top="0.1968503937007874" bottom="0.1968503937007874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1968503937007874" top="0.1968503937007874" bottom="0.3937007874015748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" footer="0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</cdr:x>
      <cdr:y>0</cdr:y>
    </cdr:from>
    <cdr:to>
      <cdr:x>0.999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9324975" y="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Príloha 6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800850"/>
    <xdr:graphicFrame>
      <xdr:nvGraphicFramePr>
        <xdr:cNvPr id="1" name="Shape 1025"/>
        <xdr:cNvGraphicFramePr/>
      </xdr:nvGraphicFramePr>
      <xdr:xfrm>
        <a:off x="0" y="0"/>
        <a:ext cx="99441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9</xdr:col>
      <xdr:colOff>581025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95250" y="276225"/>
        <a:ext cx="5972175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133350</xdr:colOff>
      <xdr:row>60</xdr:row>
      <xdr:rowOff>28575</xdr:rowOff>
    </xdr:from>
    <xdr:ext cx="2638425" cy="200025"/>
    <xdr:sp>
      <xdr:nvSpPr>
        <xdr:cNvPr id="2" name="TextBox 2"/>
        <xdr:cNvSpPr txBox="1">
          <a:spLocks noChangeArrowheads="1"/>
        </xdr:cNvSpPr>
      </xdr:nvSpPr>
      <xdr:spPr>
        <a:xfrm>
          <a:off x="1962150" y="9772650"/>
          <a:ext cx="2638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elková suma vyplatených úrazových dávok v SK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19050</xdr:rowOff>
    </xdr:from>
    <xdr:to>
      <xdr:col>9</xdr:col>
      <xdr:colOff>590550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142875" y="371475"/>
        <a:ext cx="5934075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152400</xdr:rowOff>
    </xdr:from>
    <xdr:to>
      <xdr:col>14</xdr:col>
      <xdr:colOff>152400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66675" y="466725"/>
        <a:ext cx="86201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85725</xdr:rowOff>
    </xdr:from>
    <xdr:to>
      <xdr:col>14</xdr:col>
      <xdr:colOff>219075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23825" y="438150"/>
        <a:ext cx="86296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</cdr:x>
      <cdr:y>0</cdr:y>
    </cdr:from>
    <cdr:to>
      <cdr:x>0.9915</cdr:x>
      <cdr:y>0.03525</cdr:y>
    </cdr:to>
    <cdr:sp>
      <cdr:nvSpPr>
        <cdr:cNvPr id="1" name="TextBox 1"/>
        <cdr:cNvSpPr txBox="1">
          <a:spLocks noChangeArrowheads="1"/>
        </cdr:cNvSpPr>
      </cdr:nvSpPr>
      <cdr:spPr>
        <a:xfrm>
          <a:off x="9182100" y="0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/>
            <a:t>Príloha 26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800850"/>
    <xdr:graphicFrame>
      <xdr:nvGraphicFramePr>
        <xdr:cNvPr id="1" name="Shape 1025"/>
        <xdr:cNvGraphicFramePr/>
      </xdr:nvGraphicFramePr>
      <xdr:xfrm>
        <a:off x="0" y="0"/>
        <a:ext cx="99441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0.91775</cdr:x>
      <cdr:y>0</cdr:y>
    </cdr:from>
    <cdr:to>
      <cdr:x>0.987</cdr:x>
      <cdr:y>0.033</cdr:y>
    </cdr:to>
    <cdr:sp>
      <cdr:nvSpPr>
        <cdr:cNvPr id="1" name="TextBox 1"/>
        <cdr:cNvSpPr txBox="1">
          <a:spLocks noChangeArrowheads="1"/>
        </cdr:cNvSpPr>
      </cdr:nvSpPr>
      <cdr:spPr>
        <a:xfrm>
          <a:off x="8524875" y="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/>
            <a:t>Príloha 27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7029450"/>
    <xdr:graphicFrame>
      <xdr:nvGraphicFramePr>
        <xdr:cNvPr id="1" name="Shape 1025"/>
        <xdr:cNvGraphicFramePr/>
      </xdr:nvGraphicFramePr>
      <xdr:xfrm>
        <a:off x="0" y="0"/>
        <a:ext cx="92964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62800"/>
    <xdr:graphicFrame>
      <xdr:nvGraphicFramePr>
        <xdr:cNvPr id="1" name="Shape 1025"/>
        <xdr:cNvGraphicFramePr/>
      </xdr:nvGraphicFramePr>
      <xdr:xfrm>
        <a:off x="0" y="0"/>
        <a:ext cx="10296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0.92525</cdr:x>
      <cdr:y>0</cdr:y>
    </cdr:from>
    <cdr:to>
      <cdr:x>0.984</cdr:x>
      <cdr:y>0.0335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/>
            <a:t>Príloha 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62800"/>
    <xdr:graphicFrame>
      <xdr:nvGraphicFramePr>
        <xdr:cNvPr id="1" name="Shape 1025"/>
        <xdr:cNvGraphicFramePr/>
      </xdr:nvGraphicFramePr>
      <xdr:xfrm>
        <a:off x="0" y="0"/>
        <a:ext cx="10296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</cdr:y>
    </cdr:from>
    <cdr:to>
      <cdr:x>0.9835</cdr:x>
      <cdr:y>0.0335</cdr:y>
    </cdr:to>
    <cdr:sp>
      <cdr:nvSpPr>
        <cdr:cNvPr id="1" name="TextBox 1"/>
        <cdr:cNvSpPr txBox="1">
          <a:spLocks noChangeArrowheads="1"/>
        </cdr:cNvSpPr>
      </cdr:nvSpPr>
      <cdr:spPr>
        <a:xfrm>
          <a:off x="9534525" y="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/>
            <a:t>Príloha 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62800"/>
    <xdr:graphicFrame>
      <xdr:nvGraphicFramePr>
        <xdr:cNvPr id="1" name="Shape 1025"/>
        <xdr:cNvGraphicFramePr/>
      </xdr:nvGraphicFramePr>
      <xdr:xfrm>
        <a:off x="0" y="0"/>
        <a:ext cx="102965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0.032</cdr:y>
    </cdr:from>
    <cdr:to>
      <cdr:x>0.98375</cdr:x>
      <cdr:y>0.1405</cdr:y>
    </cdr:to>
    <cdr:sp>
      <cdr:nvSpPr>
        <cdr:cNvPr id="1" name="TextBox 1"/>
        <cdr:cNvSpPr txBox="1">
          <a:spLocks noChangeArrowheads="1"/>
        </cdr:cNvSpPr>
      </cdr:nvSpPr>
      <cdr:spPr>
        <a:xfrm>
          <a:off x="8877300" y="219075"/>
          <a:ext cx="12477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0.907</cdr:x>
      <cdr:y>0</cdr:y>
    </cdr:from>
    <cdr:to>
      <cdr:x>1</cdr:x>
      <cdr:y>0.04375</cdr:y>
    </cdr:to>
    <cdr:sp>
      <cdr:nvSpPr>
        <cdr:cNvPr id="2" name="TextBox 2"/>
        <cdr:cNvSpPr txBox="1">
          <a:spLocks noChangeArrowheads="1"/>
        </cdr:cNvSpPr>
      </cdr:nvSpPr>
      <cdr:spPr>
        <a:xfrm>
          <a:off x="9334500" y="0"/>
          <a:ext cx="962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Príloha 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981825"/>
    <xdr:graphicFrame>
      <xdr:nvGraphicFramePr>
        <xdr:cNvPr id="1" name="Shape 1025"/>
        <xdr:cNvGraphicFramePr/>
      </xdr:nvGraphicFramePr>
      <xdr:xfrm>
        <a:off x="0" y="0"/>
        <a:ext cx="1029652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</cdr:y>
    </cdr:from>
    <cdr:to>
      <cdr:x>0.99975</cdr:x>
      <cdr:y>0.046</cdr:y>
    </cdr:to>
    <cdr:sp>
      <cdr:nvSpPr>
        <cdr:cNvPr id="1" name="TextBox 1"/>
        <cdr:cNvSpPr txBox="1">
          <a:spLocks noChangeArrowheads="1"/>
        </cdr:cNvSpPr>
      </cdr:nvSpPr>
      <cdr:spPr>
        <a:xfrm>
          <a:off x="8686800" y="0"/>
          <a:ext cx="124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75" b="0" i="0" u="none" baseline="0"/>
            <a:t>Príloha 10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Pr&#237;lohy%20&#269;%20%204%20a%205%20k%20VS%20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KE%20kraj%20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BB%20kraj%2020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ZA%20kraj%20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Rozpo&#269;tov&#253;%20v&#253;h&#318;ad%20na%202009-2011\tabu&#318;ky%20NR%202008%20-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grafy_2007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UP%20-%20Pr&#237;lohy%20&#269;%20%201%20a%202%20-%20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grafy%202006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v&#253;ro&#269;n&#225;%20spr&#225;va2007-odbor%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BA%20kraj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TT%20kraj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NR%20kraj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TR%20kraj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6A\PR%20kraj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Graf 1"/>
      <sheetName val="Graf 2"/>
    </sheetNames>
    <sheetDataSet>
      <sheetData sheetId="0">
        <row r="1">
          <cell r="G1" t="str">
            <v>Počet vyplatených dávok</v>
          </cell>
          <cell r="H1" t="str">
            <v>Suma vyplatených dávok</v>
          </cell>
        </row>
        <row r="2">
          <cell r="F2" t="str">
            <v>Náhrada za stratu na zárobku počas PN</v>
          </cell>
          <cell r="G2">
            <v>180</v>
          </cell>
          <cell r="H2">
            <v>805260</v>
          </cell>
        </row>
        <row r="3">
          <cell r="F3" t="str">
            <v>Náhrada za stratu na zárobku po skončení PN</v>
          </cell>
          <cell r="G3">
            <v>640</v>
          </cell>
          <cell r="H3">
            <v>3886087</v>
          </cell>
        </row>
        <row r="4">
          <cell r="F4" t="str">
            <v>Náhrada za stratu na dôchodku</v>
          </cell>
          <cell r="G4">
            <v>0</v>
          </cell>
          <cell r="H4">
            <v>0</v>
          </cell>
        </row>
        <row r="5">
          <cell r="F5" t="str">
            <v>Náhrada nákladov na výživu pozostalých</v>
          </cell>
          <cell r="G5">
            <v>4</v>
          </cell>
          <cell r="H5">
            <v>44070</v>
          </cell>
        </row>
        <row r="6">
          <cell r="F6" t="str">
            <v>Náhrada za bolesť podľa ZP</v>
          </cell>
          <cell r="G6">
            <v>108</v>
          </cell>
          <cell r="H6">
            <v>7245590</v>
          </cell>
        </row>
        <row r="7">
          <cell r="F7" t="str">
            <v>Náhrada za SSU podľa ZP</v>
          </cell>
          <cell r="G7">
            <v>56</v>
          </cell>
          <cell r="H7">
            <v>23979542</v>
          </cell>
        </row>
        <row r="8">
          <cell r="F8" t="str">
            <v>Náhrada nákladov spojených s liečením podľa ZP</v>
          </cell>
          <cell r="G8">
            <v>27</v>
          </cell>
          <cell r="H8">
            <v>31197</v>
          </cell>
        </row>
        <row r="9">
          <cell r="F9" t="str">
            <v>Náhrada nákladov spojených s pohrebom podľa ZP</v>
          </cell>
          <cell r="G9">
            <v>10</v>
          </cell>
          <cell r="H9">
            <v>292614</v>
          </cell>
        </row>
        <row r="10">
          <cell r="F10" t="str">
            <v>Jednorazové odškodnenie pozostalých podľa ZP</v>
          </cell>
          <cell r="G10">
            <v>6</v>
          </cell>
          <cell r="H10">
            <v>64500</v>
          </cell>
        </row>
        <row r="11">
          <cell r="F11" t="str">
            <v>Náhrada za bolesť podľa ZSP</v>
          </cell>
          <cell r="G11">
            <v>11558</v>
          </cell>
          <cell r="H11">
            <v>186421106</v>
          </cell>
        </row>
        <row r="12">
          <cell r="F12" t="str">
            <v>Náhrada za SSU podľa ZSP</v>
          </cell>
          <cell r="G12">
            <v>2078</v>
          </cell>
          <cell r="H12">
            <v>247171198</v>
          </cell>
        </row>
        <row r="13">
          <cell r="F13" t="str">
            <v>Náhrada nákladov spoj. s liečením podľa ZSP</v>
          </cell>
          <cell r="G13">
            <v>1029</v>
          </cell>
          <cell r="H13">
            <v>1699667</v>
          </cell>
        </row>
        <row r="14">
          <cell r="F14" t="str">
            <v>Náhrada nákladov spoj. s pohrebom podľa ZSP</v>
          </cell>
          <cell r="G14">
            <v>93</v>
          </cell>
          <cell r="H14">
            <v>2902320</v>
          </cell>
        </row>
        <row r="15">
          <cell r="F15" t="str">
            <v>Jednorazové vyrovnanie podľa ZSP</v>
          </cell>
          <cell r="G15">
            <v>61</v>
          </cell>
          <cell r="H15">
            <v>4157448</v>
          </cell>
        </row>
        <row r="16">
          <cell r="F16" t="str">
            <v>Jednorazové odškodnenie podľa ZSP</v>
          </cell>
          <cell r="G16">
            <v>110</v>
          </cell>
          <cell r="H16">
            <v>35076130</v>
          </cell>
        </row>
        <row r="17">
          <cell r="F17" t="str">
            <v>Úrazový príplatok podľa ZSP</v>
          </cell>
          <cell r="G17">
            <v>34000</v>
          </cell>
          <cell r="H17">
            <v>94172191</v>
          </cell>
        </row>
        <row r="18">
          <cell r="F18" t="str">
            <v>Pracovná rehabilitácia</v>
          </cell>
          <cell r="G18">
            <v>0</v>
          </cell>
          <cell r="H18">
            <v>0</v>
          </cell>
        </row>
        <row r="19">
          <cell r="F19" t="str">
            <v>Rehabilitačné</v>
          </cell>
          <cell r="G19">
            <v>0</v>
          </cell>
          <cell r="H19">
            <v>0</v>
          </cell>
        </row>
        <row r="20">
          <cell r="F20" t="str">
            <v>Rekvalifikácia</v>
          </cell>
          <cell r="G20">
            <v>0</v>
          </cell>
          <cell r="H20">
            <v>0</v>
          </cell>
        </row>
        <row r="21">
          <cell r="F21" t="str">
            <v>Rekvalifikačné</v>
          </cell>
          <cell r="G21">
            <v>0</v>
          </cell>
          <cell r="H21">
            <v>0</v>
          </cell>
        </row>
        <row r="22">
          <cell r="F22" t="str">
            <v>Úrazová renta</v>
          </cell>
          <cell r="G22">
            <v>62955</v>
          </cell>
          <cell r="H22">
            <v>438354930</v>
          </cell>
        </row>
        <row r="23">
          <cell r="F23" t="str">
            <v>Pozostalostná úrazová renta</v>
          </cell>
          <cell r="G23">
            <v>3313</v>
          </cell>
          <cell r="H23">
            <v>9042282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I5">
            <v>1</v>
          </cell>
        </row>
        <row r="6">
          <cell r="I6">
            <v>1673</v>
          </cell>
        </row>
        <row r="7">
          <cell r="I7">
            <v>50</v>
          </cell>
        </row>
        <row r="8">
          <cell r="I8">
            <v>474</v>
          </cell>
        </row>
        <row r="9">
          <cell r="I9">
            <v>4</v>
          </cell>
        </row>
        <row r="10">
          <cell r="I10">
            <v>226</v>
          </cell>
        </row>
        <row r="11">
          <cell r="I11">
            <v>221</v>
          </cell>
        </row>
        <row r="12">
          <cell r="I12">
            <v>1</v>
          </cell>
        </row>
        <row r="13">
          <cell r="I13">
            <v>0</v>
          </cell>
        </row>
        <row r="14">
          <cell r="I14">
            <v>12</v>
          </cell>
        </row>
        <row r="15">
          <cell r="I15">
            <v>1</v>
          </cell>
        </row>
        <row r="16">
          <cell r="I16">
            <v>1</v>
          </cell>
        </row>
        <row r="17">
          <cell r="I17">
            <v>64</v>
          </cell>
        </row>
        <row r="18">
          <cell r="I18">
            <v>4</v>
          </cell>
        </row>
        <row r="19">
          <cell r="I19">
            <v>87</v>
          </cell>
        </row>
        <row r="20">
          <cell r="I20">
            <v>12</v>
          </cell>
        </row>
        <row r="21">
          <cell r="I21">
            <v>1</v>
          </cell>
        </row>
        <row r="22">
          <cell r="I22">
            <v>19</v>
          </cell>
        </row>
        <row r="23">
          <cell r="I23">
            <v>41</v>
          </cell>
        </row>
        <row r="24">
          <cell r="I24">
            <v>16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24</v>
          </cell>
        </row>
        <row r="28">
          <cell r="I28">
            <v>2</v>
          </cell>
        </row>
        <row r="29">
          <cell r="I29">
            <v>3</v>
          </cell>
        </row>
        <row r="30">
          <cell r="I30">
            <v>9</v>
          </cell>
        </row>
        <row r="31">
          <cell r="I31">
            <v>57868</v>
          </cell>
        </row>
        <row r="32">
          <cell r="I32">
            <v>12001</v>
          </cell>
        </row>
        <row r="33">
          <cell r="I33">
            <v>2796</v>
          </cell>
        </row>
        <row r="34">
          <cell r="I34">
            <v>100</v>
          </cell>
        </row>
        <row r="37">
          <cell r="I37">
            <v>105109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I5">
            <v>0</v>
          </cell>
        </row>
        <row r="6">
          <cell r="I6">
            <v>1202</v>
          </cell>
        </row>
        <row r="7">
          <cell r="I7">
            <v>50</v>
          </cell>
        </row>
        <row r="8">
          <cell r="I8">
            <v>1028</v>
          </cell>
        </row>
        <row r="9">
          <cell r="I9">
            <v>4</v>
          </cell>
        </row>
        <row r="10">
          <cell r="I10">
            <v>279</v>
          </cell>
        </row>
        <row r="11">
          <cell r="I11">
            <v>178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15</v>
          </cell>
        </row>
        <row r="15">
          <cell r="I15">
            <v>31</v>
          </cell>
        </row>
        <row r="16">
          <cell r="I16">
            <v>0</v>
          </cell>
        </row>
        <row r="17">
          <cell r="I17">
            <v>56</v>
          </cell>
        </row>
        <row r="18">
          <cell r="I18">
            <v>1</v>
          </cell>
        </row>
        <row r="19">
          <cell r="I19">
            <v>41</v>
          </cell>
        </row>
        <row r="20">
          <cell r="I20">
            <v>11</v>
          </cell>
        </row>
        <row r="21">
          <cell r="I21">
            <v>8</v>
          </cell>
        </row>
        <row r="22">
          <cell r="I22">
            <v>6</v>
          </cell>
        </row>
        <row r="23">
          <cell r="I23">
            <v>15</v>
          </cell>
        </row>
        <row r="24">
          <cell r="I24">
            <v>12</v>
          </cell>
        </row>
        <row r="25">
          <cell r="I25">
            <v>0</v>
          </cell>
        </row>
        <row r="26">
          <cell r="I26">
            <v>7</v>
          </cell>
        </row>
        <row r="27">
          <cell r="I27">
            <v>1</v>
          </cell>
        </row>
        <row r="28">
          <cell r="I28">
            <v>2</v>
          </cell>
        </row>
        <row r="29">
          <cell r="I29">
            <v>1</v>
          </cell>
        </row>
        <row r="30">
          <cell r="I30">
            <v>0</v>
          </cell>
        </row>
        <row r="31">
          <cell r="I31">
            <v>41961</v>
          </cell>
        </row>
        <row r="32">
          <cell r="I32">
            <v>8331</v>
          </cell>
        </row>
        <row r="33">
          <cell r="I33">
            <v>2122</v>
          </cell>
        </row>
        <row r="34">
          <cell r="I34">
            <v>62</v>
          </cell>
        </row>
        <row r="37">
          <cell r="I37">
            <v>33166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H5">
            <v>0</v>
          </cell>
        </row>
        <row r="6">
          <cell r="H6">
            <v>2134</v>
          </cell>
        </row>
        <row r="7">
          <cell r="H7">
            <v>116</v>
          </cell>
        </row>
        <row r="8">
          <cell r="H8">
            <v>435</v>
          </cell>
        </row>
        <row r="9">
          <cell r="H9">
            <v>9</v>
          </cell>
        </row>
        <row r="10">
          <cell r="H10">
            <v>241</v>
          </cell>
        </row>
        <row r="11">
          <cell r="H11">
            <v>265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69</v>
          </cell>
        </row>
        <row r="15">
          <cell r="H15">
            <v>7</v>
          </cell>
        </row>
        <row r="16">
          <cell r="H16">
            <v>3</v>
          </cell>
        </row>
        <row r="17">
          <cell r="H17">
            <v>62</v>
          </cell>
        </row>
        <row r="18">
          <cell r="H18">
            <v>0</v>
          </cell>
        </row>
        <row r="19">
          <cell r="H19">
            <v>38</v>
          </cell>
        </row>
        <row r="20">
          <cell r="H20">
            <v>5</v>
          </cell>
        </row>
        <row r="21">
          <cell r="H21">
            <v>1</v>
          </cell>
        </row>
        <row r="22">
          <cell r="H22">
            <v>5</v>
          </cell>
        </row>
        <row r="23">
          <cell r="H23">
            <v>20</v>
          </cell>
        </row>
        <row r="24">
          <cell r="H24">
            <v>25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10</v>
          </cell>
        </row>
        <row r="28">
          <cell r="H28">
            <v>15</v>
          </cell>
        </row>
        <row r="29">
          <cell r="H29">
            <v>2</v>
          </cell>
        </row>
        <row r="30">
          <cell r="H30">
            <v>0</v>
          </cell>
        </row>
        <row r="31">
          <cell r="H31">
            <v>61225</v>
          </cell>
        </row>
        <row r="32">
          <cell r="H32">
            <v>14896</v>
          </cell>
        </row>
        <row r="33">
          <cell r="H33">
            <v>3612</v>
          </cell>
        </row>
        <row r="34">
          <cell r="H34">
            <v>85</v>
          </cell>
        </row>
        <row r="37">
          <cell r="H37">
            <v>48258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5"/>
      <sheetName val="Hárok4"/>
      <sheetName val="prijate oprava "/>
      <sheetName val="Hárok3"/>
    </sheetNames>
    <sheetDataSet>
      <sheetData sheetId="1">
        <row r="3">
          <cell r="A3" t="str">
            <v>doporučené zásielky</v>
          </cell>
          <cell r="B3">
            <v>122565</v>
          </cell>
        </row>
        <row r="4">
          <cell r="A4" t="str">
            <v>obyčajné zásielky</v>
          </cell>
          <cell r="B4">
            <v>2961783</v>
          </cell>
        </row>
        <row r="5">
          <cell r="A5" t="str">
            <v>expedícia na pobočky SP</v>
          </cell>
          <cell r="B5">
            <v>93080</v>
          </cell>
        </row>
        <row r="6">
          <cell r="A6" t="str">
            <v>balíky</v>
          </cell>
          <cell r="B6">
            <v>254</v>
          </cell>
        </row>
      </sheetData>
      <sheetData sheetId="3">
        <row r="26">
          <cell r="A26" t="str">
            <v>Ostatné podania (nedávková časť)</v>
          </cell>
          <cell r="B26">
            <v>166721</v>
          </cell>
        </row>
        <row r="27">
          <cell r="A27" t="str">
            <v>Podania týkajúce sa dôchodkového poistenia </v>
          </cell>
          <cell r="B27">
            <v>1069113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  <sheetName val="Graf 1-počet ÚD"/>
      <sheetName val="Graf 2-sumy ÚD"/>
    </sheetNames>
    <sheetDataSet>
      <sheetData sheetId="0">
        <row r="3">
          <cell r="C3" t="str">
            <v>Počet plnení - 2007</v>
          </cell>
          <cell r="D3" t="str">
            <v>Počet plnení - 2006</v>
          </cell>
          <cell r="F3" t="str">
            <v>Suma - 2007</v>
          </cell>
          <cell r="G3" t="str">
            <v>Suma - 2006</v>
          </cell>
        </row>
        <row r="4">
          <cell r="B4" t="str">
            <v>Banská Bystrica</v>
          </cell>
          <cell r="C4">
            <v>2093</v>
          </cell>
          <cell r="D4">
            <v>2575</v>
          </cell>
          <cell r="E4" t="str">
            <v>Banská Bystrica</v>
          </cell>
          <cell r="F4">
            <v>29313273</v>
          </cell>
          <cell r="G4">
            <v>30077911</v>
          </cell>
        </row>
        <row r="5">
          <cell r="B5" t="str">
            <v>Bardejov</v>
          </cell>
          <cell r="C5">
            <v>267</v>
          </cell>
          <cell r="D5">
            <v>335</v>
          </cell>
          <cell r="E5" t="str">
            <v>Bardejov</v>
          </cell>
          <cell r="F5">
            <v>5573454</v>
          </cell>
          <cell r="G5">
            <v>4984503</v>
          </cell>
        </row>
        <row r="6">
          <cell r="B6" t="str">
            <v>Bratislava</v>
          </cell>
          <cell r="C6">
            <v>3515</v>
          </cell>
          <cell r="D6">
            <v>4383</v>
          </cell>
          <cell r="E6" t="str">
            <v>Bratislava-mesto</v>
          </cell>
          <cell r="F6">
            <v>60114585</v>
          </cell>
          <cell r="G6">
            <v>78564995</v>
          </cell>
        </row>
        <row r="7">
          <cell r="B7" t="str">
            <v>Bratislava-okolie</v>
          </cell>
          <cell r="C7">
            <v>1249</v>
          </cell>
          <cell r="D7">
            <v>1156</v>
          </cell>
          <cell r="E7" t="str">
            <v>Bratislava-okolie</v>
          </cell>
          <cell r="F7">
            <v>6610092</v>
          </cell>
          <cell r="G7">
            <v>7093217</v>
          </cell>
        </row>
        <row r="8">
          <cell r="B8" t="str">
            <v>Čadca</v>
          </cell>
          <cell r="C8">
            <v>954</v>
          </cell>
          <cell r="D8">
            <v>934</v>
          </cell>
          <cell r="E8" t="str">
            <v>Čadca</v>
          </cell>
          <cell r="F8">
            <v>11117207</v>
          </cell>
          <cell r="G8">
            <v>6279474</v>
          </cell>
        </row>
        <row r="9">
          <cell r="B9" t="str">
            <v>Dolný Kubín</v>
          </cell>
          <cell r="C9">
            <v>602</v>
          </cell>
          <cell r="D9">
            <v>618</v>
          </cell>
          <cell r="E9" t="str">
            <v>Dolný Kubín</v>
          </cell>
          <cell r="F9">
            <v>8053109</v>
          </cell>
          <cell r="G9">
            <v>9438586</v>
          </cell>
        </row>
        <row r="10">
          <cell r="B10" t="str">
            <v>Dunajská Streda</v>
          </cell>
          <cell r="C10">
            <v>813</v>
          </cell>
          <cell r="D10">
            <v>749</v>
          </cell>
          <cell r="E10" t="str">
            <v>Dunajská Streda</v>
          </cell>
          <cell r="F10">
            <v>5839095</v>
          </cell>
          <cell r="G10">
            <v>6974429</v>
          </cell>
        </row>
        <row r="11">
          <cell r="B11" t="str">
            <v>Galanta</v>
          </cell>
          <cell r="C11">
            <v>1046</v>
          </cell>
          <cell r="D11">
            <v>1157</v>
          </cell>
          <cell r="E11" t="str">
            <v>Galanta</v>
          </cell>
          <cell r="F11">
            <v>8667995</v>
          </cell>
          <cell r="G11">
            <v>6747686</v>
          </cell>
        </row>
        <row r="12">
          <cell r="B12" t="str">
            <v>Humenné</v>
          </cell>
          <cell r="C12">
            <v>1059</v>
          </cell>
          <cell r="D12">
            <v>1050</v>
          </cell>
          <cell r="E12" t="str">
            <v>Humenné</v>
          </cell>
          <cell r="F12">
            <v>9401061</v>
          </cell>
          <cell r="G12">
            <v>10668983</v>
          </cell>
        </row>
        <row r="13">
          <cell r="B13" t="str">
            <v>Komárno</v>
          </cell>
          <cell r="C13">
            <v>710</v>
          </cell>
          <cell r="D13">
            <v>925</v>
          </cell>
          <cell r="E13" t="str">
            <v>Komárno</v>
          </cell>
          <cell r="F13">
            <v>4680809</v>
          </cell>
          <cell r="G13">
            <v>6342598</v>
          </cell>
        </row>
        <row r="14">
          <cell r="B14" t="str">
            <v>Košice</v>
          </cell>
          <cell r="C14">
            <v>2110</v>
          </cell>
          <cell r="D14">
            <v>2255</v>
          </cell>
          <cell r="E14" t="str">
            <v>Košice</v>
          </cell>
          <cell r="F14">
            <v>40404990</v>
          </cell>
          <cell r="G14">
            <v>41463724</v>
          </cell>
        </row>
        <row r="15">
          <cell r="B15" t="str">
            <v>Košice-okolie</v>
          </cell>
          <cell r="C15">
            <v>478</v>
          </cell>
          <cell r="D15">
            <v>404</v>
          </cell>
          <cell r="E15" t="str">
            <v>Košice-okolie</v>
          </cell>
          <cell r="F15">
            <v>5908875</v>
          </cell>
          <cell r="G15">
            <v>6292115</v>
          </cell>
        </row>
        <row r="16">
          <cell r="B16" t="str">
            <v>Levice</v>
          </cell>
          <cell r="C16">
            <v>977</v>
          </cell>
          <cell r="D16">
            <v>878</v>
          </cell>
          <cell r="E16" t="str">
            <v>Levice</v>
          </cell>
          <cell r="F16">
            <v>6379377</v>
          </cell>
          <cell r="G16">
            <v>6609420</v>
          </cell>
        </row>
        <row r="17">
          <cell r="B17" t="str">
            <v>Liptovský Mikuláš</v>
          </cell>
          <cell r="C17">
            <v>1333</v>
          </cell>
          <cell r="D17">
            <v>1026</v>
          </cell>
          <cell r="E17" t="str">
            <v>Liptovský Mikuláš</v>
          </cell>
          <cell r="F17">
            <v>12715281</v>
          </cell>
          <cell r="G17">
            <v>12770244</v>
          </cell>
        </row>
        <row r="18">
          <cell r="B18" t="str">
            <v>Lučenec </v>
          </cell>
          <cell r="C18">
            <v>1190</v>
          </cell>
          <cell r="D18">
            <v>1060</v>
          </cell>
          <cell r="E18" t="str">
            <v>Lučenec </v>
          </cell>
          <cell r="F18">
            <v>23522022</v>
          </cell>
          <cell r="G18">
            <v>11340281</v>
          </cell>
        </row>
        <row r="19">
          <cell r="B19" t="str">
            <v>Martin</v>
          </cell>
          <cell r="C19">
            <v>1309</v>
          </cell>
          <cell r="D19">
            <v>1316</v>
          </cell>
          <cell r="E19" t="str">
            <v>Martin</v>
          </cell>
          <cell r="F19">
            <v>10209586</v>
          </cell>
          <cell r="G19">
            <v>11169960</v>
          </cell>
        </row>
        <row r="20">
          <cell r="B20" t="str">
            <v>Michalovce</v>
          </cell>
          <cell r="C20">
            <v>916</v>
          </cell>
          <cell r="D20">
            <v>862</v>
          </cell>
          <cell r="E20" t="str">
            <v>Michalovce</v>
          </cell>
          <cell r="F20">
            <v>12159407</v>
          </cell>
          <cell r="G20">
            <v>16361310</v>
          </cell>
        </row>
        <row r="21">
          <cell r="B21" t="str">
            <v>Nitra</v>
          </cell>
          <cell r="C21">
            <v>2131</v>
          </cell>
          <cell r="D21">
            <v>1637</v>
          </cell>
          <cell r="E21" t="str">
            <v>Nitra</v>
          </cell>
          <cell r="F21">
            <v>17045745</v>
          </cell>
          <cell r="G21">
            <v>16031624</v>
          </cell>
        </row>
        <row r="22">
          <cell r="B22" t="str">
            <v>Nové Zámky</v>
          </cell>
          <cell r="C22">
            <v>665</v>
          </cell>
          <cell r="D22">
            <v>700</v>
          </cell>
          <cell r="E22" t="str">
            <v>Nové Zámky</v>
          </cell>
          <cell r="F22">
            <v>5679181</v>
          </cell>
          <cell r="G22">
            <v>5012017</v>
          </cell>
        </row>
        <row r="23">
          <cell r="B23" t="str">
            <v>Poprad</v>
          </cell>
          <cell r="C23">
            <v>2242</v>
          </cell>
          <cell r="D23">
            <v>2731</v>
          </cell>
          <cell r="E23" t="str">
            <v>Poprad</v>
          </cell>
          <cell r="F23">
            <v>14042270</v>
          </cell>
          <cell r="G23">
            <v>14390956</v>
          </cell>
        </row>
        <row r="24">
          <cell r="B24" t="str">
            <v>Považská Bystrica</v>
          </cell>
          <cell r="C24">
            <v>2175</v>
          </cell>
          <cell r="D24">
            <v>2349</v>
          </cell>
          <cell r="E24" t="str">
            <v>Považská Bystrica</v>
          </cell>
          <cell r="F24">
            <v>18353514</v>
          </cell>
          <cell r="G24">
            <v>14907410</v>
          </cell>
        </row>
        <row r="25">
          <cell r="B25" t="str">
            <v>Prešov</v>
          </cell>
          <cell r="C25">
            <v>1486</v>
          </cell>
          <cell r="D25">
            <v>1633</v>
          </cell>
          <cell r="E25" t="str">
            <v>Prešov</v>
          </cell>
          <cell r="F25">
            <v>15202410</v>
          </cell>
          <cell r="G25">
            <v>15449817</v>
          </cell>
        </row>
        <row r="26">
          <cell r="B26" t="str">
            <v>Prievidza</v>
          </cell>
          <cell r="C26">
            <v>5464</v>
          </cell>
          <cell r="D26">
            <v>4321</v>
          </cell>
          <cell r="E26" t="str">
            <v>Prievidza</v>
          </cell>
          <cell r="F26">
            <v>108464168</v>
          </cell>
          <cell r="G26">
            <v>66219520</v>
          </cell>
        </row>
        <row r="27">
          <cell r="B27" t="str">
            <v>Rimavská Sobota</v>
          </cell>
          <cell r="C27">
            <v>483</v>
          </cell>
          <cell r="D27">
            <v>467</v>
          </cell>
          <cell r="E27" t="str">
            <v>Rimavská Sobota</v>
          </cell>
          <cell r="F27">
            <v>3874723</v>
          </cell>
          <cell r="G27">
            <v>3120200</v>
          </cell>
        </row>
        <row r="28">
          <cell r="B28" t="str">
            <v>Rožňava</v>
          </cell>
          <cell r="C28">
            <v>580</v>
          </cell>
          <cell r="D28">
            <v>520</v>
          </cell>
          <cell r="E28" t="str">
            <v>Rožňava</v>
          </cell>
          <cell r="F28">
            <v>12843494</v>
          </cell>
          <cell r="G28">
            <v>12194629</v>
          </cell>
        </row>
        <row r="29">
          <cell r="B29" t="str">
            <v>Senica</v>
          </cell>
          <cell r="C29">
            <v>937</v>
          </cell>
          <cell r="D29">
            <v>1009</v>
          </cell>
          <cell r="E29" t="str">
            <v>Senica</v>
          </cell>
          <cell r="F29">
            <v>7360544</v>
          </cell>
          <cell r="G29">
            <v>8761575</v>
          </cell>
        </row>
        <row r="30">
          <cell r="B30" t="str">
            <v>Spišská Nová Ves</v>
          </cell>
          <cell r="C30">
            <v>916</v>
          </cell>
          <cell r="D30">
            <v>1067</v>
          </cell>
          <cell r="E30" t="str">
            <v>Spišská Nová Ves</v>
          </cell>
          <cell r="F30">
            <v>21480830</v>
          </cell>
          <cell r="G30">
            <v>18199347</v>
          </cell>
        </row>
        <row r="31">
          <cell r="B31" t="str">
            <v>Stará Ľubovňa</v>
          </cell>
          <cell r="C31">
            <v>388</v>
          </cell>
          <cell r="D31">
            <v>404</v>
          </cell>
          <cell r="E31" t="str">
            <v>Stará Ľubovňa</v>
          </cell>
          <cell r="F31">
            <v>7497114</v>
          </cell>
          <cell r="G31">
            <v>2850814</v>
          </cell>
        </row>
        <row r="32">
          <cell r="B32" t="str">
            <v>Svidník</v>
          </cell>
          <cell r="C32">
            <v>319</v>
          </cell>
          <cell r="D32">
            <v>309</v>
          </cell>
          <cell r="E32" t="str">
            <v>Svidník</v>
          </cell>
          <cell r="F32">
            <v>3689173</v>
          </cell>
          <cell r="G32">
            <v>2919591</v>
          </cell>
        </row>
        <row r="33">
          <cell r="B33" t="str">
            <v>Topoľčany</v>
          </cell>
          <cell r="C33">
            <v>1605</v>
          </cell>
          <cell r="D33">
            <v>1418</v>
          </cell>
          <cell r="E33" t="str">
            <v>Topoľčany</v>
          </cell>
          <cell r="F33">
            <v>13438710</v>
          </cell>
          <cell r="G33">
            <v>9337829</v>
          </cell>
        </row>
        <row r="34">
          <cell r="B34" t="str">
            <v>Trebišov</v>
          </cell>
          <cell r="C34">
            <v>322</v>
          </cell>
          <cell r="D34">
            <v>328</v>
          </cell>
          <cell r="E34" t="str">
            <v>Trebišov</v>
          </cell>
          <cell r="F34">
            <v>4800912</v>
          </cell>
          <cell r="G34">
            <v>3309665</v>
          </cell>
        </row>
        <row r="35">
          <cell r="B35" t="str">
            <v>Trenčín</v>
          </cell>
          <cell r="C35">
            <v>2407</v>
          </cell>
          <cell r="D35">
            <v>2361</v>
          </cell>
          <cell r="E35" t="str">
            <v>Trenčín</v>
          </cell>
          <cell r="F35">
            <v>17616882</v>
          </cell>
          <cell r="G35">
            <v>16044868</v>
          </cell>
        </row>
        <row r="36">
          <cell r="B36" t="str">
            <v>Trnava</v>
          </cell>
          <cell r="C36">
            <v>2413</v>
          </cell>
          <cell r="D36">
            <v>2522</v>
          </cell>
          <cell r="E36" t="str">
            <v>Trnava</v>
          </cell>
          <cell r="F36">
            <v>15434141</v>
          </cell>
          <cell r="G36">
            <v>15873243</v>
          </cell>
        </row>
        <row r="37">
          <cell r="B37" t="str">
            <v>Veľký Krtíš</v>
          </cell>
          <cell r="C37">
            <v>377</v>
          </cell>
          <cell r="D37">
            <v>382</v>
          </cell>
          <cell r="E37" t="str">
            <v>Veľký Krtíš</v>
          </cell>
          <cell r="F37">
            <v>13182458</v>
          </cell>
          <cell r="G37">
            <v>8072390</v>
          </cell>
        </row>
        <row r="38">
          <cell r="B38" t="str">
            <v>Vranov nad Topľou</v>
          </cell>
          <cell r="C38">
            <v>394</v>
          </cell>
          <cell r="D38">
            <v>495</v>
          </cell>
          <cell r="E38" t="str">
            <v>Vranov nad Topľou</v>
          </cell>
          <cell r="F38">
            <v>5836533</v>
          </cell>
          <cell r="G38">
            <v>2920888</v>
          </cell>
        </row>
        <row r="39">
          <cell r="B39" t="str">
            <v>Zvolen</v>
          </cell>
          <cell r="C39">
            <v>1094</v>
          </cell>
          <cell r="D39">
            <v>989</v>
          </cell>
          <cell r="E39" t="str">
            <v>Zvolen</v>
          </cell>
          <cell r="F39">
            <v>10177161</v>
          </cell>
          <cell r="G39">
            <v>9345903</v>
          </cell>
        </row>
        <row r="40">
          <cell r="B40" t="str">
            <v>Žiar nad Hronom</v>
          </cell>
          <cell r="C40">
            <v>708</v>
          </cell>
          <cell r="D40">
            <v>628</v>
          </cell>
          <cell r="E40" t="str">
            <v>Žiar nad Hronom</v>
          </cell>
          <cell r="F40">
            <v>8625406</v>
          </cell>
          <cell r="G40">
            <v>11323834</v>
          </cell>
        </row>
        <row r="41">
          <cell r="B41" t="str">
            <v>Žilina</v>
          </cell>
          <cell r="C41">
            <v>2233</v>
          </cell>
          <cell r="D41">
            <v>2153</v>
          </cell>
          <cell r="E41" t="str">
            <v>Žilina</v>
          </cell>
          <cell r="F41">
            <v>22633333</v>
          </cell>
          <cell r="G41">
            <v>22835401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List1"/>
      <sheetName val="Graf1"/>
    </sheetNames>
    <sheetDataSet>
      <sheetData sheetId="2">
        <row r="6">
          <cell r="C6" t="str">
            <v>rok 2006</v>
          </cell>
          <cell r="D6" t="str">
            <v>rok 2007</v>
          </cell>
          <cell r="I6" t="str">
            <v>rok 2006</v>
          </cell>
          <cell r="J6" t="str">
            <v>rok 2007</v>
          </cell>
        </row>
        <row r="7">
          <cell r="B7" t="str">
            <v>starobný dôchodok + starobný pomerný dôchodok</v>
          </cell>
          <cell r="C7">
            <v>916296</v>
          </cell>
          <cell r="D7">
            <v>916941</v>
          </cell>
          <cell r="H7" t="str">
            <v>starobný dôchodok + starobný pomerný dôchodok</v>
          </cell>
          <cell r="I7">
            <v>13412</v>
          </cell>
          <cell r="J7">
            <v>21221</v>
          </cell>
        </row>
        <row r="8">
          <cell r="B8" t="str">
            <v>predčasný starobný dôchodok</v>
          </cell>
          <cell r="C8">
            <v>44693</v>
          </cell>
          <cell r="D8">
            <v>48225</v>
          </cell>
          <cell r="H8" t="str">
            <v>predčasný starobný dôchodok</v>
          </cell>
          <cell r="I8">
            <v>37825</v>
          </cell>
          <cell r="J8">
            <v>19677</v>
          </cell>
        </row>
        <row r="9">
          <cell r="B9" t="str">
            <v>invalid.dôch.+čiastoč.inval.dôch.+ dôch.za výsluhu rokov + dôch.prizn.podľa §70 ods.2 zsp</v>
          </cell>
          <cell r="C9">
            <v>183588</v>
          </cell>
          <cell r="D9">
            <v>196704</v>
          </cell>
          <cell r="H9" t="str">
            <v>invalidný dôch. + čiastoč. invalid. dôch. + dôch. za výsluhu rokov + dôch. priznaný podľa § 70 ods. 2 zsp</v>
          </cell>
          <cell r="I9">
            <v>15641</v>
          </cell>
          <cell r="J9">
            <v>17921</v>
          </cell>
        </row>
        <row r="10">
          <cell r="B10" t="str">
            <v>vdovský dôchodok</v>
          </cell>
          <cell r="C10">
            <v>302363</v>
          </cell>
          <cell r="D10">
            <v>302807</v>
          </cell>
          <cell r="H10" t="str">
            <v>vdovský dôchodok</v>
          </cell>
          <cell r="I10">
            <v>14088</v>
          </cell>
          <cell r="J10">
            <v>15771</v>
          </cell>
        </row>
        <row r="11">
          <cell r="B11" t="str">
            <v>vdovecký dôchodok</v>
          </cell>
          <cell r="C11">
            <v>13631</v>
          </cell>
          <cell r="D11">
            <v>31109</v>
          </cell>
          <cell r="H11" t="str">
            <v>vdovecký dôchodok</v>
          </cell>
          <cell r="I11">
            <v>7828</v>
          </cell>
          <cell r="J11">
            <v>18705</v>
          </cell>
        </row>
        <row r="12">
          <cell r="B12" t="str">
            <v>sirotský dôchodok</v>
          </cell>
          <cell r="C12">
            <v>30237</v>
          </cell>
          <cell r="D12">
            <v>29645</v>
          </cell>
          <cell r="H12" t="str">
            <v>sirotský dôchodok</v>
          </cell>
          <cell r="I12">
            <v>3860</v>
          </cell>
          <cell r="J12">
            <v>4260</v>
          </cell>
        </row>
        <row r="13">
          <cell r="B13" t="str">
            <v>iný</v>
          </cell>
          <cell r="C13">
            <v>3</v>
          </cell>
          <cell r="D13">
            <v>3</v>
          </cell>
          <cell r="H13" t="str">
            <v>dôchodok manželky</v>
          </cell>
          <cell r="I13">
            <v>5</v>
          </cell>
          <cell r="J13">
            <v>0</v>
          </cell>
        </row>
        <row r="14">
          <cell r="B14" t="str">
            <v>dôchodok manželky</v>
          </cell>
          <cell r="C14">
            <v>3672</v>
          </cell>
          <cell r="D14">
            <v>2923</v>
          </cell>
          <cell r="H14" t="str">
            <v>spolu</v>
          </cell>
          <cell r="I14">
            <v>92659</v>
          </cell>
          <cell r="J14">
            <v>97555</v>
          </cell>
        </row>
        <row r="15">
          <cell r="B15" t="str">
            <v>sociálny dôchodok</v>
          </cell>
          <cell r="C15">
            <v>3905</v>
          </cell>
          <cell r="D15">
            <v>3566</v>
          </cell>
        </row>
        <row r="16">
          <cell r="B16" t="str">
            <v>spolu</v>
          </cell>
          <cell r="C16">
            <v>1498388</v>
          </cell>
          <cell r="D16">
            <v>1531923</v>
          </cell>
        </row>
        <row r="24">
          <cell r="C24" t="str">
            <v>k 31.12.2006</v>
          </cell>
          <cell r="D24" t="str">
            <v>k 31.12.2007</v>
          </cell>
        </row>
        <row r="25">
          <cell r="B25" t="str">
            <v>starobný dôchodok + 
starobný pomerný 
dôchodok</v>
          </cell>
          <cell r="C25">
            <v>8226</v>
          </cell>
          <cell r="D25">
            <v>8885</v>
          </cell>
        </row>
        <row r="26">
          <cell r="B26" t="str">
            <v>predčasný starobný dôchodok</v>
          </cell>
          <cell r="C26">
            <v>8970</v>
          </cell>
          <cell r="D26">
            <v>9398</v>
          </cell>
        </row>
        <row r="27">
          <cell r="B27" t="str">
            <v>invalidný dôchodok + čiastočný invalidný dôchodok + dôchodok za výsluhu rokov</v>
          </cell>
          <cell r="C27">
            <v>6139</v>
          </cell>
          <cell r="D27">
            <v>6621</v>
          </cell>
        </row>
        <row r="28">
          <cell r="B28" t="str">
            <v>vdovský dôchodok</v>
          </cell>
          <cell r="C28">
            <v>5203</v>
          </cell>
          <cell r="D28">
            <v>5544</v>
          </cell>
        </row>
        <row r="29">
          <cell r="B29" t="str">
            <v>vdovský dôchodok vyplácaný v súbehu s iným dôchodkom</v>
          </cell>
          <cell r="C29">
            <v>9120</v>
          </cell>
          <cell r="D29">
            <v>9757</v>
          </cell>
        </row>
        <row r="30">
          <cell r="B30" t="str">
            <v>vdovecký dôchodok</v>
          </cell>
          <cell r="C30">
            <v>3540</v>
          </cell>
          <cell r="D30">
            <v>3949</v>
          </cell>
        </row>
        <row r="31">
          <cell r="B31" t="str">
            <v>vdovecký dôchodok vyplácaný v súbehu s iným dôchodkom</v>
          </cell>
          <cell r="C31">
            <v>10679</v>
          </cell>
          <cell r="D31">
            <v>11163</v>
          </cell>
        </row>
        <row r="32">
          <cell r="B32" t="str">
            <v>sirotský dôchodok</v>
          </cell>
          <cell r="C32">
            <v>2982</v>
          </cell>
          <cell r="D32">
            <v>3242</v>
          </cell>
        </row>
        <row r="33">
          <cell r="B33" t="str">
            <v>iný</v>
          </cell>
          <cell r="C33">
            <v>69</v>
          </cell>
          <cell r="D33">
            <v>69</v>
          </cell>
        </row>
        <row r="34">
          <cell r="B34" t="str">
            <v>dôchodok manželky</v>
          </cell>
          <cell r="C34">
            <v>570</v>
          </cell>
          <cell r="D34">
            <v>570</v>
          </cell>
        </row>
        <row r="35">
          <cell r="B35" t="str">
            <v>sociálny dôchodok</v>
          </cell>
          <cell r="C35">
            <v>4861</v>
          </cell>
          <cell r="D35">
            <v>5149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Hárok1"/>
      <sheetName val="Graf7"/>
      <sheetName val="Hárok2"/>
      <sheetName val="Graf6"/>
      <sheetName val="Hárok4"/>
      <sheetName val="Graf8"/>
      <sheetName val="Hárok3"/>
    </sheetNames>
    <sheetDataSet>
      <sheetData sheetId="3">
        <row r="1">
          <cell r="A1" t="str">
            <v>Výplata poštovým peňažným poukazom E a bezhotovostným denným poukazom</v>
          </cell>
          <cell r="B1">
            <v>501786</v>
          </cell>
        </row>
        <row r="2">
          <cell r="A2" t="str">
            <v>Výplaty dôchodkov do domovov a do zariadení sociálnych služieb mesačne</v>
          </cell>
          <cell r="B2">
            <v>18116</v>
          </cell>
        </row>
        <row r="3">
          <cell r="A3" t="str">
            <v>Výplaty dôchodkov na účty dôchodcov v bankách mesačne</v>
          </cell>
          <cell r="B3">
            <v>306408</v>
          </cell>
        </row>
        <row r="4">
          <cell r="A4" t="str">
            <v>Výplaty dôchodkov na sporožírové účty mesačne</v>
          </cell>
          <cell r="B4">
            <v>46492</v>
          </cell>
        </row>
        <row r="5">
          <cell r="A5" t="str">
            <v>Výplaty dôchodkov na poštách mesačne</v>
          </cell>
          <cell r="B5">
            <v>858103</v>
          </cell>
        </row>
      </sheetData>
      <sheetData sheetId="5">
        <row r="1">
          <cell r="A1" t="str">
            <v>Dávkové spisy uložené v dávkovej registratúre</v>
          </cell>
          <cell r="B1">
            <v>2100000</v>
          </cell>
        </row>
        <row r="2">
          <cell r="A2" t="str">
            <v>Likvidačné a dôchodkové listy uložené v evidencii likvidačných dokladov</v>
          </cell>
          <cell r="B2">
            <v>2500000</v>
          </cell>
        </row>
        <row r="3">
          <cell r="A3" t="str">
            <v>Evidenčný materiál uložený v evidencii nárokových podkladov</v>
          </cell>
          <cell r="B3">
            <v>34500000</v>
          </cell>
        </row>
        <row r="4">
          <cell r="A4" t="str">
            <v>Zoskenované evidenčné listy dôchodkového poistenia zapísané na diskové pole</v>
          </cell>
          <cell r="B4">
            <v>64883252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E5">
            <v>2</v>
          </cell>
        </row>
        <row r="6">
          <cell r="E6">
            <v>2161</v>
          </cell>
        </row>
        <row r="7">
          <cell r="E7">
            <v>105</v>
          </cell>
        </row>
        <row r="8">
          <cell r="E8">
            <v>735</v>
          </cell>
        </row>
        <row r="9">
          <cell r="E9">
            <v>0</v>
          </cell>
        </row>
        <row r="10">
          <cell r="E10">
            <v>34</v>
          </cell>
        </row>
        <row r="11">
          <cell r="E11">
            <v>160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26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47</v>
          </cell>
        </row>
        <row r="18">
          <cell r="E18">
            <v>0</v>
          </cell>
        </row>
        <row r="19">
          <cell r="E19">
            <v>35</v>
          </cell>
        </row>
        <row r="20">
          <cell r="E20">
            <v>32</v>
          </cell>
        </row>
        <row r="21">
          <cell r="E21">
            <v>2</v>
          </cell>
        </row>
        <row r="22">
          <cell r="E22">
            <v>19</v>
          </cell>
        </row>
        <row r="23">
          <cell r="E23">
            <v>19</v>
          </cell>
        </row>
        <row r="24">
          <cell r="E24">
            <v>26</v>
          </cell>
        </row>
        <row r="25">
          <cell r="E25">
            <v>0</v>
          </cell>
        </row>
        <row r="26">
          <cell r="E26">
            <v>22</v>
          </cell>
        </row>
        <row r="27">
          <cell r="E27">
            <v>2</v>
          </cell>
        </row>
        <row r="28">
          <cell r="E28">
            <v>3</v>
          </cell>
        </row>
        <row r="29">
          <cell r="E29">
            <v>0</v>
          </cell>
        </row>
        <row r="30">
          <cell r="E30">
            <v>37</v>
          </cell>
        </row>
        <row r="31">
          <cell r="E31">
            <v>55286</v>
          </cell>
        </row>
        <row r="32">
          <cell r="E32">
            <v>13669</v>
          </cell>
        </row>
        <row r="33">
          <cell r="E33">
            <v>6666</v>
          </cell>
        </row>
        <row r="34">
          <cell r="E34">
            <v>24</v>
          </cell>
        </row>
        <row r="37">
          <cell r="E37">
            <v>73237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G5">
            <v>0</v>
          </cell>
        </row>
        <row r="6">
          <cell r="G6">
            <v>1412</v>
          </cell>
        </row>
        <row r="7">
          <cell r="G7">
            <v>59</v>
          </cell>
        </row>
        <row r="8">
          <cell r="G8">
            <v>404</v>
          </cell>
        </row>
        <row r="9">
          <cell r="G9">
            <v>0</v>
          </cell>
        </row>
        <row r="10">
          <cell r="G10">
            <v>229</v>
          </cell>
        </row>
        <row r="11">
          <cell r="G11">
            <v>57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18</v>
          </cell>
        </row>
        <row r="15">
          <cell r="G15">
            <v>79</v>
          </cell>
        </row>
        <row r="16">
          <cell r="G16">
            <v>7</v>
          </cell>
        </row>
        <row r="17">
          <cell r="G17">
            <v>73</v>
          </cell>
        </row>
        <row r="18">
          <cell r="G18">
            <v>2</v>
          </cell>
        </row>
        <row r="19">
          <cell r="G19">
            <v>47</v>
          </cell>
        </row>
        <row r="20">
          <cell r="G20">
            <v>9</v>
          </cell>
        </row>
        <row r="21">
          <cell r="G21">
            <v>3</v>
          </cell>
        </row>
        <row r="22">
          <cell r="G22">
            <v>8</v>
          </cell>
        </row>
        <row r="23">
          <cell r="G23">
            <v>18</v>
          </cell>
        </row>
        <row r="24">
          <cell r="G24">
            <v>17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3</v>
          </cell>
        </row>
        <row r="28">
          <cell r="G28">
            <v>0</v>
          </cell>
        </row>
        <row r="29">
          <cell r="G29">
            <v>11594</v>
          </cell>
        </row>
        <row r="30">
          <cell r="G30">
            <v>1954</v>
          </cell>
        </row>
        <row r="31">
          <cell r="G31">
            <v>42549</v>
          </cell>
        </row>
        <row r="32">
          <cell r="G32">
            <v>9495</v>
          </cell>
        </row>
        <row r="33">
          <cell r="G33">
            <v>2149</v>
          </cell>
        </row>
        <row r="34">
          <cell r="G34">
            <v>101</v>
          </cell>
        </row>
        <row r="37">
          <cell r="G37">
            <v>7246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H5">
            <v>4</v>
          </cell>
        </row>
        <row r="6">
          <cell r="H6">
            <v>1481</v>
          </cell>
        </row>
        <row r="7">
          <cell r="H7">
            <v>61</v>
          </cell>
        </row>
        <row r="8">
          <cell r="H8">
            <v>555</v>
          </cell>
        </row>
        <row r="9">
          <cell r="H9">
            <v>0</v>
          </cell>
        </row>
        <row r="10">
          <cell r="H10">
            <v>246</v>
          </cell>
        </row>
        <row r="11">
          <cell r="H11">
            <v>191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18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45</v>
          </cell>
        </row>
        <row r="18">
          <cell r="H18">
            <v>2</v>
          </cell>
        </row>
        <row r="19">
          <cell r="H19">
            <v>50</v>
          </cell>
        </row>
        <row r="20">
          <cell r="H20">
            <v>6</v>
          </cell>
        </row>
        <row r="21">
          <cell r="H21">
            <v>4</v>
          </cell>
        </row>
        <row r="22">
          <cell r="H22">
            <v>7</v>
          </cell>
        </row>
        <row r="23">
          <cell r="H23">
            <v>13</v>
          </cell>
        </row>
        <row r="24">
          <cell r="H24">
            <v>27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2</v>
          </cell>
        </row>
        <row r="28">
          <cell r="H28">
            <v>0</v>
          </cell>
        </row>
        <row r="29">
          <cell r="H29">
            <v>5</v>
          </cell>
        </row>
        <row r="30">
          <cell r="H30">
            <v>0</v>
          </cell>
        </row>
        <row r="31">
          <cell r="H31">
            <v>61150</v>
          </cell>
        </row>
        <row r="32">
          <cell r="H32">
            <v>13241</v>
          </cell>
        </row>
        <row r="33">
          <cell r="H33">
            <v>2893</v>
          </cell>
        </row>
        <row r="34">
          <cell r="H34">
            <v>39</v>
          </cell>
        </row>
        <row r="37">
          <cell r="H37">
            <v>49116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F5">
            <v>0</v>
          </cell>
        </row>
        <row r="6">
          <cell r="F6">
            <v>1095</v>
          </cell>
        </row>
        <row r="7">
          <cell r="F7">
            <v>69</v>
          </cell>
        </row>
        <row r="8">
          <cell r="F8">
            <v>255</v>
          </cell>
        </row>
        <row r="9">
          <cell r="F9">
            <v>5</v>
          </cell>
        </row>
        <row r="10">
          <cell r="F10">
            <v>123</v>
          </cell>
        </row>
        <row r="11">
          <cell r="F11">
            <v>206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</v>
          </cell>
        </row>
        <row r="15">
          <cell r="F15">
            <v>1</v>
          </cell>
        </row>
        <row r="16">
          <cell r="F16">
            <v>3</v>
          </cell>
        </row>
        <row r="17">
          <cell r="F17">
            <v>57</v>
          </cell>
        </row>
        <row r="18">
          <cell r="F18">
            <v>0</v>
          </cell>
        </row>
        <row r="19">
          <cell r="F19">
            <v>26</v>
          </cell>
        </row>
        <row r="20">
          <cell r="F20">
            <v>4</v>
          </cell>
        </row>
        <row r="21">
          <cell r="F21">
            <v>4</v>
          </cell>
        </row>
        <row r="22">
          <cell r="F22">
            <v>27</v>
          </cell>
        </row>
        <row r="23">
          <cell r="F23">
            <v>34</v>
          </cell>
        </row>
        <row r="24">
          <cell r="F24">
            <v>11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</v>
          </cell>
        </row>
        <row r="28">
          <cell r="F28">
            <v>0</v>
          </cell>
        </row>
        <row r="29">
          <cell r="F29">
            <v>2</v>
          </cell>
        </row>
        <row r="30">
          <cell r="F30">
            <v>0</v>
          </cell>
        </row>
        <row r="31">
          <cell r="F31">
            <v>50129</v>
          </cell>
        </row>
        <row r="32">
          <cell r="F32">
            <v>12020</v>
          </cell>
        </row>
        <row r="33">
          <cell r="F33">
            <v>2537</v>
          </cell>
        </row>
        <row r="34">
          <cell r="F34">
            <v>335</v>
          </cell>
        </row>
        <row r="37">
          <cell r="F37">
            <v>48362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J5">
            <v>0</v>
          </cell>
        </row>
        <row r="6">
          <cell r="J6">
            <v>2233</v>
          </cell>
        </row>
        <row r="7">
          <cell r="J7">
            <v>86</v>
          </cell>
        </row>
        <row r="8">
          <cell r="J8">
            <v>318</v>
          </cell>
        </row>
        <row r="9">
          <cell r="J9">
            <v>1</v>
          </cell>
        </row>
        <row r="10">
          <cell r="J10">
            <v>331</v>
          </cell>
        </row>
        <row r="11">
          <cell r="J11">
            <v>239</v>
          </cell>
        </row>
        <row r="12">
          <cell r="J12">
            <v>2</v>
          </cell>
        </row>
        <row r="13">
          <cell r="J13">
            <v>1</v>
          </cell>
        </row>
        <row r="14">
          <cell r="J14">
            <v>9</v>
          </cell>
        </row>
        <row r="15">
          <cell r="J15">
            <v>75</v>
          </cell>
        </row>
        <row r="16">
          <cell r="J16">
            <v>14</v>
          </cell>
        </row>
        <row r="17">
          <cell r="J17">
            <v>97</v>
          </cell>
        </row>
        <row r="18">
          <cell r="J18">
            <v>1</v>
          </cell>
        </row>
        <row r="19">
          <cell r="J19">
            <v>147</v>
          </cell>
        </row>
        <row r="20">
          <cell r="J20">
            <v>45</v>
          </cell>
        </row>
        <row r="21">
          <cell r="J21">
            <v>4</v>
          </cell>
        </row>
        <row r="22">
          <cell r="J22">
            <v>18</v>
          </cell>
        </row>
        <row r="23">
          <cell r="J23">
            <v>26</v>
          </cell>
        </row>
        <row r="24">
          <cell r="J24">
            <v>18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17</v>
          </cell>
        </row>
        <row r="28">
          <cell r="J28">
            <v>4</v>
          </cell>
        </row>
        <row r="29">
          <cell r="J29">
            <v>28</v>
          </cell>
        </row>
        <row r="30">
          <cell r="J30">
            <v>9</v>
          </cell>
        </row>
        <row r="31">
          <cell r="J31">
            <v>70986</v>
          </cell>
        </row>
        <row r="32">
          <cell r="J32">
            <v>15161</v>
          </cell>
        </row>
        <row r="33">
          <cell r="J33">
            <v>3103</v>
          </cell>
        </row>
        <row r="34">
          <cell r="J34">
            <v>63</v>
          </cell>
        </row>
        <row r="37">
          <cell r="J37">
            <v>52934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R57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2" width="12.7109375" style="218" customWidth="1"/>
    <col min="3" max="4" width="2.7109375" style="218" customWidth="1"/>
    <col min="5" max="6" width="12.7109375" style="218" customWidth="1"/>
    <col min="7" max="8" width="2.7109375" style="218" customWidth="1"/>
    <col min="9" max="10" width="12.7109375" style="218" customWidth="1"/>
    <col min="11" max="12" width="2.7109375" style="218" customWidth="1"/>
    <col min="13" max="14" width="12.7109375" style="218" customWidth="1"/>
    <col min="15" max="16384" width="9.140625" style="218" customWidth="1"/>
  </cols>
  <sheetData>
    <row r="1" ht="12.75">
      <c r="N1" s="219" t="s">
        <v>156</v>
      </c>
    </row>
    <row r="2" spans="1:14" ht="18.75">
      <c r="A2" s="581" t="s">
        <v>547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2.75">
      <c r="A3" s="556" t="s">
        <v>628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ht="12.75">
      <c r="A4" s="555" t="s">
        <v>548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</row>
    <row r="5" ht="18.75" customHeight="1" thickBot="1"/>
    <row r="6" spans="2:12" ht="19.5" customHeight="1">
      <c r="B6" s="219"/>
      <c r="C6" s="557" t="s">
        <v>549</v>
      </c>
      <c r="D6" s="558"/>
      <c r="E6" s="558"/>
      <c r="F6" s="558"/>
      <c r="G6" s="558"/>
      <c r="H6" s="558"/>
      <c r="I6" s="559"/>
      <c r="J6" s="559"/>
      <c r="K6" s="559"/>
      <c r="L6" s="560"/>
    </row>
    <row r="7" spans="2:12" ht="19.5" customHeight="1">
      <c r="B7" s="219"/>
      <c r="C7" s="561"/>
      <c r="D7" s="562"/>
      <c r="E7" s="562"/>
      <c r="F7" s="562"/>
      <c r="G7" s="562"/>
      <c r="H7" s="562"/>
      <c r="I7" s="563"/>
      <c r="J7" s="563"/>
      <c r="K7" s="563"/>
      <c r="L7" s="564"/>
    </row>
    <row r="8" spans="1:12" ht="19.5" customHeight="1">
      <c r="A8" s="219"/>
      <c r="B8" s="219"/>
      <c r="C8" s="561"/>
      <c r="D8" s="562"/>
      <c r="E8" s="562"/>
      <c r="F8" s="562"/>
      <c r="G8" s="562"/>
      <c r="H8" s="562"/>
      <c r="I8" s="563"/>
      <c r="J8" s="563"/>
      <c r="K8" s="563"/>
      <c r="L8" s="564"/>
    </row>
    <row r="9" spans="1:12" ht="19.5" customHeight="1" thickBot="1">
      <c r="A9" s="219"/>
      <c r="B9" s="219"/>
      <c r="C9" s="565"/>
      <c r="D9" s="566"/>
      <c r="E9" s="566"/>
      <c r="F9" s="566"/>
      <c r="G9" s="566"/>
      <c r="H9" s="566"/>
      <c r="I9" s="567"/>
      <c r="J9" s="567"/>
      <c r="K9" s="567"/>
      <c r="L9" s="568"/>
    </row>
    <row r="10" spans="1:14" ht="20.25" customHeight="1">
      <c r="A10" s="219"/>
      <c r="B10" s="219"/>
      <c r="C10" s="219"/>
      <c r="D10" s="219"/>
      <c r="E10" s="223"/>
      <c r="F10" s="223"/>
      <c r="G10" s="223"/>
      <c r="H10" s="224"/>
      <c r="I10" s="223"/>
      <c r="J10" s="223"/>
      <c r="K10" s="223"/>
      <c r="L10" s="219"/>
      <c r="M10" s="219"/>
      <c r="N10" s="219"/>
    </row>
    <row r="11" spans="1:14" ht="9.75" customHeight="1" thickBot="1">
      <c r="A11" s="219"/>
      <c r="B11" s="225"/>
      <c r="C11" s="226"/>
      <c r="D11" s="226"/>
      <c r="E11" s="227"/>
      <c r="F11" s="225"/>
      <c r="G11" s="226"/>
      <c r="H11" s="225"/>
      <c r="I11" s="227"/>
      <c r="J11" s="225"/>
      <c r="K11" s="226"/>
      <c r="L11" s="226"/>
      <c r="M11" s="227"/>
      <c r="N11" s="219"/>
    </row>
    <row r="12" spans="1:14" ht="24.75" customHeight="1">
      <c r="A12" s="571" t="s">
        <v>550</v>
      </c>
      <c r="B12" s="560"/>
      <c r="C12" s="228"/>
      <c r="E12" s="571" t="s">
        <v>551</v>
      </c>
      <c r="F12" s="560"/>
      <c r="G12" s="219"/>
      <c r="H12" s="229"/>
      <c r="I12" s="571" t="s">
        <v>552</v>
      </c>
      <c r="J12" s="560"/>
      <c r="K12" s="228"/>
      <c r="M12" s="571" t="s">
        <v>553</v>
      </c>
      <c r="N12" s="560"/>
    </row>
    <row r="13" spans="1:14" ht="24.75" customHeight="1" thickBot="1">
      <c r="A13" s="572"/>
      <c r="B13" s="568"/>
      <c r="C13" s="228"/>
      <c r="E13" s="572"/>
      <c r="F13" s="568"/>
      <c r="G13" s="219"/>
      <c r="H13" s="229"/>
      <c r="I13" s="572"/>
      <c r="J13" s="568"/>
      <c r="K13" s="228"/>
      <c r="M13" s="572"/>
      <c r="N13" s="568"/>
    </row>
    <row r="14" spans="1:14" ht="24.75" customHeight="1">
      <c r="A14" s="219"/>
      <c r="B14" s="219"/>
      <c r="C14" s="219"/>
      <c r="E14" s="219"/>
      <c r="F14" s="219"/>
      <c r="G14" s="219"/>
      <c r="H14" s="229"/>
      <c r="I14" s="219"/>
      <c r="J14" s="219"/>
      <c r="K14" s="219"/>
      <c r="L14" s="219"/>
      <c r="M14" s="219"/>
      <c r="N14" s="219"/>
    </row>
    <row r="15" spans="2:11" ht="9.75" customHeight="1" thickBot="1">
      <c r="B15" s="219"/>
      <c r="C15" s="219"/>
      <c r="D15" s="230"/>
      <c r="E15" s="231"/>
      <c r="F15" s="231"/>
      <c r="G15" s="231"/>
      <c r="H15" s="230"/>
      <c r="I15" s="231"/>
      <c r="J15" s="231"/>
      <c r="K15" s="232"/>
    </row>
    <row r="16" spans="1:14" ht="24.75" customHeight="1">
      <c r="A16" s="557" t="s">
        <v>554</v>
      </c>
      <c r="B16" s="558"/>
      <c r="C16" s="558"/>
      <c r="D16" s="558"/>
      <c r="E16" s="558"/>
      <c r="F16" s="569"/>
      <c r="H16" s="233"/>
      <c r="I16" s="557" t="s">
        <v>555</v>
      </c>
      <c r="J16" s="558"/>
      <c r="K16" s="558"/>
      <c r="L16" s="558"/>
      <c r="M16" s="558"/>
      <c r="N16" s="569"/>
    </row>
    <row r="17" spans="1:14" ht="24.75" customHeight="1" thickBot="1">
      <c r="A17" s="565"/>
      <c r="B17" s="566"/>
      <c r="C17" s="566"/>
      <c r="D17" s="566"/>
      <c r="E17" s="566"/>
      <c r="F17" s="570"/>
      <c r="G17" s="219"/>
      <c r="H17" s="229"/>
      <c r="I17" s="565"/>
      <c r="J17" s="566"/>
      <c r="K17" s="566"/>
      <c r="L17" s="566"/>
      <c r="M17" s="566"/>
      <c r="N17" s="570"/>
    </row>
    <row r="18" spans="1:14" ht="9.75" customHeight="1">
      <c r="A18" s="219"/>
      <c r="C18" s="234"/>
      <c r="D18" s="219"/>
      <c r="E18" s="219"/>
      <c r="F18" s="219"/>
      <c r="G18" s="219"/>
      <c r="H18" s="229"/>
      <c r="I18" s="219"/>
      <c r="J18" s="219"/>
      <c r="K18" s="235"/>
      <c r="M18" s="219"/>
      <c r="N18" s="219"/>
    </row>
    <row r="19" spans="1:14" ht="9.75" customHeight="1">
      <c r="A19" s="219"/>
      <c r="B19" s="225"/>
      <c r="C19" s="227"/>
      <c r="D19" s="226"/>
      <c r="E19" s="227"/>
      <c r="F19" s="219"/>
      <c r="G19" s="219"/>
      <c r="H19" s="229"/>
      <c r="I19" s="219"/>
      <c r="J19" s="225"/>
      <c r="K19" s="227"/>
      <c r="L19" s="226"/>
      <c r="M19" s="227"/>
      <c r="N19" s="219"/>
    </row>
    <row r="20" spans="1:14" ht="24" customHeight="1">
      <c r="A20" s="573" t="s">
        <v>556</v>
      </c>
      <c r="B20" s="574"/>
      <c r="C20" s="237"/>
      <c r="D20" s="219"/>
      <c r="E20" s="573" t="s">
        <v>557</v>
      </c>
      <c r="F20" s="574"/>
      <c r="G20" s="219"/>
      <c r="H20" s="229"/>
      <c r="I20" s="573" t="s">
        <v>558</v>
      </c>
      <c r="J20" s="574"/>
      <c r="K20" s="237"/>
      <c r="L20" s="219"/>
      <c r="M20" s="573" t="s">
        <v>559</v>
      </c>
      <c r="N20" s="574"/>
    </row>
    <row r="21" spans="1:14" ht="24" customHeight="1">
      <c r="A21" s="575"/>
      <c r="B21" s="576"/>
      <c r="C21" s="237"/>
      <c r="D21" s="219"/>
      <c r="E21" s="575"/>
      <c r="F21" s="576"/>
      <c r="G21" s="219"/>
      <c r="H21" s="229"/>
      <c r="I21" s="575"/>
      <c r="J21" s="576"/>
      <c r="K21" s="237"/>
      <c r="L21" s="219"/>
      <c r="M21" s="575"/>
      <c r="N21" s="576"/>
    </row>
    <row r="22" spans="2:14" ht="9.75" customHeight="1">
      <c r="B22" s="219"/>
      <c r="C22" s="237"/>
      <c r="D22" s="219"/>
      <c r="E22" s="219"/>
      <c r="F22" s="219"/>
      <c r="G22" s="219"/>
      <c r="H22" s="229"/>
      <c r="I22" s="219"/>
      <c r="J22" s="219"/>
      <c r="K22" s="237"/>
      <c r="L22" s="219"/>
      <c r="M22" s="219"/>
      <c r="N22" s="219"/>
    </row>
    <row r="23" spans="2:18" ht="9.75" customHeight="1">
      <c r="B23" s="225"/>
      <c r="C23" s="227"/>
      <c r="D23" s="226"/>
      <c r="E23" s="227"/>
      <c r="F23" s="219"/>
      <c r="G23" s="219"/>
      <c r="H23" s="229"/>
      <c r="I23" s="219"/>
      <c r="J23" s="225"/>
      <c r="K23" s="227"/>
      <c r="L23" s="226"/>
      <c r="M23" s="227"/>
      <c r="N23" s="219"/>
      <c r="R23" s="238"/>
    </row>
    <row r="24" spans="1:14" ht="24" customHeight="1">
      <c r="A24" s="573" t="s">
        <v>560</v>
      </c>
      <c r="B24" s="574"/>
      <c r="C24" s="237"/>
      <c r="D24" s="219"/>
      <c r="E24" s="573" t="s">
        <v>561</v>
      </c>
      <c r="F24" s="574"/>
      <c r="G24" s="219"/>
      <c r="H24" s="229"/>
      <c r="I24" s="573" t="s">
        <v>562</v>
      </c>
      <c r="J24" s="574"/>
      <c r="K24" s="237"/>
      <c r="L24" s="219"/>
      <c r="M24" s="573" t="s">
        <v>563</v>
      </c>
      <c r="N24" s="574"/>
    </row>
    <row r="25" spans="1:14" ht="24" customHeight="1">
      <c r="A25" s="575"/>
      <c r="B25" s="576"/>
      <c r="C25" s="237"/>
      <c r="D25" s="219"/>
      <c r="E25" s="575"/>
      <c r="F25" s="576"/>
      <c r="G25" s="219"/>
      <c r="H25" s="229"/>
      <c r="I25" s="575"/>
      <c r="J25" s="576"/>
      <c r="K25" s="237"/>
      <c r="L25" s="219"/>
      <c r="M25" s="575"/>
      <c r="N25" s="576"/>
    </row>
    <row r="26" spans="1:14" ht="9.75" customHeight="1">
      <c r="A26" s="219"/>
      <c r="B26" s="219"/>
      <c r="C26" s="237"/>
      <c r="D26" s="219"/>
      <c r="E26" s="219"/>
      <c r="F26" s="219"/>
      <c r="G26" s="219"/>
      <c r="H26" s="229"/>
      <c r="I26" s="219"/>
      <c r="J26" s="219"/>
      <c r="K26" s="237"/>
      <c r="L26" s="219"/>
      <c r="M26" s="219"/>
      <c r="N26" s="219"/>
    </row>
    <row r="27" spans="1:14" ht="9.75" customHeight="1">
      <c r="A27" s="219"/>
      <c r="B27" s="225"/>
      <c r="C27" s="226"/>
      <c r="D27" s="219"/>
      <c r="E27" s="219"/>
      <c r="F27" s="219"/>
      <c r="G27" s="219"/>
      <c r="H27" s="229"/>
      <c r="J27" s="225"/>
      <c r="K27" s="226"/>
      <c r="L27" s="219"/>
      <c r="M27" s="219"/>
      <c r="N27" s="219"/>
    </row>
    <row r="28" spans="1:14" ht="24" customHeight="1">
      <c r="A28" s="573" t="s">
        <v>564</v>
      </c>
      <c r="B28" s="574"/>
      <c r="C28" s="239"/>
      <c r="D28" s="219"/>
      <c r="E28" s="219"/>
      <c r="F28" s="219"/>
      <c r="G28" s="219"/>
      <c r="H28" s="229"/>
      <c r="I28" s="577" t="s">
        <v>565</v>
      </c>
      <c r="J28" s="578"/>
      <c r="K28" s="219"/>
      <c r="L28" s="219"/>
      <c r="M28" s="219"/>
      <c r="N28" s="219"/>
    </row>
    <row r="29" spans="1:14" ht="24" customHeight="1">
      <c r="A29" s="575"/>
      <c r="B29" s="576"/>
      <c r="C29" s="219"/>
      <c r="D29" s="219"/>
      <c r="E29" s="219"/>
      <c r="F29" s="219"/>
      <c r="G29" s="219"/>
      <c r="H29" s="229"/>
      <c r="I29" s="579"/>
      <c r="J29" s="580"/>
      <c r="K29" s="219"/>
      <c r="L29" s="219"/>
      <c r="M29" s="219"/>
      <c r="N29" s="219"/>
    </row>
    <row r="30" spans="1:14" ht="24.75" customHeight="1">
      <c r="A30" s="219"/>
      <c r="C30" s="219"/>
      <c r="D30" s="219"/>
      <c r="E30" s="219"/>
      <c r="F30" s="219"/>
      <c r="G30" s="219"/>
      <c r="H30" s="229"/>
      <c r="J30" s="219"/>
      <c r="K30" s="219"/>
      <c r="M30" s="219"/>
      <c r="N30" s="219"/>
    </row>
    <row r="31" spans="2:14" ht="9.75" customHeight="1" thickBot="1">
      <c r="B31" s="219"/>
      <c r="C31" s="219"/>
      <c r="D31" s="225"/>
      <c r="E31" s="226"/>
      <c r="F31" s="226"/>
      <c r="G31" s="226"/>
      <c r="H31" s="225"/>
      <c r="I31" s="226"/>
      <c r="J31" s="226"/>
      <c r="K31" s="227"/>
      <c r="L31" s="219"/>
      <c r="M31" s="219"/>
      <c r="N31" s="219"/>
    </row>
    <row r="32" spans="1:14" ht="24.75" customHeight="1">
      <c r="A32" s="557" t="s">
        <v>566</v>
      </c>
      <c r="B32" s="558"/>
      <c r="C32" s="558"/>
      <c r="D32" s="558"/>
      <c r="E32" s="558"/>
      <c r="F32" s="569"/>
      <c r="G32" s="219"/>
      <c r="H32" s="229"/>
      <c r="I32" s="557" t="s">
        <v>567</v>
      </c>
      <c r="J32" s="558"/>
      <c r="K32" s="558"/>
      <c r="L32" s="558"/>
      <c r="M32" s="558"/>
      <c r="N32" s="569"/>
    </row>
    <row r="33" spans="1:14" ht="24.75" customHeight="1" thickBot="1">
      <c r="A33" s="565"/>
      <c r="B33" s="566"/>
      <c r="C33" s="566"/>
      <c r="D33" s="566"/>
      <c r="E33" s="566"/>
      <c r="F33" s="570"/>
      <c r="G33" s="219"/>
      <c r="H33" s="229"/>
      <c r="I33" s="565"/>
      <c r="J33" s="566"/>
      <c r="K33" s="566"/>
      <c r="L33" s="566"/>
      <c r="M33" s="566"/>
      <c r="N33" s="570"/>
    </row>
    <row r="34" spans="1:14" ht="9.75" customHeight="1">
      <c r="A34" s="219"/>
      <c r="B34" s="219"/>
      <c r="C34" s="219"/>
      <c r="D34" s="240"/>
      <c r="E34" s="219"/>
      <c r="F34" s="219"/>
      <c r="G34" s="219"/>
      <c r="H34" s="229"/>
      <c r="I34" s="219"/>
      <c r="J34" s="219"/>
      <c r="K34" s="219"/>
      <c r="L34" s="240"/>
      <c r="M34" s="219"/>
      <c r="N34" s="219"/>
    </row>
    <row r="35" spans="1:13" ht="9.75" customHeight="1">
      <c r="A35" s="219"/>
      <c r="B35" s="225"/>
      <c r="C35" s="226"/>
      <c r="D35" s="225"/>
      <c r="E35" s="232"/>
      <c r="F35" s="219"/>
      <c r="G35" s="219"/>
      <c r="H35" s="229"/>
      <c r="J35" s="225"/>
      <c r="K35" s="226"/>
      <c r="L35" s="225"/>
      <c r="M35" s="227"/>
    </row>
    <row r="36" spans="1:14" ht="24" customHeight="1">
      <c r="A36" s="573" t="s">
        <v>568</v>
      </c>
      <c r="B36" s="574"/>
      <c r="C36" s="219"/>
      <c r="D36" s="229"/>
      <c r="E36" s="573" t="s">
        <v>569</v>
      </c>
      <c r="F36" s="574"/>
      <c r="G36" s="219"/>
      <c r="H36" s="229"/>
      <c r="I36" s="573" t="s">
        <v>570</v>
      </c>
      <c r="J36" s="574"/>
      <c r="K36" s="219"/>
      <c r="L36" s="229"/>
      <c r="M36" s="573" t="s">
        <v>571</v>
      </c>
      <c r="N36" s="574"/>
    </row>
    <row r="37" spans="1:14" ht="24" customHeight="1">
      <c r="A37" s="575"/>
      <c r="B37" s="576"/>
      <c r="C37" s="219"/>
      <c r="D37" s="229"/>
      <c r="E37" s="575"/>
      <c r="F37" s="576"/>
      <c r="G37" s="219"/>
      <c r="H37" s="229"/>
      <c r="I37" s="575"/>
      <c r="J37" s="576"/>
      <c r="K37" s="219"/>
      <c r="L37" s="229"/>
      <c r="M37" s="575"/>
      <c r="N37" s="576"/>
    </row>
    <row r="38" spans="1:14" ht="9.75" customHeight="1">
      <c r="A38" s="219"/>
      <c r="B38" s="219"/>
      <c r="C38" s="219"/>
      <c r="D38" s="229"/>
      <c r="F38" s="219"/>
      <c r="G38" s="219"/>
      <c r="H38" s="229"/>
      <c r="J38" s="219"/>
      <c r="K38" s="219"/>
      <c r="L38" s="229"/>
      <c r="M38" s="219"/>
      <c r="N38" s="219"/>
    </row>
    <row r="39" spans="1:17" ht="9.75" customHeight="1">
      <c r="A39" s="219"/>
      <c r="B39" s="225"/>
      <c r="C39" s="226"/>
      <c r="D39" s="225"/>
      <c r="E39" s="227"/>
      <c r="F39" s="219"/>
      <c r="G39" s="219"/>
      <c r="H39" s="229"/>
      <c r="I39" s="219"/>
      <c r="J39" s="225"/>
      <c r="K39" s="226"/>
      <c r="L39" s="219"/>
      <c r="M39" s="219"/>
      <c r="N39" s="219"/>
      <c r="Q39" s="241"/>
    </row>
    <row r="40" spans="1:14" ht="24" customHeight="1">
      <c r="A40" s="573" t="s">
        <v>572</v>
      </c>
      <c r="B40" s="574"/>
      <c r="C40" s="219"/>
      <c r="D40" s="229"/>
      <c r="E40" s="573" t="s">
        <v>573</v>
      </c>
      <c r="F40" s="574"/>
      <c r="G40" s="219"/>
      <c r="H40" s="229"/>
      <c r="I40" s="573" t="s">
        <v>574</v>
      </c>
      <c r="J40" s="574"/>
      <c r="K40" s="219"/>
      <c r="L40" s="219"/>
      <c r="M40" s="219"/>
      <c r="N40" s="219"/>
    </row>
    <row r="41" spans="1:14" ht="24" customHeight="1">
      <c r="A41" s="575"/>
      <c r="B41" s="576"/>
      <c r="C41" s="219"/>
      <c r="D41" s="229"/>
      <c r="E41" s="575"/>
      <c r="F41" s="576"/>
      <c r="G41" s="219"/>
      <c r="H41" s="229"/>
      <c r="I41" s="575"/>
      <c r="J41" s="576"/>
      <c r="K41" s="219"/>
      <c r="L41" s="219"/>
      <c r="M41" s="219"/>
      <c r="N41" s="219"/>
    </row>
    <row r="42" spans="2:14" ht="9.75" customHeight="1">
      <c r="B42" s="219"/>
      <c r="C42" s="219"/>
      <c r="D42" s="242"/>
      <c r="E42" s="219"/>
      <c r="F42" s="219"/>
      <c r="G42" s="219"/>
      <c r="H42" s="229"/>
      <c r="I42" s="219"/>
      <c r="J42" s="219"/>
      <c r="K42" s="219"/>
      <c r="L42" s="219"/>
      <c r="M42" s="219"/>
      <c r="N42" s="219"/>
    </row>
    <row r="43" spans="1:14" ht="9.75" customHeight="1">
      <c r="A43" s="219"/>
      <c r="B43" s="225"/>
      <c r="C43" s="226"/>
      <c r="D43" s="226"/>
      <c r="E43" s="232"/>
      <c r="F43" s="219"/>
      <c r="G43" s="219"/>
      <c r="H43" s="229"/>
      <c r="I43" s="219"/>
      <c r="J43" s="219"/>
      <c r="K43" s="219"/>
      <c r="L43" s="219"/>
      <c r="M43" s="219"/>
      <c r="N43" s="219"/>
    </row>
    <row r="44" spans="1:14" ht="24" customHeight="1">
      <c r="A44" s="553" t="s">
        <v>575</v>
      </c>
      <c r="B44" s="574"/>
      <c r="C44" s="219"/>
      <c r="D44" s="219"/>
      <c r="E44" s="573" t="s">
        <v>576</v>
      </c>
      <c r="F44" s="574"/>
      <c r="G44" s="219"/>
      <c r="H44" s="229"/>
      <c r="I44" s="219"/>
      <c r="J44" s="219"/>
      <c r="K44" s="219"/>
      <c r="L44" s="219"/>
      <c r="M44" s="219"/>
      <c r="N44" s="219"/>
    </row>
    <row r="45" spans="1:14" ht="24" customHeight="1">
      <c r="A45" s="575"/>
      <c r="B45" s="576"/>
      <c r="C45" s="219"/>
      <c r="D45" s="219"/>
      <c r="E45" s="575"/>
      <c r="F45" s="576"/>
      <c r="G45" s="219"/>
      <c r="H45" s="229"/>
      <c r="I45" s="219"/>
      <c r="J45" s="219"/>
      <c r="K45" s="219"/>
      <c r="L45" s="219"/>
      <c r="M45" s="219"/>
      <c r="N45" s="219"/>
    </row>
    <row r="46" spans="1:14" ht="24.75" customHeight="1">
      <c r="A46" s="219"/>
      <c r="B46" s="219"/>
      <c r="C46" s="219"/>
      <c r="D46" s="219"/>
      <c r="E46" s="219"/>
      <c r="F46" s="219"/>
      <c r="G46" s="219"/>
      <c r="H46" s="229"/>
      <c r="I46" s="219"/>
      <c r="J46" s="219"/>
      <c r="K46" s="219"/>
      <c r="L46" s="219"/>
      <c r="M46" s="219"/>
      <c r="N46" s="219"/>
    </row>
    <row r="47" spans="1:14" ht="9.75" customHeight="1" thickBot="1">
      <c r="A47" s="219"/>
      <c r="B47" s="219"/>
      <c r="C47" s="219"/>
      <c r="D47" s="225"/>
      <c r="E47" s="226"/>
      <c r="F47" s="226"/>
      <c r="G47" s="226"/>
      <c r="H47" s="226"/>
      <c r="I47" s="226"/>
      <c r="J47" s="226"/>
      <c r="K47" s="227"/>
      <c r="L47" s="219"/>
      <c r="M47" s="219"/>
      <c r="N47" s="219"/>
    </row>
    <row r="48" spans="1:14" ht="24.75" customHeight="1">
      <c r="A48" s="557" t="s">
        <v>577</v>
      </c>
      <c r="B48" s="558"/>
      <c r="C48" s="558"/>
      <c r="D48" s="558"/>
      <c r="E48" s="558"/>
      <c r="F48" s="569"/>
      <c r="G48" s="219"/>
      <c r="H48" s="239"/>
      <c r="I48" s="557" t="s">
        <v>578</v>
      </c>
      <c r="J48" s="558"/>
      <c r="K48" s="558"/>
      <c r="L48" s="558"/>
      <c r="M48" s="558"/>
      <c r="N48" s="569"/>
    </row>
    <row r="49" spans="1:14" ht="24.75" customHeight="1" thickBot="1">
      <c r="A49" s="565"/>
      <c r="B49" s="566"/>
      <c r="C49" s="566"/>
      <c r="D49" s="566"/>
      <c r="E49" s="566"/>
      <c r="F49" s="570"/>
      <c r="G49" s="219"/>
      <c r="H49" s="239"/>
      <c r="I49" s="565"/>
      <c r="J49" s="566"/>
      <c r="K49" s="566"/>
      <c r="L49" s="566"/>
      <c r="M49" s="566"/>
      <c r="N49" s="570"/>
    </row>
    <row r="50" spans="1:14" ht="9.75" customHeight="1">
      <c r="A50" s="219"/>
      <c r="B50" s="219"/>
      <c r="C50" s="219"/>
      <c r="D50" s="240"/>
      <c r="E50" s="219"/>
      <c r="F50" s="219"/>
      <c r="G50" s="219"/>
      <c r="H50" s="239"/>
      <c r="I50" s="219"/>
      <c r="J50" s="219"/>
      <c r="K50" s="219"/>
      <c r="L50" s="240"/>
      <c r="M50" s="219"/>
      <c r="N50" s="219"/>
    </row>
    <row r="51" spans="1:13" ht="9.75" customHeight="1">
      <c r="A51" s="219"/>
      <c r="B51" s="225"/>
      <c r="C51" s="226"/>
      <c r="D51" s="225"/>
      <c r="E51" s="232"/>
      <c r="F51" s="219"/>
      <c r="G51" s="219"/>
      <c r="H51" s="239"/>
      <c r="J51" s="225"/>
      <c r="K51" s="226"/>
      <c r="L51" s="225"/>
      <c r="M51" s="227"/>
    </row>
    <row r="52" spans="1:14" ht="24" customHeight="1">
      <c r="A52" s="573" t="s">
        <v>579</v>
      </c>
      <c r="B52" s="574"/>
      <c r="C52" s="219"/>
      <c r="D52" s="229"/>
      <c r="E52" s="573" t="s">
        <v>580</v>
      </c>
      <c r="F52" s="574"/>
      <c r="G52" s="219"/>
      <c r="H52" s="239"/>
      <c r="I52" s="573" t="s">
        <v>581</v>
      </c>
      <c r="J52" s="574"/>
      <c r="K52" s="219"/>
      <c r="L52" s="229"/>
      <c r="M52" s="577" t="s">
        <v>582</v>
      </c>
      <c r="N52" s="578"/>
    </row>
    <row r="53" spans="1:14" ht="24" customHeight="1">
      <c r="A53" s="575"/>
      <c r="B53" s="576"/>
      <c r="C53" s="219"/>
      <c r="D53" s="229"/>
      <c r="E53" s="575"/>
      <c r="F53" s="576"/>
      <c r="G53" s="219"/>
      <c r="H53" s="239"/>
      <c r="I53" s="575"/>
      <c r="J53" s="576"/>
      <c r="K53" s="219"/>
      <c r="L53" s="229"/>
      <c r="M53" s="579"/>
      <c r="N53" s="580"/>
    </row>
    <row r="54" spans="1:14" ht="9.75" customHeight="1">
      <c r="A54" s="244"/>
      <c r="B54" s="244"/>
      <c r="C54" s="219"/>
      <c r="D54" s="229"/>
      <c r="E54" s="244"/>
      <c r="F54" s="244"/>
      <c r="G54" s="219"/>
      <c r="H54" s="239"/>
      <c r="I54" s="244"/>
      <c r="J54" s="244"/>
      <c r="K54" s="219"/>
      <c r="L54" s="242"/>
      <c r="M54" s="245"/>
      <c r="N54" s="244"/>
    </row>
    <row r="55" spans="1:13" ht="9.75" customHeight="1">
      <c r="A55" s="219"/>
      <c r="B55" s="225"/>
      <c r="C55" s="226"/>
      <c r="D55" s="219"/>
      <c r="E55" s="219"/>
      <c r="F55" s="219"/>
      <c r="G55" s="219"/>
      <c r="H55" s="239"/>
      <c r="J55" s="225"/>
      <c r="K55" s="226"/>
      <c r="L55" s="219"/>
      <c r="M55" s="246"/>
    </row>
    <row r="56" spans="1:14" ht="24" customHeight="1">
      <c r="A56" s="573" t="s">
        <v>583</v>
      </c>
      <c r="B56" s="574"/>
      <c r="C56" s="219"/>
      <c r="D56" s="219"/>
      <c r="E56" s="219"/>
      <c r="F56" s="219"/>
      <c r="G56" s="219"/>
      <c r="H56" s="239"/>
      <c r="I56" s="573" t="s">
        <v>584</v>
      </c>
      <c r="J56" s="574"/>
      <c r="K56" s="219"/>
      <c r="L56" s="219"/>
      <c r="M56" s="573" t="s">
        <v>585</v>
      </c>
      <c r="N56" s="574"/>
    </row>
    <row r="57" spans="1:14" ht="24" customHeight="1">
      <c r="A57" s="575"/>
      <c r="B57" s="576"/>
      <c r="C57" s="219"/>
      <c r="D57" s="219"/>
      <c r="E57" s="219"/>
      <c r="F57" s="219"/>
      <c r="G57" s="219"/>
      <c r="H57" s="239"/>
      <c r="I57" s="575"/>
      <c r="J57" s="576"/>
      <c r="K57" s="219"/>
      <c r="L57" s="219"/>
      <c r="M57" s="575"/>
      <c r="N57" s="576"/>
    </row>
  </sheetData>
  <mergeCells count="40">
    <mergeCell ref="A40:B41"/>
    <mergeCell ref="E40:F41"/>
    <mergeCell ref="A44:B45"/>
    <mergeCell ref="E44:F45"/>
    <mergeCell ref="A36:B37"/>
    <mergeCell ref="E36:F37"/>
    <mergeCell ref="A24:B25"/>
    <mergeCell ref="E24:F25"/>
    <mergeCell ref="A28:B29"/>
    <mergeCell ref="I20:J21"/>
    <mergeCell ref="M20:N21"/>
    <mergeCell ref="M24:N25"/>
    <mergeCell ref="A32:F33"/>
    <mergeCell ref="I32:N33"/>
    <mergeCell ref="I24:J25"/>
    <mergeCell ref="I28:J29"/>
    <mergeCell ref="A2:N2"/>
    <mergeCell ref="A56:B57"/>
    <mergeCell ref="I36:J37"/>
    <mergeCell ref="M36:N37"/>
    <mergeCell ref="I40:J41"/>
    <mergeCell ref="I56:J57"/>
    <mergeCell ref="M56:N57"/>
    <mergeCell ref="A12:B13"/>
    <mergeCell ref="A48:F49"/>
    <mergeCell ref="E12:F13"/>
    <mergeCell ref="A52:B53"/>
    <mergeCell ref="E52:F53"/>
    <mergeCell ref="I52:J53"/>
    <mergeCell ref="M52:N53"/>
    <mergeCell ref="A4:N4"/>
    <mergeCell ref="A3:N3"/>
    <mergeCell ref="C6:L9"/>
    <mergeCell ref="I48:N49"/>
    <mergeCell ref="I12:J13"/>
    <mergeCell ref="A16:F17"/>
    <mergeCell ref="I16:N17"/>
    <mergeCell ref="M12:N13"/>
    <mergeCell ref="A20:B21"/>
    <mergeCell ref="E20:F2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8" max="18" width="1.28515625" style="0" customWidth="1"/>
    <col min="19" max="19" width="5.7109375" style="0" customWidth="1"/>
    <col min="20" max="20" width="9.140625" style="0" hidden="1" customWidth="1"/>
    <col min="21" max="21" width="8.140625" style="0" customWidth="1"/>
    <col min="22" max="22" width="9.140625" style="0" hidden="1" customWidth="1"/>
    <col min="23" max="23" width="1.7109375" style="0" customWidth="1"/>
    <col min="24" max="24" width="9.140625" style="0" hidden="1" customWidth="1"/>
  </cols>
  <sheetData>
    <row r="1" ht="15">
      <c r="O1" s="295" t="s">
        <v>501</v>
      </c>
    </row>
    <row r="40" ht="12.75">
      <c r="A40" s="289" t="s">
        <v>631</v>
      </c>
    </row>
    <row r="41" ht="12.75">
      <c r="A41" s="219" t="s">
        <v>633</v>
      </c>
    </row>
    <row r="42" ht="12.75">
      <c r="A42" s="219" t="s">
        <v>632</v>
      </c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"/>
  <dimension ref="A1:AM73"/>
  <sheetViews>
    <sheetView view="pageBreakPreview" zoomScaleSheetLayoutView="100" workbookViewId="0" topLeftCell="A1">
      <pane xSplit="27315" topLeftCell="Y1" activePane="topLeft" state="split"/>
      <selection pane="topLeft" activeCell="Y1" sqref="Y1"/>
      <selection pane="topRight" activeCell="Y31" sqref="Y31"/>
    </sheetView>
  </sheetViews>
  <sheetFormatPr defaultColWidth="9.140625" defaultRowHeight="11.25" customHeight="1"/>
  <cols>
    <col min="1" max="1" width="15.00390625" style="328" customWidth="1"/>
    <col min="2" max="2" width="3.28125" style="328" hidden="1" customWidth="1"/>
    <col min="3" max="3" width="7.421875" style="328" customWidth="1"/>
    <col min="4" max="4" width="7.7109375" style="328" customWidth="1"/>
    <col min="5" max="5" width="8.7109375" style="328" customWidth="1"/>
    <col min="6" max="6" width="6.8515625" style="328" customWidth="1"/>
    <col min="7" max="7" width="6.421875" style="328" customWidth="1"/>
    <col min="8" max="8" width="6.28125" style="328" customWidth="1"/>
    <col min="9" max="9" width="6.8515625" style="328" customWidth="1"/>
    <col min="10" max="10" width="7.28125" style="328" customWidth="1"/>
    <col min="11" max="11" width="6.7109375" style="328" customWidth="1"/>
    <col min="12" max="12" width="4.421875" style="328" customWidth="1"/>
    <col min="13" max="13" width="7.140625" style="328" customWidth="1"/>
    <col min="14" max="14" width="5.28125" style="328" customWidth="1"/>
    <col min="15" max="15" width="7.421875" style="328" customWidth="1"/>
    <col min="16" max="16" width="6.421875" style="328" customWidth="1"/>
    <col min="17" max="17" width="5.421875" style="328" customWidth="1"/>
    <col min="18" max="18" width="4.57421875" style="328" customWidth="1"/>
    <col min="19" max="19" width="6.28125" style="328" customWidth="1"/>
    <col min="20" max="20" width="6.00390625" style="328" hidden="1" customWidth="1"/>
    <col min="21" max="21" width="4.8515625" style="328" customWidth="1"/>
    <col min="22" max="22" width="6.421875" style="328" customWidth="1"/>
    <col min="23" max="23" width="5.8515625" style="328" customWidth="1"/>
    <col min="24" max="24" width="5.7109375" style="328" customWidth="1"/>
    <col min="25" max="25" width="12.00390625" style="328" customWidth="1"/>
    <col min="26" max="16384" width="9.140625" style="328" customWidth="1"/>
  </cols>
  <sheetData>
    <row r="1" ht="19.5" customHeight="1">
      <c r="Y1" s="329" t="s">
        <v>502</v>
      </c>
    </row>
    <row r="2" spans="1:39" ht="24" customHeight="1" thickBot="1">
      <c r="A2" s="695" t="s">
        <v>521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1"/>
    </row>
    <row r="3" spans="1:25" ht="9.75" customHeight="1" hidden="1">
      <c r="A3" s="673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</row>
    <row r="4" spans="1:25" ht="9.75" customHeight="1" hidden="1">
      <c r="A4" s="673"/>
      <c r="B4" s="698"/>
      <c r="C4" s="673"/>
      <c r="D4" s="673"/>
      <c r="E4" s="699"/>
      <c r="F4" s="700"/>
      <c r="G4" s="677"/>
      <c r="H4" s="677"/>
      <c r="I4" s="677"/>
      <c r="J4" s="677"/>
      <c r="K4" s="677"/>
      <c r="L4" s="677"/>
      <c r="M4" s="677"/>
      <c r="N4" s="673"/>
      <c r="O4" s="673"/>
      <c r="P4" s="673"/>
      <c r="Q4" s="332"/>
      <c r="R4" s="673"/>
      <c r="S4" s="687"/>
      <c r="T4" s="334"/>
      <c r="U4" s="334"/>
      <c r="V4" s="334"/>
      <c r="W4" s="334"/>
      <c r="X4" s="334"/>
      <c r="Y4" s="334"/>
    </row>
    <row r="5" spans="1:25" ht="9.75" customHeight="1" hidden="1">
      <c r="A5" s="673"/>
      <c r="B5" s="698"/>
      <c r="C5" s="673"/>
      <c r="D5" s="673"/>
      <c r="E5" s="699"/>
      <c r="F5" s="700"/>
      <c r="G5" s="677"/>
      <c r="H5" s="333"/>
      <c r="I5" s="677"/>
      <c r="J5" s="677"/>
      <c r="K5" s="677"/>
      <c r="L5" s="677"/>
      <c r="M5" s="677"/>
      <c r="N5" s="673"/>
      <c r="O5" s="673"/>
      <c r="P5" s="673"/>
      <c r="Q5" s="332"/>
      <c r="R5" s="673"/>
      <c r="S5" s="687"/>
      <c r="T5" s="334"/>
      <c r="U5" s="334"/>
      <c r="V5" s="334"/>
      <c r="W5" s="334"/>
      <c r="X5" s="334"/>
      <c r="Y5" s="334"/>
    </row>
    <row r="6" spans="1:25" ht="9.75" customHeight="1" hidden="1">
      <c r="A6" s="673"/>
      <c r="B6" s="698"/>
      <c r="C6" s="673"/>
      <c r="D6" s="673"/>
      <c r="E6" s="699"/>
      <c r="F6" s="700"/>
      <c r="G6" s="677"/>
      <c r="H6" s="333"/>
      <c r="I6" s="335"/>
      <c r="J6" s="335"/>
      <c r="K6" s="335"/>
      <c r="L6" s="335"/>
      <c r="M6" s="335"/>
      <c r="N6" s="673"/>
      <c r="O6" s="673"/>
      <c r="P6" s="673"/>
      <c r="Q6" s="332"/>
      <c r="R6" s="673"/>
      <c r="S6" s="687"/>
      <c r="T6" s="334"/>
      <c r="U6" s="334"/>
      <c r="V6" s="334"/>
      <c r="W6" s="334"/>
      <c r="X6" s="334"/>
      <c r="Y6" s="334"/>
    </row>
    <row r="7" spans="1:25" ht="9.75" customHeight="1" hidden="1">
      <c r="A7" s="673"/>
      <c r="B7" s="698"/>
      <c r="C7" s="673"/>
      <c r="D7" s="673"/>
      <c r="E7" s="699"/>
      <c r="F7" s="700"/>
      <c r="G7" s="677"/>
      <c r="H7" s="333"/>
      <c r="I7" s="677"/>
      <c r="J7" s="677"/>
      <c r="K7" s="677"/>
      <c r="L7" s="677"/>
      <c r="M7" s="677"/>
      <c r="N7" s="673"/>
      <c r="O7" s="673"/>
      <c r="P7" s="673"/>
      <c r="Q7" s="332"/>
      <c r="R7" s="673"/>
      <c r="S7" s="687"/>
      <c r="T7" s="334"/>
      <c r="U7" s="334"/>
      <c r="V7" s="334"/>
      <c r="W7" s="334"/>
      <c r="X7" s="334"/>
      <c r="Y7" s="334"/>
    </row>
    <row r="8" spans="1:25" ht="35.25" customHeight="1">
      <c r="A8" s="681" t="s">
        <v>160</v>
      </c>
      <c r="B8" s="683" t="s">
        <v>117</v>
      </c>
      <c r="C8" s="696" t="s">
        <v>73</v>
      </c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7"/>
      <c r="R8" s="685" t="s">
        <v>195</v>
      </c>
      <c r="S8" s="685"/>
      <c r="T8" s="690" t="s">
        <v>118</v>
      </c>
      <c r="U8" s="685" t="s">
        <v>522</v>
      </c>
      <c r="V8" s="685"/>
      <c r="W8" s="685"/>
      <c r="X8" s="685"/>
      <c r="Y8" s="688" t="s">
        <v>119</v>
      </c>
    </row>
    <row r="9" spans="1:25" ht="36" customHeight="1">
      <c r="A9" s="682"/>
      <c r="B9" s="684"/>
      <c r="C9" s="674" t="s">
        <v>177</v>
      </c>
      <c r="D9" s="675"/>
      <c r="E9" s="675"/>
      <c r="F9" s="675" t="s">
        <v>180</v>
      </c>
      <c r="G9" s="675"/>
      <c r="H9" s="675"/>
      <c r="I9" s="675"/>
      <c r="J9" s="674" t="s">
        <v>514</v>
      </c>
      <c r="K9" s="675"/>
      <c r="L9" s="675"/>
      <c r="M9" s="674" t="s">
        <v>515</v>
      </c>
      <c r="N9" s="674"/>
      <c r="O9" s="674"/>
      <c r="P9" s="674"/>
      <c r="Q9" s="674"/>
      <c r="R9" s="676"/>
      <c r="S9" s="676"/>
      <c r="T9" s="691"/>
      <c r="U9" s="678" t="s">
        <v>190</v>
      </c>
      <c r="V9" s="675"/>
      <c r="W9" s="678" t="s">
        <v>192</v>
      </c>
      <c r="X9" s="678"/>
      <c r="Y9" s="689"/>
    </row>
    <row r="10" spans="1:25" ht="11.25" customHeight="1">
      <c r="A10" s="682"/>
      <c r="B10" s="684"/>
      <c r="C10" s="678" t="s">
        <v>178</v>
      </c>
      <c r="D10" s="678" t="s">
        <v>179</v>
      </c>
      <c r="E10" s="679" t="s">
        <v>1</v>
      </c>
      <c r="F10" s="680" t="s">
        <v>181</v>
      </c>
      <c r="G10" s="678" t="s">
        <v>182</v>
      </c>
      <c r="H10" s="678" t="s">
        <v>183</v>
      </c>
      <c r="I10" s="678" t="s">
        <v>184</v>
      </c>
      <c r="J10" s="678" t="s">
        <v>185</v>
      </c>
      <c r="K10" s="678" t="s">
        <v>186</v>
      </c>
      <c r="L10" s="694" t="s">
        <v>173</v>
      </c>
      <c r="M10" s="693" t="s">
        <v>120</v>
      </c>
      <c r="N10" s="676" t="s">
        <v>39</v>
      </c>
      <c r="O10" s="676"/>
      <c r="P10" s="676"/>
      <c r="Q10" s="676"/>
      <c r="R10" s="676"/>
      <c r="S10" s="676"/>
      <c r="T10" s="691"/>
      <c r="U10" s="675"/>
      <c r="V10" s="675"/>
      <c r="W10" s="678"/>
      <c r="X10" s="678"/>
      <c r="Y10" s="689"/>
    </row>
    <row r="11" spans="1:25" ht="9.75" customHeight="1">
      <c r="A11" s="682"/>
      <c r="B11" s="684"/>
      <c r="C11" s="678"/>
      <c r="D11" s="678"/>
      <c r="E11" s="679"/>
      <c r="F11" s="680"/>
      <c r="G11" s="678"/>
      <c r="H11" s="678"/>
      <c r="I11" s="678"/>
      <c r="J11" s="678"/>
      <c r="K11" s="675"/>
      <c r="L11" s="694"/>
      <c r="M11" s="693"/>
      <c r="N11" s="678" t="s">
        <v>187</v>
      </c>
      <c r="O11" s="692" t="s">
        <v>188</v>
      </c>
      <c r="P11" s="678" t="s">
        <v>189</v>
      </c>
      <c r="Q11" s="678" t="s">
        <v>213</v>
      </c>
      <c r="R11" s="676" t="s">
        <v>121</v>
      </c>
      <c r="S11" s="678" t="s">
        <v>122</v>
      </c>
      <c r="T11" s="691"/>
      <c r="U11" s="686" t="s">
        <v>191</v>
      </c>
      <c r="V11" s="676" t="s">
        <v>124</v>
      </c>
      <c r="W11" s="686" t="s">
        <v>191</v>
      </c>
      <c r="X11" s="676" t="s">
        <v>124</v>
      </c>
      <c r="Y11" s="689"/>
    </row>
    <row r="12" spans="1:25" ht="21.75" customHeight="1">
      <c r="A12" s="682"/>
      <c r="B12" s="684"/>
      <c r="C12" s="678"/>
      <c r="D12" s="678"/>
      <c r="E12" s="679"/>
      <c r="F12" s="680"/>
      <c r="G12" s="678"/>
      <c r="H12" s="678"/>
      <c r="I12" s="678"/>
      <c r="J12" s="678"/>
      <c r="K12" s="675"/>
      <c r="L12" s="694"/>
      <c r="M12" s="693"/>
      <c r="N12" s="678"/>
      <c r="O12" s="692"/>
      <c r="P12" s="678"/>
      <c r="Q12" s="678"/>
      <c r="R12" s="676"/>
      <c r="S12" s="678"/>
      <c r="T12" s="691"/>
      <c r="U12" s="686"/>
      <c r="V12" s="676"/>
      <c r="W12" s="675"/>
      <c r="X12" s="676"/>
      <c r="Y12" s="689"/>
    </row>
    <row r="13" spans="1:25" ht="12" customHeight="1">
      <c r="A13" s="350" t="s">
        <v>6</v>
      </c>
      <c r="B13" s="344">
        <v>0</v>
      </c>
      <c r="C13" s="345">
        <v>10614</v>
      </c>
      <c r="D13" s="345">
        <v>0</v>
      </c>
      <c r="E13" s="346">
        <f>C13+D13</f>
        <v>10614</v>
      </c>
      <c r="F13" s="345">
        <v>10107</v>
      </c>
      <c r="G13" s="347">
        <v>360</v>
      </c>
      <c r="H13" s="347">
        <v>139</v>
      </c>
      <c r="I13" s="347">
        <f>ABS(E13-(F13+G13+H13))</f>
        <v>8</v>
      </c>
      <c r="J13" s="337">
        <v>4.5</v>
      </c>
      <c r="K13" s="337">
        <f>(E13/J13)/52.142</f>
        <v>45.23544679273266</v>
      </c>
      <c r="L13" s="348">
        <v>4</v>
      </c>
      <c r="M13" s="346">
        <f>SUM(N13+P13+Q13+R13)</f>
        <v>3070</v>
      </c>
      <c r="N13" s="347">
        <v>1732</v>
      </c>
      <c r="O13" s="337">
        <f>SUM(N13/J13/52.142)</f>
        <v>7.38155208639655</v>
      </c>
      <c r="P13" s="347">
        <v>1325</v>
      </c>
      <c r="Q13" s="347">
        <v>0</v>
      </c>
      <c r="R13" s="345">
        <v>13</v>
      </c>
      <c r="S13" s="337">
        <f>(R13/M13*100)</f>
        <v>0.4234527687296417</v>
      </c>
      <c r="T13" s="347"/>
      <c r="U13" s="347">
        <v>6</v>
      </c>
      <c r="V13" s="339">
        <f>U13/R13*100</f>
        <v>46.15384615384615</v>
      </c>
      <c r="W13" s="347">
        <v>7</v>
      </c>
      <c r="X13" s="339">
        <f>W13/R13*100</f>
        <v>53.84615384615385</v>
      </c>
      <c r="Y13" s="351">
        <v>0</v>
      </c>
    </row>
    <row r="14" spans="1:25" ht="12" customHeight="1">
      <c r="A14" s="350" t="s">
        <v>7</v>
      </c>
      <c r="B14" s="344">
        <v>0</v>
      </c>
      <c r="C14" s="336">
        <v>203</v>
      </c>
      <c r="D14" s="336">
        <v>1176</v>
      </c>
      <c r="E14" s="346">
        <f aca="true" t="shared" si="0" ref="E14:E50">C14+D14</f>
        <v>1379</v>
      </c>
      <c r="F14" s="336">
        <v>1213</v>
      </c>
      <c r="G14" s="336">
        <v>114</v>
      </c>
      <c r="H14" s="336">
        <v>49</v>
      </c>
      <c r="I14" s="336">
        <v>3</v>
      </c>
      <c r="J14" s="349">
        <v>1</v>
      </c>
      <c r="K14" s="337">
        <f aca="true" t="shared" si="1" ref="K14:K50">(E14/J14)/52.142</f>
        <v>26.447010087837057</v>
      </c>
      <c r="L14" s="340">
        <v>29</v>
      </c>
      <c r="M14" s="346">
        <f aca="true" t="shared" si="2" ref="M14:M51">SUM(N14+P14+Q14+R14)</f>
        <v>470</v>
      </c>
      <c r="N14" s="336">
        <v>29</v>
      </c>
      <c r="O14" s="337">
        <f aca="true" t="shared" si="3" ref="O14:O50">SUM(N14/J14/52.142)</f>
        <v>0.5561735261401557</v>
      </c>
      <c r="P14" s="336">
        <v>387</v>
      </c>
      <c r="Q14" s="336">
        <v>30</v>
      </c>
      <c r="R14" s="336">
        <v>24</v>
      </c>
      <c r="S14" s="337">
        <f aca="true" t="shared" si="4" ref="S14:S50">(R14/M14*100)</f>
        <v>5.106382978723404</v>
      </c>
      <c r="T14" s="347">
        <v>0</v>
      </c>
      <c r="U14" s="340">
        <v>4</v>
      </c>
      <c r="V14" s="339">
        <f aca="true" t="shared" si="5" ref="V14:V51">U14/R14*100</f>
        <v>16.666666666666664</v>
      </c>
      <c r="W14" s="340">
        <v>20</v>
      </c>
      <c r="X14" s="339">
        <f>W14/R14*100</f>
        <v>83.33333333333334</v>
      </c>
      <c r="Y14" s="338">
        <v>18006.9761</v>
      </c>
    </row>
    <row r="15" spans="1:25" ht="12" customHeight="1">
      <c r="A15" s="350" t="s">
        <v>10</v>
      </c>
      <c r="B15" s="344">
        <v>0</v>
      </c>
      <c r="C15" s="336">
        <v>896</v>
      </c>
      <c r="D15" s="336">
        <v>747</v>
      </c>
      <c r="E15" s="346">
        <f t="shared" si="0"/>
        <v>1643</v>
      </c>
      <c r="F15" s="336">
        <v>1348</v>
      </c>
      <c r="G15" s="336">
        <v>24</v>
      </c>
      <c r="H15" s="336">
        <v>139</v>
      </c>
      <c r="I15" s="336">
        <v>132</v>
      </c>
      <c r="J15" s="349">
        <v>1</v>
      </c>
      <c r="K15" s="337">
        <f t="shared" si="1"/>
        <v>31.510107015457788</v>
      </c>
      <c r="L15" s="340">
        <v>23</v>
      </c>
      <c r="M15" s="346">
        <f t="shared" si="2"/>
        <v>151</v>
      </c>
      <c r="N15" s="336">
        <v>45</v>
      </c>
      <c r="O15" s="337">
        <f t="shared" si="3"/>
        <v>0.8630278853898967</v>
      </c>
      <c r="P15" s="336">
        <v>98</v>
      </c>
      <c r="Q15" s="336">
        <v>0</v>
      </c>
      <c r="R15" s="336">
        <v>8</v>
      </c>
      <c r="S15" s="337">
        <f t="shared" si="4"/>
        <v>5.298013245033113</v>
      </c>
      <c r="T15" s="347">
        <v>0</v>
      </c>
      <c r="U15" s="340">
        <v>2</v>
      </c>
      <c r="V15" s="339">
        <f t="shared" si="5"/>
        <v>25</v>
      </c>
      <c r="W15" s="340">
        <v>6</v>
      </c>
      <c r="X15" s="339">
        <f aca="true" t="shared" si="6" ref="X15:X51">W15*100/R15</f>
        <v>75</v>
      </c>
      <c r="Y15" s="338">
        <v>31506.0069</v>
      </c>
    </row>
    <row r="16" spans="1:25" ht="12" customHeight="1">
      <c r="A16" s="350" t="s">
        <v>11</v>
      </c>
      <c r="B16" s="344">
        <v>0</v>
      </c>
      <c r="C16" s="336">
        <v>1791</v>
      </c>
      <c r="D16" s="336">
        <v>959</v>
      </c>
      <c r="E16" s="346">
        <f t="shared" si="0"/>
        <v>2750</v>
      </c>
      <c r="F16" s="336">
        <v>2671</v>
      </c>
      <c r="G16" s="336">
        <v>15</v>
      </c>
      <c r="H16" s="336">
        <v>46</v>
      </c>
      <c r="I16" s="336">
        <v>18</v>
      </c>
      <c r="J16" s="349">
        <v>2</v>
      </c>
      <c r="K16" s="337">
        <f t="shared" si="1"/>
        <v>26.370296498024622</v>
      </c>
      <c r="L16" s="340">
        <v>30</v>
      </c>
      <c r="M16" s="346">
        <f t="shared" si="2"/>
        <v>1102</v>
      </c>
      <c r="N16" s="336">
        <v>68</v>
      </c>
      <c r="O16" s="337">
        <f t="shared" si="3"/>
        <v>0.6520655134056997</v>
      </c>
      <c r="P16" s="336">
        <v>977</v>
      </c>
      <c r="Q16" s="336">
        <v>22</v>
      </c>
      <c r="R16" s="336">
        <v>35</v>
      </c>
      <c r="S16" s="337">
        <f t="shared" si="4"/>
        <v>3.176043557168784</v>
      </c>
      <c r="T16" s="347"/>
      <c r="U16" s="340">
        <v>2</v>
      </c>
      <c r="V16" s="339">
        <f t="shared" si="5"/>
        <v>5.714285714285714</v>
      </c>
      <c r="W16" s="340">
        <v>33</v>
      </c>
      <c r="X16" s="339">
        <f t="shared" si="6"/>
        <v>94.28571428571429</v>
      </c>
      <c r="Y16" s="338">
        <v>49330.6395</v>
      </c>
    </row>
    <row r="17" spans="1:25" ht="12" customHeight="1">
      <c r="A17" s="350" t="s">
        <v>13</v>
      </c>
      <c r="B17" s="344">
        <v>42</v>
      </c>
      <c r="C17" s="336">
        <v>708</v>
      </c>
      <c r="D17" s="336">
        <v>1019</v>
      </c>
      <c r="E17" s="346">
        <f t="shared" si="0"/>
        <v>1727</v>
      </c>
      <c r="F17" s="336">
        <v>1704</v>
      </c>
      <c r="G17" s="336">
        <v>7</v>
      </c>
      <c r="H17" s="336">
        <v>13</v>
      </c>
      <c r="I17" s="336">
        <v>3</v>
      </c>
      <c r="J17" s="349">
        <v>1</v>
      </c>
      <c r="K17" s="337">
        <f t="shared" si="1"/>
        <v>33.12109240151893</v>
      </c>
      <c r="L17" s="340">
        <v>17</v>
      </c>
      <c r="M17" s="346">
        <f t="shared" si="2"/>
        <v>297</v>
      </c>
      <c r="N17" s="336">
        <v>50</v>
      </c>
      <c r="O17" s="337">
        <f t="shared" si="3"/>
        <v>0.9589198726554409</v>
      </c>
      <c r="P17" s="336">
        <v>230</v>
      </c>
      <c r="Q17" s="336">
        <v>14</v>
      </c>
      <c r="R17" s="336">
        <v>3</v>
      </c>
      <c r="S17" s="337">
        <f t="shared" si="4"/>
        <v>1.0101010101010102</v>
      </c>
      <c r="T17" s="347"/>
      <c r="U17" s="340">
        <v>1</v>
      </c>
      <c r="V17" s="339">
        <v>0</v>
      </c>
      <c r="W17" s="340">
        <v>2</v>
      </c>
      <c r="X17" s="339">
        <f t="shared" si="6"/>
        <v>66.66666666666667</v>
      </c>
      <c r="Y17" s="338">
        <v>6391.2112</v>
      </c>
    </row>
    <row r="18" spans="1:25" ht="12" customHeight="1">
      <c r="A18" s="350" t="s">
        <v>16</v>
      </c>
      <c r="B18" s="344">
        <v>0</v>
      </c>
      <c r="C18" s="336">
        <v>773</v>
      </c>
      <c r="D18" s="336">
        <v>851</v>
      </c>
      <c r="E18" s="346">
        <f t="shared" si="0"/>
        <v>1624</v>
      </c>
      <c r="F18" s="336">
        <v>1523</v>
      </c>
      <c r="G18" s="336">
        <v>1</v>
      </c>
      <c r="H18" s="336">
        <v>38</v>
      </c>
      <c r="I18" s="336">
        <v>62</v>
      </c>
      <c r="J18" s="349">
        <v>0.8</v>
      </c>
      <c r="K18" s="337">
        <f t="shared" si="1"/>
        <v>38.9321468298109</v>
      </c>
      <c r="L18" s="340">
        <v>9</v>
      </c>
      <c r="M18" s="346">
        <f t="shared" si="2"/>
        <v>635</v>
      </c>
      <c r="N18" s="336">
        <v>11</v>
      </c>
      <c r="O18" s="337">
        <f t="shared" si="3"/>
        <v>0.26370296498024626</v>
      </c>
      <c r="P18" s="336">
        <v>595</v>
      </c>
      <c r="Q18" s="336">
        <v>17</v>
      </c>
      <c r="R18" s="336">
        <v>12</v>
      </c>
      <c r="S18" s="337">
        <f t="shared" si="4"/>
        <v>1.889763779527559</v>
      </c>
      <c r="T18" s="347"/>
      <c r="U18" s="340">
        <v>10</v>
      </c>
      <c r="V18" s="339">
        <f t="shared" si="5"/>
        <v>83.33333333333334</v>
      </c>
      <c r="W18" s="340">
        <v>2</v>
      </c>
      <c r="X18" s="339">
        <f t="shared" si="6"/>
        <v>16.666666666666668</v>
      </c>
      <c r="Y18" s="338">
        <v>8444.068</v>
      </c>
    </row>
    <row r="19" spans="1:25" s="341" customFormat="1" ht="12" customHeight="1">
      <c r="A19" s="350" t="s">
        <v>20</v>
      </c>
      <c r="B19" s="344">
        <v>0</v>
      </c>
      <c r="C19" s="336">
        <v>1161</v>
      </c>
      <c r="D19" s="336">
        <v>1090</v>
      </c>
      <c r="E19" s="346">
        <f t="shared" si="0"/>
        <v>2251</v>
      </c>
      <c r="F19" s="336">
        <v>2204</v>
      </c>
      <c r="G19" s="336">
        <v>12</v>
      </c>
      <c r="H19" s="336">
        <v>34</v>
      </c>
      <c r="I19" s="336">
        <v>1</v>
      </c>
      <c r="J19" s="349">
        <v>1.5</v>
      </c>
      <c r="K19" s="337">
        <f t="shared" si="1"/>
        <v>28.7803817779653</v>
      </c>
      <c r="L19" s="340">
        <v>27</v>
      </c>
      <c r="M19" s="346">
        <f t="shared" si="2"/>
        <v>322</v>
      </c>
      <c r="N19" s="336">
        <v>128</v>
      </c>
      <c r="O19" s="337">
        <f t="shared" si="3"/>
        <v>1.6365565826652857</v>
      </c>
      <c r="P19" s="336">
        <v>187</v>
      </c>
      <c r="Q19" s="336">
        <v>0</v>
      </c>
      <c r="R19" s="336">
        <v>7</v>
      </c>
      <c r="S19" s="337">
        <f t="shared" si="4"/>
        <v>2.1739130434782608</v>
      </c>
      <c r="T19" s="347"/>
      <c r="U19" s="340">
        <v>5</v>
      </c>
      <c r="V19" s="339">
        <f t="shared" si="5"/>
        <v>71.42857142857143</v>
      </c>
      <c r="W19" s="340">
        <v>2</v>
      </c>
      <c r="X19" s="339">
        <f t="shared" si="6"/>
        <v>28.571428571428573</v>
      </c>
      <c r="Y19" s="338">
        <v>6930</v>
      </c>
    </row>
    <row r="20" spans="1:25" ht="12" customHeight="1">
      <c r="A20" s="350" t="s">
        <v>21</v>
      </c>
      <c r="B20" s="344">
        <v>0</v>
      </c>
      <c r="C20" s="336">
        <v>993</v>
      </c>
      <c r="D20" s="336">
        <v>1987</v>
      </c>
      <c r="E20" s="346">
        <f t="shared" si="0"/>
        <v>2980</v>
      </c>
      <c r="F20" s="336">
        <v>2973</v>
      </c>
      <c r="G20" s="336">
        <v>0</v>
      </c>
      <c r="H20" s="336">
        <v>7</v>
      </c>
      <c r="I20" s="336">
        <v>0</v>
      </c>
      <c r="J20" s="349">
        <v>1.5</v>
      </c>
      <c r="K20" s="337">
        <f t="shared" si="1"/>
        <v>38.101082940176184</v>
      </c>
      <c r="L20" s="340">
        <v>11</v>
      </c>
      <c r="M20" s="346">
        <f t="shared" si="2"/>
        <v>560</v>
      </c>
      <c r="N20" s="336">
        <v>48</v>
      </c>
      <c r="O20" s="337">
        <f t="shared" si="3"/>
        <v>0.6137087184994822</v>
      </c>
      <c r="P20" s="336">
        <v>480</v>
      </c>
      <c r="Q20" s="336">
        <v>16</v>
      </c>
      <c r="R20" s="336">
        <v>16</v>
      </c>
      <c r="S20" s="337">
        <f t="shared" si="4"/>
        <v>2.857142857142857</v>
      </c>
      <c r="T20" s="347"/>
      <c r="U20" s="340">
        <v>3</v>
      </c>
      <c r="V20" s="339">
        <f t="shared" si="5"/>
        <v>18.75</v>
      </c>
      <c r="W20" s="340">
        <v>13</v>
      </c>
      <c r="X20" s="339">
        <f t="shared" si="6"/>
        <v>81.25</v>
      </c>
      <c r="Y20" s="338">
        <v>20569.3003</v>
      </c>
    </row>
    <row r="21" spans="1:25" ht="12" customHeight="1">
      <c r="A21" s="350" t="s">
        <v>28</v>
      </c>
      <c r="B21" s="344">
        <v>0</v>
      </c>
      <c r="C21" s="336">
        <v>3672</v>
      </c>
      <c r="D21" s="336">
        <v>580</v>
      </c>
      <c r="E21" s="346">
        <f t="shared" si="0"/>
        <v>4252</v>
      </c>
      <c r="F21" s="336">
        <v>4213</v>
      </c>
      <c r="G21" s="336">
        <v>4</v>
      </c>
      <c r="H21" s="336">
        <v>30</v>
      </c>
      <c r="I21" s="336">
        <v>5</v>
      </c>
      <c r="J21" s="349">
        <v>1.5</v>
      </c>
      <c r="K21" s="337">
        <f t="shared" si="1"/>
        <v>54.364363980412456</v>
      </c>
      <c r="L21" s="340">
        <v>2</v>
      </c>
      <c r="M21" s="346">
        <f t="shared" si="2"/>
        <v>322</v>
      </c>
      <c r="N21" s="336">
        <v>47</v>
      </c>
      <c r="O21" s="337">
        <f t="shared" si="3"/>
        <v>0.6009231201974096</v>
      </c>
      <c r="P21" s="336">
        <v>253</v>
      </c>
      <c r="Q21" s="336">
        <v>0</v>
      </c>
      <c r="R21" s="336">
        <v>22</v>
      </c>
      <c r="S21" s="337">
        <f t="shared" si="4"/>
        <v>6.832298136645963</v>
      </c>
      <c r="T21" s="347"/>
      <c r="U21" s="340">
        <v>6</v>
      </c>
      <c r="V21" s="339">
        <f t="shared" si="5"/>
        <v>27.27272727272727</v>
      </c>
      <c r="W21" s="340">
        <v>16</v>
      </c>
      <c r="X21" s="339">
        <f t="shared" si="6"/>
        <v>72.72727272727273</v>
      </c>
      <c r="Y21" s="338">
        <v>21540.2671</v>
      </c>
    </row>
    <row r="22" spans="1:25" ht="12" customHeight="1">
      <c r="A22" s="350" t="s">
        <v>31</v>
      </c>
      <c r="B22" s="344">
        <v>0</v>
      </c>
      <c r="C22" s="336">
        <v>1644</v>
      </c>
      <c r="D22" s="336">
        <v>864</v>
      </c>
      <c r="E22" s="346">
        <f t="shared" si="0"/>
        <v>2508</v>
      </c>
      <c r="F22" s="336">
        <v>2453</v>
      </c>
      <c r="G22" s="336">
        <v>5</v>
      </c>
      <c r="H22" s="336">
        <v>43</v>
      </c>
      <c r="I22" s="336">
        <v>7</v>
      </c>
      <c r="J22" s="349">
        <v>1.5</v>
      </c>
      <c r="K22" s="337">
        <f t="shared" si="1"/>
        <v>32.06628054159794</v>
      </c>
      <c r="L22" s="340">
        <v>21</v>
      </c>
      <c r="M22" s="346">
        <f t="shared" si="2"/>
        <v>1045</v>
      </c>
      <c r="N22" s="336">
        <v>239</v>
      </c>
      <c r="O22" s="337">
        <f t="shared" si="3"/>
        <v>3.0557579941953383</v>
      </c>
      <c r="P22" s="336">
        <v>786</v>
      </c>
      <c r="Q22" s="336">
        <v>0</v>
      </c>
      <c r="R22" s="336">
        <v>20</v>
      </c>
      <c r="S22" s="337">
        <f t="shared" si="4"/>
        <v>1.9138755980861244</v>
      </c>
      <c r="T22" s="347"/>
      <c r="U22" s="340">
        <v>5</v>
      </c>
      <c r="V22" s="339">
        <f t="shared" si="5"/>
        <v>25</v>
      </c>
      <c r="W22" s="340">
        <v>15</v>
      </c>
      <c r="X22" s="339">
        <f t="shared" si="6"/>
        <v>75</v>
      </c>
      <c r="Y22" s="338">
        <v>34190.437</v>
      </c>
    </row>
    <row r="23" spans="1:25" ht="12" customHeight="1">
      <c r="A23" s="350" t="s">
        <v>33</v>
      </c>
      <c r="B23" s="344">
        <v>0</v>
      </c>
      <c r="C23" s="336">
        <v>1290</v>
      </c>
      <c r="D23" s="336">
        <v>514</v>
      </c>
      <c r="E23" s="346">
        <f t="shared" si="0"/>
        <v>1804</v>
      </c>
      <c r="F23" s="336">
        <v>1783</v>
      </c>
      <c r="G23" s="336">
        <v>2</v>
      </c>
      <c r="H23" s="336">
        <v>19</v>
      </c>
      <c r="I23" s="336">
        <v>0</v>
      </c>
      <c r="J23" s="349">
        <v>2.2</v>
      </c>
      <c r="K23" s="337">
        <f t="shared" si="1"/>
        <v>15.726285911549228</v>
      </c>
      <c r="L23" s="340">
        <v>36</v>
      </c>
      <c r="M23" s="346">
        <f t="shared" si="2"/>
        <v>147</v>
      </c>
      <c r="N23" s="336">
        <v>6</v>
      </c>
      <c r="O23" s="337">
        <f t="shared" si="3"/>
        <v>0.052304720326660406</v>
      </c>
      <c r="P23" s="336">
        <v>112</v>
      </c>
      <c r="Q23" s="336">
        <v>7</v>
      </c>
      <c r="R23" s="336">
        <v>22</v>
      </c>
      <c r="S23" s="337">
        <f t="shared" si="4"/>
        <v>14.965986394557824</v>
      </c>
      <c r="T23" s="347"/>
      <c r="U23" s="340">
        <v>5</v>
      </c>
      <c r="V23" s="339">
        <f t="shared" si="5"/>
        <v>22.727272727272727</v>
      </c>
      <c r="W23" s="340">
        <v>17</v>
      </c>
      <c r="X23" s="339">
        <f t="shared" si="6"/>
        <v>77.27272727272727</v>
      </c>
      <c r="Y23" s="338">
        <v>20706.0686</v>
      </c>
    </row>
    <row r="24" spans="1:25" ht="12" customHeight="1">
      <c r="A24" s="350" t="s">
        <v>34</v>
      </c>
      <c r="B24" s="344">
        <v>0</v>
      </c>
      <c r="C24" s="336">
        <v>997</v>
      </c>
      <c r="D24" s="336">
        <v>1287</v>
      </c>
      <c r="E24" s="346">
        <f t="shared" si="0"/>
        <v>2284</v>
      </c>
      <c r="F24" s="336">
        <v>2158</v>
      </c>
      <c r="G24" s="336">
        <v>20</v>
      </c>
      <c r="H24" s="336">
        <v>101</v>
      </c>
      <c r="I24" s="336">
        <v>5</v>
      </c>
      <c r="J24" s="349">
        <v>2.38876712328767</v>
      </c>
      <c r="K24" s="337">
        <f t="shared" si="1"/>
        <v>18.337266682829117</v>
      </c>
      <c r="L24" s="340">
        <v>35</v>
      </c>
      <c r="M24" s="346">
        <f t="shared" si="2"/>
        <v>538</v>
      </c>
      <c r="N24" s="336">
        <v>9</v>
      </c>
      <c r="O24" s="337">
        <f t="shared" si="3"/>
        <v>0.07225718044897637</v>
      </c>
      <c r="P24" s="336">
        <v>490</v>
      </c>
      <c r="Q24" s="336">
        <v>5</v>
      </c>
      <c r="R24" s="336">
        <v>34</v>
      </c>
      <c r="S24" s="337">
        <f t="shared" si="4"/>
        <v>6.319702602230483</v>
      </c>
      <c r="T24" s="347"/>
      <c r="U24" s="340">
        <v>6</v>
      </c>
      <c r="V24" s="339">
        <f t="shared" si="5"/>
        <v>17.647058823529413</v>
      </c>
      <c r="W24" s="340">
        <v>28</v>
      </c>
      <c r="X24" s="339">
        <f t="shared" si="6"/>
        <v>82.3529411764706</v>
      </c>
      <c r="Y24" s="338">
        <v>90309.9678</v>
      </c>
    </row>
    <row r="25" spans="1:25" ht="12" customHeight="1">
      <c r="A25" s="350" t="s">
        <v>4</v>
      </c>
      <c r="B25" s="344">
        <v>0</v>
      </c>
      <c r="C25" s="336">
        <v>2418</v>
      </c>
      <c r="D25" s="336">
        <v>1413</v>
      </c>
      <c r="E25" s="346">
        <f t="shared" si="0"/>
        <v>3831</v>
      </c>
      <c r="F25" s="336">
        <v>3673</v>
      </c>
      <c r="G25" s="336">
        <v>3</v>
      </c>
      <c r="H25" s="336">
        <v>53</v>
      </c>
      <c r="I25" s="336">
        <v>102</v>
      </c>
      <c r="J25" s="349">
        <v>2.2</v>
      </c>
      <c r="K25" s="337">
        <f t="shared" si="1"/>
        <v>33.39656392857267</v>
      </c>
      <c r="L25" s="340">
        <v>16</v>
      </c>
      <c r="M25" s="346">
        <f t="shared" si="2"/>
        <v>829</v>
      </c>
      <c r="N25" s="336">
        <v>3</v>
      </c>
      <c r="O25" s="337">
        <f t="shared" si="3"/>
        <v>0.026152360163330203</v>
      </c>
      <c r="P25" s="336">
        <v>777</v>
      </c>
      <c r="Q25" s="336">
        <v>14</v>
      </c>
      <c r="R25" s="336">
        <v>35</v>
      </c>
      <c r="S25" s="337">
        <f t="shared" si="4"/>
        <v>4.2219541616405305</v>
      </c>
      <c r="T25" s="347"/>
      <c r="U25" s="340">
        <v>10</v>
      </c>
      <c r="V25" s="339">
        <f t="shared" si="5"/>
        <v>28.57142857142857</v>
      </c>
      <c r="W25" s="340">
        <v>25</v>
      </c>
      <c r="X25" s="339">
        <f t="shared" si="6"/>
        <v>71.42857142857143</v>
      </c>
      <c r="Y25" s="338">
        <v>41281.9264</v>
      </c>
    </row>
    <row r="26" spans="1:25" ht="12" customHeight="1">
      <c r="A26" s="350" t="s">
        <v>8</v>
      </c>
      <c r="B26" s="344">
        <v>0</v>
      </c>
      <c r="C26" s="336">
        <v>1067</v>
      </c>
      <c r="D26" s="336">
        <v>853</v>
      </c>
      <c r="E26" s="346">
        <f t="shared" si="0"/>
        <v>1920</v>
      </c>
      <c r="F26" s="336">
        <v>1884</v>
      </c>
      <c r="G26" s="336">
        <v>2</v>
      </c>
      <c r="H26" s="336">
        <v>25</v>
      </c>
      <c r="I26" s="336">
        <v>9</v>
      </c>
      <c r="J26" s="349">
        <v>1</v>
      </c>
      <c r="K26" s="337">
        <f t="shared" si="1"/>
        <v>36.82252310996893</v>
      </c>
      <c r="L26" s="340">
        <v>14</v>
      </c>
      <c r="M26" s="346">
        <f t="shared" si="2"/>
        <v>396</v>
      </c>
      <c r="N26" s="336">
        <v>138</v>
      </c>
      <c r="O26" s="337">
        <f t="shared" si="3"/>
        <v>2.646618848529017</v>
      </c>
      <c r="P26" s="336">
        <v>251</v>
      </c>
      <c r="Q26" s="336">
        <v>0</v>
      </c>
      <c r="R26" s="336">
        <v>7</v>
      </c>
      <c r="S26" s="337">
        <f t="shared" si="4"/>
        <v>1.7676767676767675</v>
      </c>
      <c r="T26" s="347"/>
      <c r="U26" s="340">
        <v>0</v>
      </c>
      <c r="V26" s="339">
        <f t="shared" si="5"/>
        <v>0</v>
      </c>
      <c r="W26" s="340">
        <v>7</v>
      </c>
      <c r="X26" s="339">
        <f t="shared" si="6"/>
        <v>100</v>
      </c>
      <c r="Y26" s="338">
        <v>18899.2444</v>
      </c>
    </row>
    <row r="27" spans="1:25" ht="12" customHeight="1">
      <c r="A27" s="350" t="s">
        <v>9</v>
      </c>
      <c r="B27" s="344">
        <v>0</v>
      </c>
      <c r="C27" s="336">
        <v>514</v>
      </c>
      <c r="D27" s="336">
        <v>2029</v>
      </c>
      <c r="E27" s="346">
        <f t="shared" si="0"/>
        <v>2543</v>
      </c>
      <c r="F27" s="336">
        <v>2525</v>
      </c>
      <c r="G27" s="336">
        <v>0</v>
      </c>
      <c r="H27" s="336">
        <v>18</v>
      </c>
      <c r="I27" s="336">
        <v>0</v>
      </c>
      <c r="J27" s="349">
        <v>1</v>
      </c>
      <c r="K27" s="337">
        <f t="shared" si="1"/>
        <v>48.77066472325572</v>
      </c>
      <c r="L27" s="340">
        <v>3</v>
      </c>
      <c r="M27" s="346">
        <f t="shared" si="2"/>
        <v>20</v>
      </c>
      <c r="N27" s="336">
        <v>0</v>
      </c>
      <c r="O27" s="337">
        <f t="shared" si="3"/>
        <v>0</v>
      </c>
      <c r="P27" s="336">
        <v>0</v>
      </c>
      <c r="Q27" s="336">
        <v>0</v>
      </c>
      <c r="R27" s="336">
        <v>20</v>
      </c>
      <c r="S27" s="337">
        <f t="shared" si="4"/>
        <v>100</v>
      </c>
      <c r="T27" s="347"/>
      <c r="U27" s="340">
        <v>3</v>
      </c>
      <c r="V27" s="339">
        <f t="shared" si="5"/>
        <v>15</v>
      </c>
      <c r="W27" s="340">
        <v>17</v>
      </c>
      <c r="X27" s="339">
        <f t="shared" si="6"/>
        <v>85</v>
      </c>
      <c r="Y27" s="338">
        <v>39058.2161</v>
      </c>
    </row>
    <row r="28" spans="1:25" ht="12" customHeight="1">
      <c r="A28" s="350" t="s">
        <v>61</v>
      </c>
      <c r="B28" s="344">
        <v>0</v>
      </c>
      <c r="C28" s="336">
        <v>1367</v>
      </c>
      <c r="D28" s="336">
        <v>1690</v>
      </c>
      <c r="E28" s="346">
        <f t="shared" si="0"/>
        <v>3057</v>
      </c>
      <c r="F28" s="336">
        <v>2622</v>
      </c>
      <c r="G28" s="336">
        <v>0</v>
      </c>
      <c r="H28" s="336">
        <v>26</v>
      </c>
      <c r="I28" s="336">
        <v>409</v>
      </c>
      <c r="J28" s="349">
        <v>1.5386301369863</v>
      </c>
      <c r="K28" s="337">
        <f t="shared" si="1"/>
        <v>38.104258850010865</v>
      </c>
      <c r="L28" s="340">
        <v>10</v>
      </c>
      <c r="M28" s="346">
        <f t="shared" si="2"/>
        <v>340</v>
      </c>
      <c r="N28" s="336">
        <v>15</v>
      </c>
      <c r="O28" s="337">
        <f t="shared" si="3"/>
        <v>0.18696888542694243</v>
      </c>
      <c r="P28" s="336">
        <v>266</v>
      </c>
      <c r="Q28" s="336">
        <v>20</v>
      </c>
      <c r="R28" s="336">
        <v>39</v>
      </c>
      <c r="S28" s="337">
        <f t="shared" si="4"/>
        <v>11.470588235294118</v>
      </c>
      <c r="T28" s="347"/>
      <c r="U28" s="340">
        <v>35</v>
      </c>
      <c r="V28" s="339">
        <f t="shared" si="5"/>
        <v>89.74358974358975</v>
      </c>
      <c r="W28" s="340">
        <v>4</v>
      </c>
      <c r="X28" s="339">
        <f t="shared" si="6"/>
        <v>10.256410256410257</v>
      </c>
      <c r="Y28" s="338">
        <v>0</v>
      </c>
    </row>
    <row r="29" spans="1:25" ht="12" customHeight="1">
      <c r="A29" s="350" t="s">
        <v>17</v>
      </c>
      <c r="B29" s="344">
        <v>0</v>
      </c>
      <c r="C29" s="336">
        <v>1083</v>
      </c>
      <c r="D29" s="336">
        <v>726</v>
      </c>
      <c r="E29" s="346">
        <f t="shared" si="0"/>
        <v>1809</v>
      </c>
      <c r="F29" s="336">
        <v>1767</v>
      </c>
      <c r="G29" s="336">
        <v>37</v>
      </c>
      <c r="H29" s="336">
        <v>5</v>
      </c>
      <c r="I29" s="336">
        <v>0</v>
      </c>
      <c r="J29" s="349">
        <v>0.87945205479452</v>
      </c>
      <c r="K29" s="337">
        <f t="shared" si="1"/>
        <v>39.449246611607364</v>
      </c>
      <c r="L29" s="340">
        <v>7</v>
      </c>
      <c r="M29" s="346">
        <f t="shared" si="2"/>
        <v>64</v>
      </c>
      <c r="N29" s="336">
        <v>9</v>
      </c>
      <c r="O29" s="337">
        <f t="shared" si="3"/>
        <v>0.1962649085154595</v>
      </c>
      <c r="P29" s="336">
        <v>38</v>
      </c>
      <c r="Q29" s="336">
        <v>7</v>
      </c>
      <c r="R29" s="336">
        <v>10</v>
      </c>
      <c r="S29" s="337">
        <f t="shared" si="4"/>
        <v>15.625</v>
      </c>
      <c r="T29" s="347"/>
      <c r="U29" s="340">
        <v>4</v>
      </c>
      <c r="V29" s="339">
        <v>0</v>
      </c>
      <c r="W29" s="340">
        <v>6</v>
      </c>
      <c r="X29" s="339">
        <v>0</v>
      </c>
      <c r="Y29" s="338">
        <v>3364.2858</v>
      </c>
    </row>
    <row r="30" spans="1:25" ht="12" customHeight="1">
      <c r="A30" s="350" t="s">
        <v>18</v>
      </c>
      <c r="B30" s="344">
        <v>0</v>
      </c>
      <c r="C30" s="336">
        <v>1116</v>
      </c>
      <c r="D30" s="336">
        <v>678</v>
      </c>
      <c r="E30" s="346">
        <f t="shared" si="0"/>
        <v>1794</v>
      </c>
      <c r="F30" s="336">
        <v>1670</v>
      </c>
      <c r="G30" s="336">
        <v>10</v>
      </c>
      <c r="H30" s="336">
        <v>75</v>
      </c>
      <c r="I30" s="336">
        <v>39</v>
      </c>
      <c r="J30" s="349">
        <v>1</v>
      </c>
      <c r="K30" s="337">
        <f t="shared" si="1"/>
        <v>34.406045030877216</v>
      </c>
      <c r="L30" s="340">
        <v>15</v>
      </c>
      <c r="M30" s="346">
        <f t="shared" si="2"/>
        <v>243</v>
      </c>
      <c r="N30" s="336">
        <v>24</v>
      </c>
      <c r="O30" s="337">
        <f t="shared" si="3"/>
        <v>0.4602815388746116</v>
      </c>
      <c r="P30" s="336">
        <v>180</v>
      </c>
      <c r="Q30" s="336">
        <v>15</v>
      </c>
      <c r="R30" s="336">
        <v>24</v>
      </c>
      <c r="S30" s="337">
        <f t="shared" si="4"/>
        <v>9.876543209876543</v>
      </c>
      <c r="T30" s="347"/>
      <c r="U30" s="340">
        <v>13</v>
      </c>
      <c r="V30" s="339">
        <f>U30/R30*100</f>
        <v>54.166666666666664</v>
      </c>
      <c r="W30" s="340">
        <v>11</v>
      </c>
      <c r="X30" s="339">
        <f t="shared" si="6"/>
        <v>45.833333333333336</v>
      </c>
      <c r="Y30" s="338">
        <v>30551.9933</v>
      </c>
    </row>
    <row r="31" spans="1:25" ht="12" customHeight="1">
      <c r="A31" s="350" t="s">
        <v>23</v>
      </c>
      <c r="B31" s="344">
        <v>0</v>
      </c>
      <c r="C31" s="336">
        <v>1622</v>
      </c>
      <c r="D31" s="336">
        <v>1130</v>
      </c>
      <c r="E31" s="346">
        <f t="shared" si="0"/>
        <v>2752</v>
      </c>
      <c r="F31" s="336">
        <v>2621</v>
      </c>
      <c r="G31" s="336">
        <v>27</v>
      </c>
      <c r="H31" s="336">
        <v>98</v>
      </c>
      <c r="I31" s="336">
        <v>6</v>
      </c>
      <c r="J31" s="349">
        <v>1.88109589041095</v>
      </c>
      <c r="K31" s="337">
        <f t="shared" si="1"/>
        <v>28.05755414171109</v>
      </c>
      <c r="L31" s="340">
        <v>28</v>
      </c>
      <c r="M31" s="346">
        <f t="shared" si="2"/>
        <v>564</v>
      </c>
      <c r="N31" s="336">
        <v>191</v>
      </c>
      <c r="O31" s="337">
        <f t="shared" si="3"/>
        <v>1.9473084451550937</v>
      </c>
      <c r="P31" s="336">
        <v>364</v>
      </c>
      <c r="Q31" s="336">
        <v>1</v>
      </c>
      <c r="R31" s="336">
        <v>8</v>
      </c>
      <c r="S31" s="337">
        <f t="shared" si="4"/>
        <v>1.4184397163120568</v>
      </c>
      <c r="T31" s="347"/>
      <c r="U31" s="340">
        <v>5</v>
      </c>
      <c r="V31" s="339">
        <f t="shared" si="5"/>
        <v>62.5</v>
      </c>
      <c r="W31" s="340">
        <v>3</v>
      </c>
      <c r="X31" s="339">
        <f t="shared" si="6"/>
        <v>37.5</v>
      </c>
      <c r="Y31" s="338">
        <v>29432</v>
      </c>
    </row>
    <row r="32" spans="1:25" ht="12" customHeight="1">
      <c r="A32" s="350" t="s">
        <v>25</v>
      </c>
      <c r="B32" s="344">
        <v>0</v>
      </c>
      <c r="C32" s="336">
        <v>721</v>
      </c>
      <c r="D32" s="336">
        <v>632</v>
      </c>
      <c r="E32" s="346">
        <f t="shared" si="0"/>
        <v>1353</v>
      </c>
      <c r="F32" s="336">
        <v>1285</v>
      </c>
      <c r="G32" s="336">
        <v>15</v>
      </c>
      <c r="H32" s="336">
        <v>46</v>
      </c>
      <c r="I32" s="336">
        <v>7</v>
      </c>
      <c r="J32" s="349">
        <v>0.9</v>
      </c>
      <c r="K32" s="337">
        <f t="shared" si="1"/>
        <v>28.831524171173587</v>
      </c>
      <c r="L32" s="340">
        <v>26</v>
      </c>
      <c r="M32" s="346">
        <f t="shared" si="2"/>
        <v>394</v>
      </c>
      <c r="N32" s="336">
        <v>63</v>
      </c>
      <c r="O32" s="337">
        <f t="shared" si="3"/>
        <v>1.3424878217176173</v>
      </c>
      <c r="P32" s="336">
        <v>271</v>
      </c>
      <c r="Q32" s="336">
        <v>22</v>
      </c>
      <c r="R32" s="336">
        <v>38</v>
      </c>
      <c r="S32" s="337">
        <f t="shared" si="4"/>
        <v>9.644670050761421</v>
      </c>
      <c r="T32" s="347"/>
      <c r="U32" s="340">
        <v>4</v>
      </c>
      <c r="V32" s="339">
        <f>U32/R32*100</f>
        <v>10.526315789473683</v>
      </c>
      <c r="W32" s="340">
        <v>34</v>
      </c>
      <c r="X32" s="339">
        <f t="shared" si="6"/>
        <v>89.47368421052632</v>
      </c>
      <c r="Y32" s="338">
        <v>84497.6251</v>
      </c>
    </row>
    <row r="33" spans="1:25" ht="12" customHeight="1">
      <c r="A33" s="350" t="s">
        <v>26</v>
      </c>
      <c r="B33" s="344">
        <v>0</v>
      </c>
      <c r="C33" s="336">
        <v>279</v>
      </c>
      <c r="D33" s="336">
        <v>908</v>
      </c>
      <c r="E33" s="346">
        <f t="shared" si="0"/>
        <v>1187</v>
      </c>
      <c r="F33" s="336">
        <v>1016</v>
      </c>
      <c r="G33" s="336">
        <v>9</v>
      </c>
      <c r="H33" s="336">
        <v>106</v>
      </c>
      <c r="I33" s="336">
        <v>56</v>
      </c>
      <c r="J33" s="349">
        <v>0.7</v>
      </c>
      <c r="K33" s="337">
        <f t="shared" si="1"/>
        <v>32.521082538343094</v>
      </c>
      <c r="L33" s="340">
        <v>19</v>
      </c>
      <c r="M33" s="346">
        <f t="shared" si="2"/>
        <v>228</v>
      </c>
      <c r="N33" s="336">
        <v>151</v>
      </c>
      <c r="O33" s="337">
        <f t="shared" si="3"/>
        <v>4.137054307742045</v>
      </c>
      <c r="P33" s="336">
        <v>58</v>
      </c>
      <c r="Q33" s="336">
        <v>0</v>
      </c>
      <c r="R33" s="336">
        <v>19</v>
      </c>
      <c r="S33" s="337">
        <f t="shared" si="4"/>
        <v>8.333333333333332</v>
      </c>
      <c r="T33" s="347"/>
      <c r="U33" s="340">
        <v>5</v>
      </c>
      <c r="V33" s="339">
        <f t="shared" si="5"/>
        <v>26.31578947368421</v>
      </c>
      <c r="W33" s="340">
        <v>14</v>
      </c>
      <c r="X33" s="339">
        <f t="shared" si="6"/>
        <v>73.6842105263158</v>
      </c>
      <c r="Y33" s="338">
        <v>16218.799</v>
      </c>
    </row>
    <row r="34" spans="1:25" ht="12" customHeight="1">
      <c r="A34" s="350" t="s">
        <v>111</v>
      </c>
      <c r="B34" s="344">
        <v>0</v>
      </c>
      <c r="C34" s="336">
        <v>465</v>
      </c>
      <c r="D34" s="336">
        <v>354</v>
      </c>
      <c r="E34" s="346">
        <f t="shared" si="0"/>
        <v>819</v>
      </c>
      <c r="F34" s="336">
        <v>793</v>
      </c>
      <c r="G34" s="336">
        <v>2</v>
      </c>
      <c r="H34" s="336">
        <v>13</v>
      </c>
      <c r="I34" s="336">
        <v>11</v>
      </c>
      <c r="J34" s="349">
        <v>0.5</v>
      </c>
      <c r="K34" s="337">
        <f t="shared" si="1"/>
        <v>31.414215028192242</v>
      </c>
      <c r="L34" s="340">
        <v>24</v>
      </c>
      <c r="M34" s="346">
        <f t="shared" si="2"/>
        <v>53</v>
      </c>
      <c r="N34" s="336">
        <v>6</v>
      </c>
      <c r="O34" s="337">
        <f t="shared" si="3"/>
        <v>0.2301407694373058</v>
      </c>
      <c r="P34" s="336">
        <v>39</v>
      </c>
      <c r="Q34" s="336">
        <v>2</v>
      </c>
      <c r="R34" s="336">
        <v>6</v>
      </c>
      <c r="S34" s="337">
        <f t="shared" si="4"/>
        <v>11.320754716981133</v>
      </c>
      <c r="T34" s="347"/>
      <c r="U34" s="340">
        <v>0</v>
      </c>
      <c r="V34" s="339">
        <f t="shared" si="5"/>
        <v>0</v>
      </c>
      <c r="W34" s="340">
        <v>6</v>
      </c>
      <c r="X34" s="339">
        <f t="shared" si="6"/>
        <v>100</v>
      </c>
      <c r="Y34" s="338">
        <v>13493.1909</v>
      </c>
    </row>
    <row r="35" spans="1:25" ht="12" customHeight="1">
      <c r="A35" s="350" t="s">
        <v>35</v>
      </c>
      <c r="B35" s="344">
        <v>0</v>
      </c>
      <c r="C35" s="336">
        <v>555</v>
      </c>
      <c r="D35" s="336">
        <v>337</v>
      </c>
      <c r="E35" s="346">
        <f t="shared" si="0"/>
        <v>892</v>
      </c>
      <c r="F35" s="336">
        <v>887</v>
      </c>
      <c r="G35" s="336">
        <v>0</v>
      </c>
      <c r="H35" s="336">
        <v>5</v>
      </c>
      <c r="I35" s="336">
        <v>0</v>
      </c>
      <c r="J35" s="349">
        <v>0.800547945205479</v>
      </c>
      <c r="K35" s="337">
        <f t="shared" si="1"/>
        <v>21.369276669346927</v>
      </c>
      <c r="L35" s="340">
        <v>33</v>
      </c>
      <c r="M35" s="346">
        <f t="shared" si="2"/>
        <v>18</v>
      </c>
      <c r="N35" s="336">
        <v>0</v>
      </c>
      <c r="O35" s="337">
        <f t="shared" si="3"/>
        <v>0</v>
      </c>
      <c r="P35" s="336">
        <v>10</v>
      </c>
      <c r="Q35" s="336">
        <v>0</v>
      </c>
      <c r="R35" s="336">
        <v>8</v>
      </c>
      <c r="S35" s="337">
        <f t="shared" si="4"/>
        <v>44.44444444444444</v>
      </c>
      <c r="T35" s="347"/>
      <c r="U35" s="340">
        <v>0</v>
      </c>
      <c r="V35" s="339">
        <f t="shared" si="5"/>
        <v>0</v>
      </c>
      <c r="W35" s="340">
        <v>8</v>
      </c>
      <c r="X35" s="339">
        <f t="shared" si="6"/>
        <v>100</v>
      </c>
      <c r="Y35" s="338">
        <v>4606.9742</v>
      </c>
    </row>
    <row r="36" spans="1:25" ht="12" customHeight="1">
      <c r="A36" s="350" t="s">
        <v>36</v>
      </c>
      <c r="B36" s="344">
        <v>10</v>
      </c>
      <c r="C36" s="336">
        <v>362</v>
      </c>
      <c r="D36" s="336">
        <v>293</v>
      </c>
      <c r="E36" s="346">
        <f t="shared" si="0"/>
        <v>655</v>
      </c>
      <c r="F36" s="336">
        <v>366</v>
      </c>
      <c r="G36" s="336">
        <v>224</v>
      </c>
      <c r="H36" s="336">
        <v>65</v>
      </c>
      <c r="I36" s="336">
        <v>0</v>
      </c>
      <c r="J36" s="349">
        <v>0.5</v>
      </c>
      <c r="K36" s="337">
        <f t="shared" si="1"/>
        <v>25.12370066357255</v>
      </c>
      <c r="L36" s="340">
        <v>32</v>
      </c>
      <c r="M36" s="346">
        <f t="shared" si="2"/>
        <v>46</v>
      </c>
      <c r="N36" s="336">
        <v>9</v>
      </c>
      <c r="O36" s="337">
        <f t="shared" si="3"/>
        <v>0.3452111541559587</v>
      </c>
      <c r="P36" s="336">
        <v>29</v>
      </c>
      <c r="Q36" s="336">
        <v>6</v>
      </c>
      <c r="R36" s="336">
        <v>2</v>
      </c>
      <c r="S36" s="337">
        <f t="shared" si="4"/>
        <v>4.3478260869565215</v>
      </c>
      <c r="T36" s="347"/>
      <c r="U36" s="340">
        <v>1</v>
      </c>
      <c r="V36" s="339">
        <f t="shared" si="5"/>
        <v>50</v>
      </c>
      <c r="W36" s="340">
        <v>1</v>
      </c>
      <c r="X36" s="339">
        <f t="shared" si="6"/>
        <v>50</v>
      </c>
      <c r="Y36" s="338">
        <v>9391.7554</v>
      </c>
    </row>
    <row r="37" spans="1:25" ht="12" customHeight="1">
      <c r="A37" s="350" t="s">
        <v>37</v>
      </c>
      <c r="B37" s="344">
        <v>0</v>
      </c>
      <c r="C37" s="336">
        <v>1272</v>
      </c>
      <c r="D37" s="336">
        <v>2103</v>
      </c>
      <c r="E37" s="346">
        <f t="shared" si="0"/>
        <v>3375</v>
      </c>
      <c r="F37" s="336">
        <v>2949</v>
      </c>
      <c r="G37" s="336">
        <v>44</v>
      </c>
      <c r="H37" s="336">
        <v>98</v>
      </c>
      <c r="I37" s="336">
        <v>284</v>
      </c>
      <c r="J37" s="349">
        <v>2</v>
      </c>
      <c r="K37" s="337">
        <f t="shared" si="1"/>
        <v>32.36354570212113</v>
      </c>
      <c r="L37" s="340">
        <v>20</v>
      </c>
      <c r="M37" s="346">
        <f t="shared" si="2"/>
        <v>1355</v>
      </c>
      <c r="N37" s="336">
        <v>354</v>
      </c>
      <c r="O37" s="337">
        <f t="shared" si="3"/>
        <v>3.3945763492002605</v>
      </c>
      <c r="P37" s="336">
        <v>948</v>
      </c>
      <c r="Q37" s="336">
        <v>31</v>
      </c>
      <c r="R37" s="336">
        <v>22</v>
      </c>
      <c r="S37" s="337">
        <f t="shared" si="4"/>
        <v>1.6236162361623614</v>
      </c>
      <c r="T37" s="347"/>
      <c r="U37" s="340">
        <v>8</v>
      </c>
      <c r="V37" s="339">
        <f t="shared" si="5"/>
        <v>36.36363636363637</v>
      </c>
      <c r="W37" s="340">
        <v>14</v>
      </c>
      <c r="X37" s="339">
        <f t="shared" si="6"/>
        <v>63.63636363636363</v>
      </c>
      <c r="Y37" s="338">
        <v>39501.7874</v>
      </c>
    </row>
    <row r="38" spans="1:25" ht="12" customHeight="1">
      <c r="A38" s="350" t="s">
        <v>5</v>
      </c>
      <c r="B38" s="344">
        <v>0</v>
      </c>
      <c r="C38" s="336">
        <v>576</v>
      </c>
      <c r="D38" s="336">
        <v>423</v>
      </c>
      <c r="E38" s="346">
        <f t="shared" si="0"/>
        <v>999</v>
      </c>
      <c r="F38" s="336">
        <v>975</v>
      </c>
      <c r="G38" s="336">
        <v>12</v>
      </c>
      <c r="H38" s="336">
        <v>5</v>
      </c>
      <c r="I38" s="336">
        <v>7</v>
      </c>
      <c r="J38" s="349">
        <v>0.6</v>
      </c>
      <c r="K38" s="337">
        <f t="shared" si="1"/>
        <v>31.93203175942618</v>
      </c>
      <c r="L38" s="340">
        <v>22</v>
      </c>
      <c r="M38" s="346">
        <f t="shared" si="2"/>
        <v>95</v>
      </c>
      <c r="N38" s="336">
        <v>30</v>
      </c>
      <c r="O38" s="337">
        <f t="shared" si="3"/>
        <v>0.9589198726554409</v>
      </c>
      <c r="P38" s="336">
        <v>40</v>
      </c>
      <c r="Q38" s="336">
        <v>3</v>
      </c>
      <c r="R38" s="336">
        <v>22</v>
      </c>
      <c r="S38" s="337">
        <f t="shared" si="4"/>
        <v>23.157894736842106</v>
      </c>
      <c r="T38" s="347"/>
      <c r="U38" s="340">
        <v>1</v>
      </c>
      <c r="V38" s="339">
        <f t="shared" si="5"/>
        <v>4.545454545454546</v>
      </c>
      <c r="W38" s="340">
        <v>21</v>
      </c>
      <c r="X38" s="339">
        <f t="shared" si="6"/>
        <v>95.45454545454545</v>
      </c>
      <c r="Y38" s="338">
        <v>25293.0236</v>
      </c>
    </row>
    <row r="39" spans="1:25" ht="12" customHeight="1">
      <c r="A39" s="350" t="s">
        <v>12</v>
      </c>
      <c r="B39" s="344">
        <v>0</v>
      </c>
      <c r="C39" s="336">
        <v>784</v>
      </c>
      <c r="D39" s="336">
        <v>1143</v>
      </c>
      <c r="E39" s="346">
        <f t="shared" si="0"/>
        <v>1927</v>
      </c>
      <c r="F39" s="336">
        <v>1927</v>
      </c>
      <c r="G39" s="336">
        <v>0</v>
      </c>
      <c r="H39" s="336">
        <v>0</v>
      </c>
      <c r="I39" s="336">
        <v>0</v>
      </c>
      <c r="J39" s="349">
        <v>1.19835616438356</v>
      </c>
      <c r="K39" s="337">
        <f t="shared" si="1"/>
        <v>30.839555877072176</v>
      </c>
      <c r="L39" s="340">
        <v>25</v>
      </c>
      <c r="M39" s="346">
        <f t="shared" si="2"/>
        <v>314</v>
      </c>
      <c r="N39" s="336">
        <v>12</v>
      </c>
      <c r="O39" s="337">
        <f t="shared" si="3"/>
        <v>0.19204705268545205</v>
      </c>
      <c r="P39" s="336">
        <v>287</v>
      </c>
      <c r="Q39" s="336">
        <v>0</v>
      </c>
      <c r="R39" s="336">
        <v>15</v>
      </c>
      <c r="S39" s="337">
        <f t="shared" si="4"/>
        <v>4.777070063694268</v>
      </c>
      <c r="T39" s="347"/>
      <c r="U39" s="340">
        <v>2</v>
      </c>
      <c r="V39" s="339">
        <f t="shared" si="5"/>
        <v>13.333333333333334</v>
      </c>
      <c r="W39" s="340">
        <v>13</v>
      </c>
      <c r="X39" s="339">
        <f t="shared" si="6"/>
        <v>86.66666666666667</v>
      </c>
      <c r="Y39" s="338">
        <v>26297.9318</v>
      </c>
    </row>
    <row r="40" spans="1:25" ht="12" customHeight="1">
      <c r="A40" s="350" t="s">
        <v>14</v>
      </c>
      <c r="B40" s="344">
        <v>0</v>
      </c>
      <c r="C40" s="336">
        <v>2628</v>
      </c>
      <c r="D40" s="336">
        <v>0</v>
      </c>
      <c r="E40" s="346">
        <f t="shared" si="0"/>
        <v>2628</v>
      </c>
      <c r="F40" s="336">
        <v>2224</v>
      </c>
      <c r="G40" s="336">
        <v>34</v>
      </c>
      <c r="H40" s="336">
        <v>256</v>
      </c>
      <c r="I40" s="336">
        <v>114</v>
      </c>
      <c r="J40" s="349">
        <v>2</v>
      </c>
      <c r="K40" s="337">
        <f t="shared" si="1"/>
        <v>25.200414253384984</v>
      </c>
      <c r="L40" s="340">
        <v>31</v>
      </c>
      <c r="M40" s="346">
        <f t="shared" si="2"/>
        <v>281</v>
      </c>
      <c r="N40" s="336">
        <v>44</v>
      </c>
      <c r="O40" s="337">
        <f t="shared" si="3"/>
        <v>0.42192474396839397</v>
      </c>
      <c r="P40" s="336">
        <v>214</v>
      </c>
      <c r="Q40" s="336">
        <v>5</v>
      </c>
      <c r="R40" s="336">
        <v>18</v>
      </c>
      <c r="S40" s="337">
        <f t="shared" si="4"/>
        <v>6.405693950177936</v>
      </c>
      <c r="T40" s="347"/>
      <c r="U40" s="340">
        <v>12</v>
      </c>
      <c r="V40" s="339">
        <f t="shared" si="5"/>
        <v>66.66666666666666</v>
      </c>
      <c r="W40" s="340">
        <v>6</v>
      </c>
      <c r="X40" s="339">
        <f t="shared" si="6"/>
        <v>33.333333333333336</v>
      </c>
      <c r="Y40" s="338">
        <v>14181.956</v>
      </c>
    </row>
    <row r="41" spans="1:25" ht="12" customHeight="1">
      <c r="A41" s="350" t="s">
        <v>114</v>
      </c>
      <c r="B41" s="344">
        <v>0</v>
      </c>
      <c r="C41" s="336">
        <v>6</v>
      </c>
      <c r="D41" s="336">
        <v>857</v>
      </c>
      <c r="E41" s="346">
        <f t="shared" si="0"/>
        <v>863</v>
      </c>
      <c r="F41" s="336">
        <v>863</v>
      </c>
      <c r="G41" s="336">
        <v>0</v>
      </c>
      <c r="H41" s="336">
        <v>0</v>
      </c>
      <c r="I41" s="336">
        <v>0</v>
      </c>
      <c r="J41" s="349">
        <v>0.5</v>
      </c>
      <c r="K41" s="337">
        <f t="shared" si="1"/>
        <v>33.10191400406582</v>
      </c>
      <c r="L41" s="340">
        <v>18</v>
      </c>
      <c r="M41" s="346">
        <f t="shared" si="2"/>
        <v>213</v>
      </c>
      <c r="N41" s="336">
        <v>18</v>
      </c>
      <c r="O41" s="337">
        <f t="shared" si="3"/>
        <v>0.6904223083119174</v>
      </c>
      <c r="P41" s="336">
        <v>184</v>
      </c>
      <c r="Q41" s="336">
        <v>3</v>
      </c>
      <c r="R41" s="336">
        <v>8</v>
      </c>
      <c r="S41" s="337">
        <f t="shared" si="4"/>
        <v>3.755868544600939</v>
      </c>
      <c r="T41" s="347"/>
      <c r="U41" s="340">
        <v>5</v>
      </c>
      <c r="V41" s="339">
        <f t="shared" si="5"/>
        <v>62.5</v>
      </c>
      <c r="W41" s="340">
        <v>3</v>
      </c>
      <c r="X41" s="339">
        <f t="shared" si="6"/>
        <v>37.5</v>
      </c>
      <c r="Y41" s="338">
        <v>0</v>
      </c>
    </row>
    <row r="42" spans="1:25" ht="12" customHeight="1">
      <c r="A42" s="350" t="s">
        <v>19</v>
      </c>
      <c r="B42" s="344">
        <v>0</v>
      </c>
      <c r="C42" s="336">
        <v>1792</v>
      </c>
      <c r="D42" s="336">
        <v>1150</v>
      </c>
      <c r="E42" s="346">
        <f t="shared" si="0"/>
        <v>2942</v>
      </c>
      <c r="F42" s="336">
        <v>2875</v>
      </c>
      <c r="G42" s="336">
        <v>0</v>
      </c>
      <c r="H42" s="336">
        <v>49</v>
      </c>
      <c r="I42" s="336">
        <v>18</v>
      </c>
      <c r="J42" s="349">
        <v>1.5</v>
      </c>
      <c r="K42" s="337">
        <f t="shared" si="1"/>
        <v>37.615230204697426</v>
      </c>
      <c r="L42" s="340">
        <v>12</v>
      </c>
      <c r="M42" s="346">
        <f t="shared" si="2"/>
        <v>247</v>
      </c>
      <c r="N42" s="336">
        <v>31</v>
      </c>
      <c r="O42" s="337">
        <f t="shared" si="3"/>
        <v>0.39635354736424894</v>
      </c>
      <c r="P42" s="336">
        <v>202</v>
      </c>
      <c r="Q42" s="336">
        <v>6</v>
      </c>
      <c r="R42" s="336">
        <v>8</v>
      </c>
      <c r="S42" s="337">
        <f t="shared" si="4"/>
        <v>3.2388663967611335</v>
      </c>
      <c r="T42" s="347"/>
      <c r="U42" s="340">
        <v>0</v>
      </c>
      <c r="V42" s="339">
        <f t="shared" si="5"/>
        <v>0</v>
      </c>
      <c r="W42" s="340">
        <v>8</v>
      </c>
      <c r="X42" s="339">
        <f t="shared" si="6"/>
        <v>100</v>
      </c>
      <c r="Y42" s="338">
        <v>5170.1502</v>
      </c>
    </row>
    <row r="43" spans="1:25" ht="12" customHeight="1">
      <c r="A43" s="350" t="s">
        <v>22</v>
      </c>
      <c r="B43" s="344">
        <v>0</v>
      </c>
      <c r="C43" s="336">
        <v>563</v>
      </c>
      <c r="D43" s="336">
        <v>224</v>
      </c>
      <c r="E43" s="346">
        <f t="shared" si="0"/>
        <v>787</v>
      </c>
      <c r="F43" s="336">
        <v>609</v>
      </c>
      <c r="G43" s="336">
        <v>4</v>
      </c>
      <c r="H43" s="336">
        <v>169</v>
      </c>
      <c r="I43" s="336">
        <v>5</v>
      </c>
      <c r="J43" s="349">
        <v>2.5</v>
      </c>
      <c r="K43" s="337">
        <f t="shared" si="1"/>
        <v>6.037359518238656</v>
      </c>
      <c r="L43" s="340">
        <v>38</v>
      </c>
      <c r="M43" s="346">
        <f t="shared" si="2"/>
        <v>181</v>
      </c>
      <c r="N43" s="336">
        <v>7</v>
      </c>
      <c r="O43" s="337">
        <f t="shared" si="3"/>
        <v>0.05369951286870468</v>
      </c>
      <c r="P43" s="336">
        <v>155</v>
      </c>
      <c r="Q43" s="336">
        <v>2</v>
      </c>
      <c r="R43" s="336">
        <v>17</v>
      </c>
      <c r="S43" s="337">
        <f t="shared" si="4"/>
        <v>9.392265193370166</v>
      </c>
      <c r="T43" s="347"/>
      <c r="U43" s="340">
        <v>12</v>
      </c>
      <c r="V43" s="339">
        <f t="shared" si="5"/>
        <v>70.58823529411765</v>
      </c>
      <c r="W43" s="340">
        <v>5</v>
      </c>
      <c r="X43" s="339">
        <f t="shared" si="6"/>
        <v>29.41176470588235</v>
      </c>
      <c r="Y43" s="338">
        <v>6022.2756</v>
      </c>
    </row>
    <row r="44" spans="1:25" ht="12" customHeight="1">
      <c r="A44" s="350" t="s">
        <v>24</v>
      </c>
      <c r="B44" s="344">
        <v>0</v>
      </c>
      <c r="C44" s="336">
        <v>3388</v>
      </c>
      <c r="D44" s="336">
        <v>494</v>
      </c>
      <c r="E44" s="346">
        <f t="shared" si="0"/>
        <v>3882</v>
      </c>
      <c r="F44" s="336">
        <v>3601</v>
      </c>
      <c r="G44" s="336">
        <v>6</v>
      </c>
      <c r="H44" s="336">
        <v>212</v>
      </c>
      <c r="I44" s="336">
        <v>63</v>
      </c>
      <c r="J44" s="349">
        <v>2</v>
      </c>
      <c r="K44" s="337">
        <f t="shared" si="1"/>
        <v>37.22526945648421</v>
      </c>
      <c r="L44" s="340">
        <v>13</v>
      </c>
      <c r="M44" s="346">
        <f t="shared" si="2"/>
        <v>570</v>
      </c>
      <c r="N44" s="336">
        <v>1</v>
      </c>
      <c r="O44" s="337">
        <f t="shared" si="3"/>
        <v>0.009589198726554409</v>
      </c>
      <c r="P44" s="336">
        <v>544</v>
      </c>
      <c r="Q44" s="336">
        <v>0</v>
      </c>
      <c r="R44" s="336">
        <v>25</v>
      </c>
      <c r="S44" s="337">
        <f t="shared" si="4"/>
        <v>4.385964912280701</v>
      </c>
      <c r="T44" s="347"/>
      <c r="U44" s="340">
        <v>7</v>
      </c>
      <c r="V44" s="339">
        <f t="shared" si="5"/>
        <v>28.000000000000004</v>
      </c>
      <c r="W44" s="340">
        <v>18</v>
      </c>
      <c r="X44" s="339">
        <f t="shared" si="6"/>
        <v>72</v>
      </c>
      <c r="Y44" s="338">
        <v>16074.061</v>
      </c>
    </row>
    <row r="45" spans="1:25" ht="12" customHeight="1">
      <c r="A45" s="350" t="s">
        <v>27</v>
      </c>
      <c r="B45" s="344">
        <v>0</v>
      </c>
      <c r="C45" s="336">
        <v>435</v>
      </c>
      <c r="D45" s="336">
        <v>599</v>
      </c>
      <c r="E45" s="346">
        <f t="shared" si="0"/>
        <v>1034</v>
      </c>
      <c r="F45" s="336">
        <v>1024</v>
      </c>
      <c r="G45" s="336">
        <v>0</v>
      </c>
      <c r="H45" s="336">
        <v>6</v>
      </c>
      <c r="I45" s="336">
        <v>4</v>
      </c>
      <c r="J45" s="349">
        <v>1</v>
      </c>
      <c r="K45" s="337">
        <f t="shared" si="1"/>
        <v>19.830462966514517</v>
      </c>
      <c r="L45" s="340">
        <v>34</v>
      </c>
      <c r="M45" s="346">
        <f t="shared" si="2"/>
        <v>255</v>
      </c>
      <c r="N45" s="336">
        <v>106</v>
      </c>
      <c r="O45" s="337">
        <f t="shared" si="3"/>
        <v>2.0329101300295345</v>
      </c>
      <c r="P45" s="336">
        <v>117</v>
      </c>
      <c r="Q45" s="336">
        <v>25</v>
      </c>
      <c r="R45" s="336">
        <v>7</v>
      </c>
      <c r="S45" s="337">
        <f t="shared" si="4"/>
        <v>2.7450980392156863</v>
      </c>
      <c r="T45" s="347"/>
      <c r="U45" s="340">
        <v>0</v>
      </c>
      <c r="V45" s="339">
        <f t="shared" si="5"/>
        <v>0</v>
      </c>
      <c r="W45" s="340">
        <v>7</v>
      </c>
      <c r="X45" s="339">
        <f t="shared" si="6"/>
        <v>100</v>
      </c>
      <c r="Y45" s="338">
        <v>26236.9424</v>
      </c>
    </row>
    <row r="46" spans="1:25" ht="12" customHeight="1">
      <c r="A46" s="350" t="s">
        <v>29</v>
      </c>
      <c r="B46" s="344">
        <v>6</v>
      </c>
      <c r="C46" s="336">
        <v>2431</v>
      </c>
      <c r="D46" s="336">
        <v>526</v>
      </c>
      <c r="E46" s="346">
        <f t="shared" si="0"/>
        <v>2957</v>
      </c>
      <c r="F46" s="336">
        <v>2932</v>
      </c>
      <c r="G46" s="336">
        <v>0</v>
      </c>
      <c r="H46" s="336">
        <v>25</v>
      </c>
      <c r="I46" s="336">
        <v>0</v>
      </c>
      <c r="J46" s="349">
        <v>1.4</v>
      </c>
      <c r="K46" s="337">
        <f t="shared" si="1"/>
        <v>40.50751519203055</v>
      </c>
      <c r="L46" s="340">
        <v>6</v>
      </c>
      <c r="M46" s="346">
        <f t="shared" si="2"/>
        <v>382</v>
      </c>
      <c r="N46" s="336">
        <v>50</v>
      </c>
      <c r="O46" s="337">
        <f t="shared" si="3"/>
        <v>0.6849427661824578</v>
      </c>
      <c r="P46" s="336">
        <v>276</v>
      </c>
      <c r="Q46" s="336">
        <v>3</v>
      </c>
      <c r="R46" s="336">
        <v>53</v>
      </c>
      <c r="S46" s="337">
        <f t="shared" si="4"/>
        <v>13.874345549738221</v>
      </c>
      <c r="T46" s="347"/>
      <c r="U46" s="340">
        <v>7</v>
      </c>
      <c r="V46" s="339">
        <f t="shared" si="5"/>
        <v>13.20754716981132</v>
      </c>
      <c r="W46" s="340">
        <v>46</v>
      </c>
      <c r="X46" s="339">
        <f t="shared" si="6"/>
        <v>86.79245283018868</v>
      </c>
      <c r="Y46" s="338">
        <v>86489.8956</v>
      </c>
    </row>
    <row r="47" spans="1:25" ht="12" customHeight="1">
      <c r="A47" s="350" t="s">
        <v>30</v>
      </c>
      <c r="B47" s="344">
        <v>0</v>
      </c>
      <c r="C47" s="336">
        <v>251</v>
      </c>
      <c r="D47" s="336">
        <v>749</v>
      </c>
      <c r="E47" s="346">
        <f t="shared" si="0"/>
        <v>1000</v>
      </c>
      <c r="F47" s="336">
        <v>992</v>
      </c>
      <c r="G47" s="336">
        <v>0</v>
      </c>
      <c r="H47" s="336">
        <v>8</v>
      </c>
      <c r="I47" s="336">
        <v>0</v>
      </c>
      <c r="J47" s="349">
        <v>0.3</v>
      </c>
      <c r="K47" s="337">
        <f t="shared" si="1"/>
        <v>63.92799151036272</v>
      </c>
      <c r="L47" s="340">
        <v>1</v>
      </c>
      <c r="M47" s="346">
        <f t="shared" si="2"/>
        <v>430</v>
      </c>
      <c r="N47" s="336">
        <v>153</v>
      </c>
      <c r="O47" s="337">
        <f t="shared" si="3"/>
        <v>9.780982701085497</v>
      </c>
      <c r="P47" s="336">
        <v>174</v>
      </c>
      <c r="Q47" s="336">
        <v>13</v>
      </c>
      <c r="R47" s="336">
        <v>90</v>
      </c>
      <c r="S47" s="337">
        <f t="shared" si="4"/>
        <v>20.930232558139537</v>
      </c>
      <c r="T47" s="347"/>
      <c r="U47" s="340">
        <v>51</v>
      </c>
      <c r="V47" s="339">
        <f t="shared" si="5"/>
        <v>56.666666666666664</v>
      </c>
      <c r="W47" s="340">
        <v>39</v>
      </c>
      <c r="X47" s="339">
        <f t="shared" si="6"/>
        <v>43.333333333333336</v>
      </c>
      <c r="Y47" s="338">
        <v>88616.7723</v>
      </c>
    </row>
    <row r="48" spans="1:25" ht="12" customHeight="1">
      <c r="A48" s="350" t="s">
        <v>63</v>
      </c>
      <c r="B48" s="344">
        <v>1</v>
      </c>
      <c r="C48" s="336">
        <v>875</v>
      </c>
      <c r="D48" s="336">
        <v>898</v>
      </c>
      <c r="E48" s="346">
        <f t="shared" si="0"/>
        <v>1773</v>
      </c>
      <c r="F48" s="336">
        <v>1145</v>
      </c>
      <c r="G48" s="336">
        <v>18</v>
      </c>
      <c r="H48" s="336">
        <v>12</v>
      </c>
      <c r="I48" s="336">
        <v>598</v>
      </c>
      <c r="J48" s="349">
        <v>0.868219178082191</v>
      </c>
      <c r="K48" s="337">
        <f t="shared" si="1"/>
        <v>39.16441785986783</v>
      </c>
      <c r="L48" s="340">
        <v>8</v>
      </c>
      <c r="M48" s="346">
        <f t="shared" si="2"/>
        <v>27</v>
      </c>
      <c r="N48" s="336">
        <v>3</v>
      </c>
      <c r="O48" s="337">
        <f t="shared" si="3"/>
        <v>0.06626805052431106</v>
      </c>
      <c r="P48" s="336">
        <v>13</v>
      </c>
      <c r="Q48" s="336">
        <v>0</v>
      </c>
      <c r="R48" s="336">
        <v>11</v>
      </c>
      <c r="S48" s="337">
        <f t="shared" si="4"/>
        <v>40.74074074074074</v>
      </c>
      <c r="T48" s="347"/>
      <c r="U48" s="340">
        <v>4</v>
      </c>
      <c r="V48" s="339">
        <f t="shared" si="5"/>
        <v>36.36363636363637</v>
      </c>
      <c r="W48" s="340">
        <v>7</v>
      </c>
      <c r="X48" s="339">
        <f t="shared" si="6"/>
        <v>63.63636363636363</v>
      </c>
      <c r="Y48" s="338">
        <v>2847.9</v>
      </c>
    </row>
    <row r="49" spans="1:25" ht="12" customHeight="1">
      <c r="A49" s="350" t="s">
        <v>32</v>
      </c>
      <c r="B49" s="344">
        <v>0</v>
      </c>
      <c r="C49" s="336">
        <v>602</v>
      </c>
      <c r="D49" s="336">
        <v>992</v>
      </c>
      <c r="E49" s="346">
        <f t="shared" si="0"/>
        <v>1594</v>
      </c>
      <c r="F49" s="336">
        <v>1589</v>
      </c>
      <c r="G49" s="336">
        <v>1</v>
      </c>
      <c r="H49" s="336">
        <v>4</v>
      </c>
      <c r="I49" s="336">
        <v>0</v>
      </c>
      <c r="J49" s="349">
        <v>2</v>
      </c>
      <c r="K49" s="337">
        <f t="shared" si="1"/>
        <v>15.285182770127728</v>
      </c>
      <c r="L49" s="340">
        <v>37</v>
      </c>
      <c r="M49" s="346">
        <f t="shared" si="2"/>
        <v>373</v>
      </c>
      <c r="N49" s="336">
        <v>9</v>
      </c>
      <c r="O49" s="337">
        <f t="shared" si="3"/>
        <v>0.08630278853898968</v>
      </c>
      <c r="P49" s="336">
        <v>352</v>
      </c>
      <c r="Q49" s="336">
        <v>0</v>
      </c>
      <c r="R49" s="336">
        <v>12</v>
      </c>
      <c r="S49" s="337">
        <f t="shared" si="4"/>
        <v>3.2171581769436997</v>
      </c>
      <c r="T49" s="347"/>
      <c r="U49" s="340">
        <v>5</v>
      </c>
      <c r="V49" s="339">
        <f t="shared" si="5"/>
        <v>41.66666666666667</v>
      </c>
      <c r="W49" s="340">
        <v>7</v>
      </c>
      <c r="X49" s="339">
        <f t="shared" si="6"/>
        <v>58.333333333333336</v>
      </c>
      <c r="Y49" s="338">
        <v>2153.4568</v>
      </c>
    </row>
    <row r="50" spans="1:25" ht="12" customHeight="1">
      <c r="A50" s="350" t="s">
        <v>116</v>
      </c>
      <c r="B50" s="344">
        <v>0</v>
      </c>
      <c r="C50" s="336">
        <v>1220</v>
      </c>
      <c r="D50" s="336">
        <v>926</v>
      </c>
      <c r="E50" s="346">
        <f t="shared" si="0"/>
        <v>2146</v>
      </c>
      <c r="F50" s="336">
        <v>2108</v>
      </c>
      <c r="G50" s="336">
        <v>2</v>
      </c>
      <c r="H50" s="336">
        <v>21</v>
      </c>
      <c r="I50" s="336">
        <v>15</v>
      </c>
      <c r="J50" s="349">
        <v>1</v>
      </c>
      <c r="K50" s="337">
        <f t="shared" si="1"/>
        <v>41.15684093437152</v>
      </c>
      <c r="L50" s="340">
        <v>5</v>
      </c>
      <c r="M50" s="346">
        <f t="shared" si="2"/>
        <v>417</v>
      </c>
      <c r="N50" s="336">
        <v>85</v>
      </c>
      <c r="O50" s="337">
        <f t="shared" si="3"/>
        <v>1.6301637835142495</v>
      </c>
      <c r="P50" s="336">
        <v>311</v>
      </c>
      <c r="Q50" s="336">
        <v>8</v>
      </c>
      <c r="R50" s="336">
        <v>13</v>
      </c>
      <c r="S50" s="337">
        <f t="shared" si="4"/>
        <v>3.117505995203837</v>
      </c>
      <c r="T50" s="347"/>
      <c r="U50" s="340">
        <v>3</v>
      </c>
      <c r="V50" s="339">
        <f t="shared" si="5"/>
        <v>23.076923076923077</v>
      </c>
      <c r="W50" s="340">
        <v>10</v>
      </c>
      <c r="X50" s="339">
        <f t="shared" si="6"/>
        <v>76.92307692307692</v>
      </c>
      <c r="Y50" s="338">
        <v>15868.2199</v>
      </c>
    </row>
    <row r="51" spans="1:25" ht="16.5" customHeight="1" thickBot="1">
      <c r="A51" s="352" t="s">
        <v>1</v>
      </c>
      <c r="B51" s="353">
        <f>SUM(B13:B50)</f>
        <v>59</v>
      </c>
      <c r="C51" s="354">
        <f>SUM(C13:C50)</f>
        <v>53134</v>
      </c>
      <c r="D51" s="354">
        <f>SUM(D13:D50)</f>
        <v>33201</v>
      </c>
      <c r="E51" s="354">
        <f>C51+D51</f>
        <v>86335</v>
      </c>
      <c r="F51" s="354">
        <f>SUM(F13:F50)</f>
        <v>81272</v>
      </c>
      <c r="G51" s="354">
        <f>SUM(G13:G50)</f>
        <v>1014</v>
      </c>
      <c r="H51" s="354">
        <f>SUM(H13:H50)</f>
        <v>2058</v>
      </c>
      <c r="I51" s="354">
        <f>ABS(E51-(F51+G51+H51))</f>
        <v>1991</v>
      </c>
      <c r="J51" s="355">
        <f>SUM(J13:J50)</f>
        <v>52.655068493150665</v>
      </c>
      <c r="K51" s="355">
        <f>(E51/J51)/52.142</f>
        <v>31.44553775159424</v>
      </c>
      <c r="L51" s="356"/>
      <c r="M51" s="354">
        <f t="shared" si="2"/>
        <v>16994</v>
      </c>
      <c r="N51" s="354">
        <f>SUM(N13:N50)</f>
        <v>3924</v>
      </c>
      <c r="O51" s="355">
        <f>SUM(N51/J51/52.142)</f>
        <v>1.4292267346644558</v>
      </c>
      <c r="P51" s="354">
        <f>SUM(P13:P50)</f>
        <v>12020</v>
      </c>
      <c r="Q51" s="357">
        <f>SUM(Q13:Q50)</f>
        <v>297</v>
      </c>
      <c r="R51" s="357">
        <f>SUM(R13:R50)</f>
        <v>753</v>
      </c>
      <c r="S51" s="355">
        <f>R51/M51*100</f>
        <v>4.430975638460633</v>
      </c>
      <c r="T51" s="357"/>
      <c r="U51" s="357">
        <f>SUM(U13:U50)</f>
        <v>252</v>
      </c>
      <c r="V51" s="358">
        <f t="shared" si="5"/>
        <v>33.46613545816733</v>
      </c>
      <c r="W51" s="357">
        <f>SUM(W13:W50)</f>
        <v>501</v>
      </c>
      <c r="X51" s="358">
        <f t="shared" si="6"/>
        <v>66.53386454183267</v>
      </c>
      <c r="Y51" s="342">
        <f>SUM(Y13:Y50)</f>
        <v>953475.3257000004</v>
      </c>
    </row>
    <row r="52" ht="10.5" customHeight="1"/>
    <row r="53" ht="10.5" customHeight="1"/>
    <row r="54" ht="10.5" customHeight="1"/>
    <row r="55" ht="10.5" customHeight="1"/>
    <row r="60" ht="2.25" customHeight="1"/>
    <row r="61" ht="3" customHeight="1" hidden="1"/>
    <row r="62" spans="1:39" ht="12.7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</row>
    <row r="63" spans="1:39" ht="0.75" customHeight="1" hidden="1" thickBot="1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</row>
    <row r="64" spans="1:39" ht="6" customHeight="1" hidden="1" thickBot="1">
      <c r="A64" s="343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</row>
    <row r="65" spans="1:39" ht="11.25" customHeight="1" hidden="1" thickBot="1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</row>
    <row r="66" spans="1:39" ht="11.25" customHeight="1" hidden="1" thickBot="1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</row>
    <row r="67" spans="1:39" ht="5.25" customHeight="1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</row>
    <row r="68" spans="1:39" ht="11.2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</row>
    <row r="69" spans="1:39" ht="25.5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</row>
    <row r="70" spans="1:39" ht="11.25" customHeight="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</row>
    <row r="71" spans="1:39" ht="11.25" customHeight="1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</row>
    <row r="72" spans="1:39" ht="22.5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</row>
    <row r="73" spans="1:39" ht="15.75" customHeight="1">
      <c r="A73" s="343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</row>
  </sheetData>
  <mergeCells count="52">
    <mergeCell ref="A2:Y2"/>
    <mergeCell ref="C8:Q8"/>
    <mergeCell ref="A3:A7"/>
    <mergeCell ref="B3:Y3"/>
    <mergeCell ref="B4:B7"/>
    <mergeCell ref="C4:C7"/>
    <mergeCell ref="D4:D7"/>
    <mergeCell ref="E4:E7"/>
    <mergeCell ref="F4:F7"/>
    <mergeCell ref="G4:M4"/>
    <mergeCell ref="G5:G7"/>
    <mergeCell ref="S11:S12"/>
    <mergeCell ref="G10:G12"/>
    <mergeCell ref="N11:N12"/>
    <mergeCell ref="O11:O12"/>
    <mergeCell ref="P11:P12"/>
    <mergeCell ref="I10:I12"/>
    <mergeCell ref="M10:M12"/>
    <mergeCell ref="Q11:Q12"/>
    <mergeCell ref="L10:L12"/>
    <mergeCell ref="H10:H12"/>
    <mergeCell ref="S4:S7"/>
    <mergeCell ref="I5:M5"/>
    <mergeCell ref="Y8:Y12"/>
    <mergeCell ref="R8:S10"/>
    <mergeCell ref="J10:J12"/>
    <mergeCell ref="K10:K12"/>
    <mergeCell ref="T8:T12"/>
    <mergeCell ref="J9:L9"/>
    <mergeCell ref="R11:R12"/>
    <mergeCell ref="X11:X12"/>
    <mergeCell ref="U8:X8"/>
    <mergeCell ref="U11:U12"/>
    <mergeCell ref="U9:V10"/>
    <mergeCell ref="V11:V12"/>
    <mergeCell ref="W9:X10"/>
    <mergeCell ref="W11:W12"/>
    <mergeCell ref="D10:D12"/>
    <mergeCell ref="E10:E12"/>
    <mergeCell ref="F10:F12"/>
    <mergeCell ref="A8:A12"/>
    <mergeCell ref="B8:B12"/>
    <mergeCell ref="R4:R7"/>
    <mergeCell ref="C9:E9"/>
    <mergeCell ref="M9:Q9"/>
    <mergeCell ref="N10:Q10"/>
    <mergeCell ref="I7:M7"/>
    <mergeCell ref="N4:N7"/>
    <mergeCell ref="O4:O7"/>
    <mergeCell ref="P4:P7"/>
    <mergeCell ref="F9:I9"/>
    <mergeCell ref="C10:C12"/>
  </mergeCells>
  <printOptions horizontalCentered="1" verticalCentered="1"/>
  <pageMargins left="0" right="0" top="0.1968503937007874" bottom="0" header="0" footer="0.3937007874015748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M96"/>
  <sheetViews>
    <sheetView view="pageBreakPreview" zoomScaleSheetLayoutView="100" workbookViewId="0" topLeftCell="A1">
      <selection activeCell="E5" sqref="E5:E8"/>
    </sheetView>
  </sheetViews>
  <sheetFormatPr defaultColWidth="9.140625" defaultRowHeight="12.75"/>
  <cols>
    <col min="1" max="1" width="16.57421875" style="2" customWidth="1"/>
    <col min="2" max="2" width="8.57421875" style="2" customWidth="1"/>
    <col min="3" max="3" width="5.7109375" style="2" customWidth="1"/>
    <col min="4" max="4" width="9.7109375" style="2" customWidth="1"/>
    <col min="5" max="5" width="6.7109375" style="2" customWidth="1"/>
    <col min="6" max="6" width="7.57421875" style="2" customWidth="1"/>
    <col min="7" max="9" width="6.7109375" style="2" customWidth="1"/>
    <col min="10" max="10" width="10.28125" style="2" customWidth="1"/>
    <col min="11" max="11" width="4.7109375" style="2" customWidth="1"/>
    <col min="12" max="12" width="6.7109375" style="2" customWidth="1"/>
    <col min="13" max="13" width="4.57421875" style="2" customWidth="1"/>
    <col min="14" max="15" width="6.7109375" style="2" customWidth="1"/>
    <col min="16" max="16" width="6.7109375" style="1" customWidth="1"/>
    <col min="17" max="17" width="7.7109375" style="1" customWidth="1"/>
    <col min="18" max="18" width="3.7109375" style="1" customWidth="1"/>
    <col min="19" max="20" width="5.7109375" style="1" customWidth="1"/>
    <col min="21" max="21" width="3.7109375" style="1" customWidth="1"/>
    <col min="22" max="22" width="8.7109375" style="1" customWidth="1"/>
    <col min="23" max="23" width="7.28125" style="1" customWidth="1"/>
    <col min="24" max="24" width="23.140625" style="1" customWidth="1"/>
    <col min="25" max="25" width="7.00390625" style="1" customWidth="1"/>
    <col min="26" max="26" width="6.421875" style="1" customWidth="1"/>
    <col min="27" max="27" width="17.140625" style="1" customWidth="1"/>
    <col min="28" max="28" width="8.8515625" style="1" customWidth="1"/>
    <col min="29" max="16384" width="9.140625" style="1" customWidth="1"/>
  </cols>
  <sheetData>
    <row r="1" spans="20:23" ht="14.25">
      <c r="T1" s="701" t="s">
        <v>159</v>
      </c>
      <c r="U1" s="701"/>
      <c r="V1" s="701"/>
      <c r="W1" s="20"/>
    </row>
    <row r="2" ht="5.25" customHeight="1"/>
    <row r="3" spans="1:22" ht="20.25" customHeight="1" thickBot="1">
      <c r="A3" s="705" t="s">
        <v>523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</row>
    <row r="4" spans="1:24" ht="12.75" customHeight="1">
      <c r="A4" s="707" t="s">
        <v>160</v>
      </c>
      <c r="B4" s="712" t="s">
        <v>73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 t="s">
        <v>74</v>
      </c>
      <c r="Q4" s="712"/>
      <c r="R4" s="712"/>
      <c r="S4" s="712"/>
      <c r="T4" s="712"/>
      <c r="U4" s="712"/>
      <c r="V4" s="713"/>
      <c r="W4" s="2"/>
      <c r="X4" s="2"/>
    </row>
    <row r="5" spans="1:24" ht="13.5" customHeight="1">
      <c r="A5" s="708"/>
      <c r="B5" s="702" t="s">
        <v>162</v>
      </c>
      <c r="C5" s="702" t="s">
        <v>163</v>
      </c>
      <c r="D5" s="702" t="s">
        <v>215</v>
      </c>
      <c r="E5" s="711" t="s">
        <v>164</v>
      </c>
      <c r="F5" s="710" t="s">
        <v>216</v>
      </c>
      <c r="G5" s="703" t="s">
        <v>165</v>
      </c>
      <c r="H5" s="703"/>
      <c r="I5" s="703"/>
      <c r="J5" s="702" t="s">
        <v>217</v>
      </c>
      <c r="K5" s="702" t="s">
        <v>169</v>
      </c>
      <c r="L5" s="702" t="s">
        <v>170</v>
      </c>
      <c r="M5" s="709" t="s">
        <v>75</v>
      </c>
      <c r="N5" s="702" t="s">
        <v>171</v>
      </c>
      <c r="O5" s="702" t="s">
        <v>524</v>
      </c>
      <c r="P5" s="702" t="s">
        <v>218</v>
      </c>
      <c r="Q5" s="702" t="s">
        <v>172</v>
      </c>
      <c r="R5" s="702" t="s">
        <v>173</v>
      </c>
      <c r="S5" s="704" t="s">
        <v>174</v>
      </c>
      <c r="T5" s="704" t="s">
        <v>175</v>
      </c>
      <c r="U5" s="702" t="s">
        <v>173</v>
      </c>
      <c r="V5" s="706" t="s">
        <v>176</v>
      </c>
      <c r="W5" s="2"/>
      <c r="X5" s="2"/>
    </row>
    <row r="6" spans="1:24" ht="17.25" customHeight="1">
      <c r="A6" s="708"/>
      <c r="B6" s="702"/>
      <c r="C6" s="702"/>
      <c r="D6" s="702"/>
      <c r="E6" s="711"/>
      <c r="F6" s="710"/>
      <c r="G6" s="703" t="s">
        <v>120</v>
      </c>
      <c r="H6" s="703" t="s">
        <v>161</v>
      </c>
      <c r="I6" s="703"/>
      <c r="J6" s="702"/>
      <c r="K6" s="702"/>
      <c r="L6" s="702"/>
      <c r="M6" s="709"/>
      <c r="N6" s="702"/>
      <c r="O6" s="702"/>
      <c r="P6" s="702"/>
      <c r="Q6" s="702"/>
      <c r="R6" s="702"/>
      <c r="S6" s="704"/>
      <c r="T6" s="704"/>
      <c r="U6" s="702"/>
      <c r="V6" s="706"/>
      <c r="W6" s="2"/>
      <c r="X6" s="2"/>
    </row>
    <row r="7" spans="1:24" ht="20.25" customHeight="1">
      <c r="A7" s="708"/>
      <c r="B7" s="702"/>
      <c r="C7" s="702"/>
      <c r="D7" s="702"/>
      <c r="E7" s="711"/>
      <c r="F7" s="710"/>
      <c r="G7" s="703"/>
      <c r="H7" s="376" t="s">
        <v>166</v>
      </c>
      <c r="I7" s="376" t="s">
        <v>167</v>
      </c>
      <c r="J7" s="702"/>
      <c r="K7" s="702"/>
      <c r="L7" s="702"/>
      <c r="M7" s="709"/>
      <c r="N7" s="702"/>
      <c r="O7" s="702"/>
      <c r="P7" s="702"/>
      <c r="Q7" s="702"/>
      <c r="R7" s="702"/>
      <c r="S7" s="704"/>
      <c r="T7" s="704"/>
      <c r="U7" s="702"/>
      <c r="V7" s="706"/>
      <c r="W7" s="2"/>
      <c r="X7" s="2"/>
    </row>
    <row r="8" spans="1:24" ht="24.75" customHeight="1">
      <c r="A8" s="708"/>
      <c r="B8" s="702"/>
      <c r="C8" s="702"/>
      <c r="D8" s="702"/>
      <c r="E8" s="711"/>
      <c r="F8" s="710"/>
      <c r="G8" s="703"/>
      <c r="H8" s="703" t="s">
        <v>168</v>
      </c>
      <c r="I8" s="703"/>
      <c r="J8" s="702"/>
      <c r="K8" s="702"/>
      <c r="L8" s="702"/>
      <c r="M8" s="709"/>
      <c r="N8" s="702"/>
      <c r="O8" s="702"/>
      <c r="P8" s="702"/>
      <c r="Q8" s="702"/>
      <c r="R8" s="702"/>
      <c r="S8" s="704"/>
      <c r="T8" s="704"/>
      <c r="U8" s="702"/>
      <c r="V8" s="706"/>
      <c r="W8" s="2"/>
      <c r="X8" s="2"/>
    </row>
    <row r="9" spans="1:143" s="9" customFormat="1" ht="12" customHeight="1">
      <c r="A9" s="368" t="s">
        <v>6</v>
      </c>
      <c r="B9" s="361">
        <v>11.5</v>
      </c>
      <c r="C9" s="362">
        <v>281</v>
      </c>
      <c r="D9" s="363">
        <v>56895</v>
      </c>
      <c r="E9" s="364">
        <v>4100</v>
      </c>
      <c r="F9" s="364">
        <v>45720</v>
      </c>
      <c r="G9" s="364">
        <v>13349</v>
      </c>
      <c r="H9" s="363">
        <v>776</v>
      </c>
      <c r="I9" s="363">
        <v>12573</v>
      </c>
      <c r="J9" s="364">
        <v>32348</v>
      </c>
      <c r="K9" s="362">
        <v>124</v>
      </c>
      <c r="L9" s="363">
        <v>0</v>
      </c>
      <c r="M9" s="12">
        <f aca="true" t="shared" si="0" ref="M9:M46">L9/F9*100</f>
        <v>0</v>
      </c>
      <c r="N9" s="363">
        <v>962</v>
      </c>
      <c r="O9" s="362">
        <v>1</v>
      </c>
      <c r="P9" s="13">
        <f aca="true" t="shared" si="1" ref="P9:P46">F9*100/D9</f>
        <v>80.35855523332455</v>
      </c>
      <c r="Q9" s="13">
        <f aca="true" t="shared" si="2" ref="Q9:Q46">F9/B9/52.142</f>
        <v>76.24663752662045</v>
      </c>
      <c r="R9" s="14" t="s">
        <v>77</v>
      </c>
      <c r="S9" s="13">
        <f aca="true" t="shared" si="3" ref="S9:S46">E9/52.142</f>
        <v>78.63142955774615</v>
      </c>
      <c r="T9" s="13">
        <f aca="true" t="shared" si="4" ref="T9:T46">(E9/B9)/52.142</f>
        <v>6.837515613717057</v>
      </c>
      <c r="U9" s="14" t="s">
        <v>77</v>
      </c>
      <c r="V9" s="369">
        <f aca="true" t="shared" si="5" ref="V9:V46">F9/E9</f>
        <v>11.151219512195121</v>
      </c>
      <c r="W9" s="6"/>
      <c r="X9" s="7"/>
      <c r="Y9" s="8"/>
      <c r="Z9" s="8"/>
      <c r="AA9" s="8"/>
      <c r="AB9" s="8"/>
      <c r="AC9" s="8"/>
      <c r="AD9" s="8"/>
      <c r="AE9" s="8"/>
      <c r="AF9" s="8"/>
      <c r="AG9" s="8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</row>
    <row r="10" spans="1:143" s="9" customFormat="1" ht="12" customHeight="1">
      <c r="A10" s="368" t="s">
        <v>7</v>
      </c>
      <c r="B10" s="365">
        <v>4.6</v>
      </c>
      <c r="C10" s="10">
        <v>92</v>
      </c>
      <c r="D10" s="10">
        <v>27813</v>
      </c>
      <c r="E10" s="11">
        <v>1202</v>
      </c>
      <c r="F10" s="11">
        <v>13736</v>
      </c>
      <c r="G10" s="11">
        <v>573</v>
      </c>
      <c r="H10" s="10">
        <v>101</v>
      </c>
      <c r="I10" s="10">
        <v>472</v>
      </c>
      <c r="J10" s="11">
        <v>13163</v>
      </c>
      <c r="K10" s="10">
        <v>3</v>
      </c>
      <c r="L10" s="10">
        <v>0</v>
      </c>
      <c r="M10" s="12">
        <f t="shared" si="0"/>
        <v>0</v>
      </c>
      <c r="N10" s="10">
        <v>748</v>
      </c>
      <c r="O10" s="10">
        <v>0</v>
      </c>
      <c r="P10" s="13">
        <f t="shared" si="1"/>
        <v>49.386977312767414</v>
      </c>
      <c r="Q10" s="13">
        <f t="shared" si="2"/>
        <v>57.268362481717986</v>
      </c>
      <c r="R10" s="14" t="s">
        <v>79</v>
      </c>
      <c r="S10" s="13">
        <f t="shared" si="3"/>
        <v>23.052433738636797</v>
      </c>
      <c r="T10" s="13">
        <f t="shared" si="4"/>
        <v>5.011398638834088</v>
      </c>
      <c r="U10" s="14" t="s">
        <v>89</v>
      </c>
      <c r="V10" s="369">
        <f t="shared" si="5"/>
        <v>11.427620632279535</v>
      </c>
      <c r="W10" s="6"/>
      <c r="X10" s="7"/>
      <c r="Y10" s="8"/>
      <c r="Z10" s="8"/>
      <c r="AA10" s="8"/>
      <c r="AB10" s="8"/>
      <c r="AC10" s="8"/>
      <c r="AD10" s="8"/>
      <c r="AE10" s="8"/>
      <c r="AF10" s="8"/>
      <c r="AG10" s="8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</row>
    <row r="11" spans="1:143" s="8" customFormat="1" ht="12" customHeight="1">
      <c r="A11" s="368" t="s">
        <v>10</v>
      </c>
      <c r="B11" s="365">
        <v>3.8</v>
      </c>
      <c r="C11" s="10">
        <v>66</v>
      </c>
      <c r="D11" s="10">
        <v>18219</v>
      </c>
      <c r="E11" s="11">
        <v>898</v>
      </c>
      <c r="F11" s="11">
        <v>7749</v>
      </c>
      <c r="G11" s="11">
        <v>660</v>
      </c>
      <c r="H11" s="10">
        <v>449</v>
      </c>
      <c r="I11" s="10">
        <v>211</v>
      </c>
      <c r="J11" s="11">
        <v>7087</v>
      </c>
      <c r="K11" s="10">
        <v>26</v>
      </c>
      <c r="L11" s="10">
        <v>2</v>
      </c>
      <c r="M11" s="12">
        <f t="shared" si="0"/>
        <v>0.025809781907342882</v>
      </c>
      <c r="N11" s="10">
        <v>191</v>
      </c>
      <c r="O11" s="10">
        <v>0</v>
      </c>
      <c r="P11" s="13">
        <f t="shared" si="1"/>
        <v>42.53252099456611</v>
      </c>
      <c r="Q11" s="13">
        <f t="shared" si="2"/>
        <v>39.10878996424743</v>
      </c>
      <c r="R11" s="14" t="s">
        <v>106</v>
      </c>
      <c r="S11" s="13">
        <f t="shared" si="3"/>
        <v>17.22220091289172</v>
      </c>
      <c r="T11" s="13">
        <f t="shared" si="4"/>
        <v>4.532158134971505</v>
      </c>
      <c r="U11" s="14" t="s">
        <v>95</v>
      </c>
      <c r="V11" s="369">
        <f t="shared" si="5"/>
        <v>8.629175946547884</v>
      </c>
      <c r="W11" s="6"/>
      <c r="X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</row>
    <row r="12" spans="1:143" s="8" customFormat="1" ht="12" customHeight="1">
      <c r="A12" s="368" t="s">
        <v>11</v>
      </c>
      <c r="B12" s="365">
        <v>4.35274725274725</v>
      </c>
      <c r="C12" s="10">
        <v>82</v>
      </c>
      <c r="D12" s="10">
        <v>26505</v>
      </c>
      <c r="E12" s="11">
        <v>1245</v>
      </c>
      <c r="F12" s="11">
        <v>12537</v>
      </c>
      <c r="G12" s="11">
        <v>110</v>
      </c>
      <c r="H12" s="10">
        <v>57</v>
      </c>
      <c r="I12" s="10">
        <v>53</v>
      </c>
      <c r="J12" s="11">
        <v>12427</v>
      </c>
      <c r="K12" s="10">
        <v>0</v>
      </c>
      <c r="L12" s="10">
        <v>1</v>
      </c>
      <c r="M12" s="12">
        <f t="shared" si="0"/>
        <v>0.007976389885937624</v>
      </c>
      <c r="N12" s="10">
        <v>315</v>
      </c>
      <c r="O12" s="10">
        <v>2</v>
      </c>
      <c r="P12" s="13">
        <f t="shared" si="1"/>
        <v>47.30050933786078</v>
      </c>
      <c r="Q12" s="13">
        <f t="shared" si="2"/>
        <v>55.23857805386496</v>
      </c>
      <c r="R12" s="14" t="s">
        <v>95</v>
      </c>
      <c r="S12" s="13">
        <f t="shared" si="3"/>
        <v>23.877104829120476</v>
      </c>
      <c r="T12" s="13">
        <f t="shared" si="4"/>
        <v>5.485525219515186</v>
      </c>
      <c r="U12" s="14" t="s">
        <v>83</v>
      </c>
      <c r="V12" s="369">
        <f t="shared" si="5"/>
        <v>10.06987951807229</v>
      </c>
      <c r="W12" s="6"/>
      <c r="X12" s="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</row>
    <row r="13" spans="1:24" s="8" customFormat="1" ht="12" customHeight="1">
      <c r="A13" s="368" t="s">
        <v>13</v>
      </c>
      <c r="B13" s="365">
        <v>3.62967032967033</v>
      </c>
      <c r="C13" s="10">
        <v>57</v>
      </c>
      <c r="D13" s="10">
        <v>15929</v>
      </c>
      <c r="E13" s="11">
        <v>837</v>
      </c>
      <c r="F13" s="11">
        <v>12059</v>
      </c>
      <c r="G13" s="11">
        <v>2060</v>
      </c>
      <c r="H13" s="10">
        <v>517</v>
      </c>
      <c r="I13" s="10">
        <v>1543</v>
      </c>
      <c r="J13" s="11">
        <v>9997</v>
      </c>
      <c r="K13" s="10">
        <v>0</v>
      </c>
      <c r="L13" s="10">
        <v>0</v>
      </c>
      <c r="M13" s="12">
        <f t="shared" si="0"/>
        <v>0</v>
      </c>
      <c r="N13" s="10">
        <v>195</v>
      </c>
      <c r="O13" s="10">
        <v>0</v>
      </c>
      <c r="P13" s="13">
        <f t="shared" si="1"/>
        <v>75.70468955992216</v>
      </c>
      <c r="Q13" s="13">
        <f t="shared" si="2"/>
        <v>63.71716268459148</v>
      </c>
      <c r="R13" s="14" t="s">
        <v>83</v>
      </c>
      <c r="S13" s="13">
        <f t="shared" si="3"/>
        <v>16.05231866825208</v>
      </c>
      <c r="T13" s="13">
        <f t="shared" si="4"/>
        <v>4.422528001244139</v>
      </c>
      <c r="U13" s="14" t="s">
        <v>87</v>
      </c>
      <c r="V13" s="369">
        <f t="shared" si="5"/>
        <v>14.407407407407407</v>
      </c>
      <c r="W13" s="6"/>
      <c r="X13" s="7"/>
    </row>
    <row r="14" spans="1:24" s="8" customFormat="1" ht="12" customHeight="1">
      <c r="A14" s="368" t="s">
        <v>16</v>
      </c>
      <c r="B14" s="365">
        <v>3.94175824175824</v>
      </c>
      <c r="C14" s="10">
        <v>71</v>
      </c>
      <c r="D14" s="10">
        <v>16115</v>
      </c>
      <c r="E14" s="11">
        <v>724</v>
      </c>
      <c r="F14" s="11">
        <v>8560</v>
      </c>
      <c r="G14" s="11">
        <v>397</v>
      </c>
      <c r="H14" s="10">
        <v>31</v>
      </c>
      <c r="I14" s="10">
        <v>366</v>
      </c>
      <c r="J14" s="11">
        <v>8162</v>
      </c>
      <c r="K14" s="10">
        <v>0</v>
      </c>
      <c r="L14" s="10">
        <v>0</v>
      </c>
      <c r="M14" s="12">
        <f t="shared" si="0"/>
        <v>0</v>
      </c>
      <c r="N14" s="10">
        <v>975</v>
      </c>
      <c r="O14" s="10">
        <v>0</v>
      </c>
      <c r="P14" s="13">
        <f t="shared" si="1"/>
        <v>53.1182128451753</v>
      </c>
      <c r="Q14" s="13">
        <f t="shared" si="2"/>
        <v>41.64818645127865</v>
      </c>
      <c r="R14" s="14" t="s">
        <v>98</v>
      </c>
      <c r="S14" s="13">
        <f t="shared" si="3"/>
        <v>13.885159756050784</v>
      </c>
      <c r="T14" s="13">
        <f t="shared" si="4"/>
        <v>3.522580255925904</v>
      </c>
      <c r="U14" s="14" t="s">
        <v>113</v>
      </c>
      <c r="V14" s="369">
        <f t="shared" si="5"/>
        <v>11.823204419889503</v>
      </c>
      <c r="W14" s="6"/>
      <c r="X14" s="7"/>
    </row>
    <row r="15" spans="1:24" s="8" customFormat="1" ht="12" customHeight="1">
      <c r="A15" s="368" t="s">
        <v>20</v>
      </c>
      <c r="B15" s="365">
        <v>7.15</v>
      </c>
      <c r="C15" s="10">
        <v>108</v>
      </c>
      <c r="D15" s="10">
        <v>29651</v>
      </c>
      <c r="E15" s="11">
        <v>1329</v>
      </c>
      <c r="F15" s="11">
        <v>7746</v>
      </c>
      <c r="G15" s="11">
        <v>816</v>
      </c>
      <c r="H15" s="10">
        <v>433</v>
      </c>
      <c r="I15" s="10">
        <v>383</v>
      </c>
      <c r="J15" s="11">
        <v>6930</v>
      </c>
      <c r="K15" s="10">
        <v>0</v>
      </c>
      <c r="L15" s="10">
        <v>0</v>
      </c>
      <c r="M15" s="12">
        <f t="shared" si="0"/>
        <v>0</v>
      </c>
      <c r="N15" s="10">
        <v>334</v>
      </c>
      <c r="O15" s="10">
        <v>0</v>
      </c>
      <c r="P15" s="13">
        <f t="shared" si="1"/>
        <v>26.12390813126033</v>
      </c>
      <c r="Q15" s="13">
        <f t="shared" si="2"/>
        <v>20.777044289759562</v>
      </c>
      <c r="R15" s="14" t="s">
        <v>103</v>
      </c>
      <c r="S15" s="13">
        <f t="shared" si="3"/>
        <v>25.488090215181618</v>
      </c>
      <c r="T15" s="13">
        <f t="shared" si="4"/>
        <v>3.5647678622631633</v>
      </c>
      <c r="U15" s="14" t="s">
        <v>105</v>
      </c>
      <c r="V15" s="369">
        <f t="shared" si="5"/>
        <v>5.8284424379232505</v>
      </c>
      <c r="W15" s="6"/>
      <c r="X15" s="7"/>
    </row>
    <row r="16" spans="1:24" s="8" customFormat="1" ht="12" customHeight="1">
      <c r="A16" s="368" t="s">
        <v>21</v>
      </c>
      <c r="B16" s="365">
        <v>5</v>
      </c>
      <c r="C16" s="10">
        <v>92</v>
      </c>
      <c r="D16" s="10">
        <v>21644</v>
      </c>
      <c r="E16" s="11">
        <v>1130</v>
      </c>
      <c r="F16" s="11">
        <v>17458</v>
      </c>
      <c r="G16" s="11">
        <v>2608</v>
      </c>
      <c r="H16" s="10">
        <v>538</v>
      </c>
      <c r="I16" s="10">
        <v>2070</v>
      </c>
      <c r="J16" s="11">
        <v>14850</v>
      </c>
      <c r="K16" s="10">
        <v>1</v>
      </c>
      <c r="L16" s="10">
        <v>0</v>
      </c>
      <c r="M16" s="12">
        <f t="shared" si="0"/>
        <v>0</v>
      </c>
      <c r="N16" s="10">
        <v>496</v>
      </c>
      <c r="O16" s="10">
        <v>0</v>
      </c>
      <c r="P16" s="13">
        <f t="shared" si="1"/>
        <v>80.65976714100906</v>
      </c>
      <c r="Q16" s="13">
        <f t="shared" si="2"/>
        <v>66.96329254727475</v>
      </c>
      <c r="R16" s="14" t="s">
        <v>82</v>
      </c>
      <c r="S16" s="13">
        <f t="shared" si="3"/>
        <v>21.671589122012964</v>
      </c>
      <c r="T16" s="13">
        <f t="shared" si="4"/>
        <v>4.334317824402593</v>
      </c>
      <c r="U16" s="14" t="s">
        <v>81</v>
      </c>
      <c r="V16" s="369">
        <f t="shared" si="5"/>
        <v>15.449557522123893</v>
      </c>
      <c r="W16" s="6"/>
      <c r="X16" s="7"/>
    </row>
    <row r="17" spans="1:24" s="8" customFormat="1" ht="12" customHeight="1">
      <c r="A17" s="368" t="s">
        <v>28</v>
      </c>
      <c r="B17" s="365">
        <v>4.42692307692308</v>
      </c>
      <c r="C17" s="10">
        <v>74</v>
      </c>
      <c r="D17" s="10">
        <v>23244</v>
      </c>
      <c r="E17" s="11">
        <v>730</v>
      </c>
      <c r="F17" s="11">
        <v>6048</v>
      </c>
      <c r="G17" s="11">
        <v>446</v>
      </c>
      <c r="H17" s="10">
        <v>180</v>
      </c>
      <c r="I17" s="10">
        <v>266</v>
      </c>
      <c r="J17" s="11">
        <v>5601</v>
      </c>
      <c r="K17" s="10">
        <v>2</v>
      </c>
      <c r="L17" s="10">
        <v>0</v>
      </c>
      <c r="M17" s="12">
        <f t="shared" si="0"/>
        <v>0</v>
      </c>
      <c r="N17" s="10">
        <v>255</v>
      </c>
      <c r="O17" s="10">
        <v>0</v>
      </c>
      <c r="P17" s="13">
        <f t="shared" si="1"/>
        <v>26.01961796592669</v>
      </c>
      <c r="Q17" s="13">
        <f t="shared" si="2"/>
        <v>26.201256669908368</v>
      </c>
      <c r="R17" s="14" t="s">
        <v>88</v>
      </c>
      <c r="S17" s="13">
        <f t="shared" si="3"/>
        <v>14.000230140769437</v>
      </c>
      <c r="T17" s="13">
        <f t="shared" si="4"/>
        <v>3.1625194062554747</v>
      </c>
      <c r="U17" s="14" t="s">
        <v>94</v>
      </c>
      <c r="V17" s="369">
        <f t="shared" si="5"/>
        <v>8.284931506849315</v>
      </c>
      <c r="W17" s="6"/>
      <c r="X17" s="7"/>
    </row>
    <row r="18" spans="1:24" s="8" customFormat="1" ht="12" customHeight="1">
      <c r="A18" s="368" t="s">
        <v>31</v>
      </c>
      <c r="B18" s="365">
        <v>4.6</v>
      </c>
      <c r="C18" s="10">
        <v>91</v>
      </c>
      <c r="D18" s="10">
        <v>27713</v>
      </c>
      <c r="E18" s="11">
        <v>997</v>
      </c>
      <c r="F18" s="11">
        <v>11738</v>
      </c>
      <c r="G18" s="11">
        <v>986</v>
      </c>
      <c r="H18" s="10">
        <v>929</v>
      </c>
      <c r="I18" s="10">
        <v>57</v>
      </c>
      <c r="J18" s="11">
        <v>10752</v>
      </c>
      <c r="K18" s="10">
        <v>0</v>
      </c>
      <c r="L18" s="10">
        <v>0</v>
      </c>
      <c r="M18" s="12">
        <f t="shared" si="0"/>
        <v>0</v>
      </c>
      <c r="N18" s="10">
        <v>608</v>
      </c>
      <c r="O18" s="10">
        <v>0</v>
      </c>
      <c r="P18" s="13">
        <f t="shared" si="1"/>
        <v>42.35557319669469</v>
      </c>
      <c r="Q18" s="13">
        <f t="shared" si="2"/>
        <v>48.938267240128546</v>
      </c>
      <c r="R18" s="14" t="s">
        <v>84</v>
      </c>
      <c r="S18" s="13">
        <f t="shared" si="3"/>
        <v>19.12086226074949</v>
      </c>
      <c r="T18" s="13">
        <f t="shared" si="4"/>
        <v>4.156709187119454</v>
      </c>
      <c r="U18" s="14" t="s">
        <v>91</v>
      </c>
      <c r="V18" s="369">
        <f t="shared" si="5"/>
        <v>11.77331995987964</v>
      </c>
      <c r="W18" s="6"/>
      <c r="X18" s="7"/>
    </row>
    <row r="19" spans="1:24" s="8" customFormat="1" ht="12" customHeight="1">
      <c r="A19" s="368" t="s">
        <v>33</v>
      </c>
      <c r="B19" s="365">
        <v>5.5</v>
      </c>
      <c r="C19" s="10">
        <v>113</v>
      </c>
      <c r="D19" s="10">
        <v>28380</v>
      </c>
      <c r="E19" s="11">
        <v>1997</v>
      </c>
      <c r="F19" s="11">
        <v>19213</v>
      </c>
      <c r="G19" s="11">
        <v>2228</v>
      </c>
      <c r="H19" s="10">
        <v>1465</v>
      </c>
      <c r="I19" s="10">
        <v>763</v>
      </c>
      <c r="J19" s="11">
        <v>16984</v>
      </c>
      <c r="K19" s="10">
        <v>4</v>
      </c>
      <c r="L19" s="10">
        <v>2</v>
      </c>
      <c r="M19" s="12">
        <f t="shared" si="0"/>
        <v>0.010409618487482434</v>
      </c>
      <c r="N19" s="10">
        <v>360</v>
      </c>
      <c r="O19" s="10">
        <v>0</v>
      </c>
      <c r="P19" s="13">
        <f t="shared" si="1"/>
        <v>67.69908386187456</v>
      </c>
      <c r="Q19" s="13">
        <f t="shared" si="2"/>
        <v>66.99537277574177</v>
      </c>
      <c r="R19" s="14" t="s">
        <v>80</v>
      </c>
      <c r="S19" s="13">
        <f t="shared" si="3"/>
        <v>38.299259713858305</v>
      </c>
      <c r="T19" s="13">
        <f t="shared" si="4"/>
        <v>6.963501766156056</v>
      </c>
      <c r="U19" s="14" t="s">
        <v>76</v>
      </c>
      <c r="V19" s="369">
        <f t="shared" si="5"/>
        <v>9.620931397095644</v>
      </c>
      <c r="W19" s="6"/>
      <c r="X19" s="7"/>
    </row>
    <row r="20" spans="1:24" s="8" customFormat="1" ht="12" customHeight="1">
      <c r="A20" s="368" t="s">
        <v>34</v>
      </c>
      <c r="B20" s="365">
        <v>6.73008241758242</v>
      </c>
      <c r="C20" s="10">
        <v>142</v>
      </c>
      <c r="D20" s="10">
        <v>39320</v>
      </c>
      <c r="E20" s="11">
        <v>1293</v>
      </c>
      <c r="F20" s="11">
        <v>18735</v>
      </c>
      <c r="G20" s="11">
        <v>337</v>
      </c>
      <c r="H20" s="10">
        <v>29</v>
      </c>
      <c r="I20" s="10">
        <v>308</v>
      </c>
      <c r="J20" s="11">
        <v>18398</v>
      </c>
      <c r="K20" s="10">
        <v>1</v>
      </c>
      <c r="L20" s="10">
        <v>0</v>
      </c>
      <c r="M20" s="12">
        <f t="shared" si="0"/>
        <v>0</v>
      </c>
      <c r="N20" s="10">
        <v>560</v>
      </c>
      <c r="O20" s="10">
        <v>0</v>
      </c>
      <c r="P20" s="13">
        <f t="shared" si="1"/>
        <v>47.64750762970498</v>
      </c>
      <c r="Q20" s="13">
        <f t="shared" si="2"/>
        <v>53.388243113531445</v>
      </c>
      <c r="R20" s="14" t="s">
        <v>97</v>
      </c>
      <c r="S20" s="13">
        <f t="shared" si="3"/>
        <v>24.7976679068697</v>
      </c>
      <c r="T20" s="13">
        <f t="shared" si="4"/>
        <v>3.6846009258498085</v>
      </c>
      <c r="U20" s="14" t="s">
        <v>85</v>
      </c>
      <c r="V20" s="369">
        <f t="shared" si="5"/>
        <v>14.489559164733178</v>
      </c>
      <c r="W20" s="6"/>
      <c r="X20" s="7"/>
    </row>
    <row r="21" spans="1:24" s="8" customFormat="1" ht="12" customHeight="1">
      <c r="A21" s="368" t="s">
        <v>4</v>
      </c>
      <c r="B21" s="365">
        <v>5.79725274725275</v>
      </c>
      <c r="C21" s="10">
        <v>111</v>
      </c>
      <c r="D21" s="10">
        <v>22958</v>
      </c>
      <c r="E21" s="11">
        <v>996</v>
      </c>
      <c r="F21" s="11">
        <v>5646</v>
      </c>
      <c r="G21" s="11">
        <v>463</v>
      </c>
      <c r="H21" s="10">
        <v>417</v>
      </c>
      <c r="I21" s="10">
        <v>46</v>
      </c>
      <c r="J21" s="11">
        <v>5183</v>
      </c>
      <c r="K21" s="10">
        <v>1</v>
      </c>
      <c r="L21" s="10">
        <v>0</v>
      </c>
      <c r="M21" s="12">
        <f t="shared" si="0"/>
        <v>0</v>
      </c>
      <c r="N21" s="10">
        <v>637</v>
      </c>
      <c r="O21" s="10">
        <v>0</v>
      </c>
      <c r="P21" s="13">
        <f t="shared" si="1"/>
        <v>24.592734558759474</v>
      </c>
      <c r="Q21" s="13">
        <f t="shared" si="2"/>
        <v>18.67802504756509</v>
      </c>
      <c r="R21" s="14" t="s">
        <v>110</v>
      </c>
      <c r="S21" s="13">
        <f t="shared" si="3"/>
        <v>19.101683863296383</v>
      </c>
      <c r="T21" s="13">
        <f t="shared" si="4"/>
        <v>3.2949544717277415</v>
      </c>
      <c r="U21" s="14" t="s">
        <v>99</v>
      </c>
      <c r="V21" s="369">
        <f t="shared" si="5"/>
        <v>5.668674698795181</v>
      </c>
      <c r="W21" s="6"/>
      <c r="X21" s="7"/>
    </row>
    <row r="22" spans="1:24" s="8" customFormat="1" ht="12" customHeight="1">
      <c r="A22" s="368" t="s">
        <v>8</v>
      </c>
      <c r="B22" s="365">
        <v>3.44395604395604</v>
      </c>
      <c r="C22" s="10">
        <v>63</v>
      </c>
      <c r="D22" s="10">
        <v>17661</v>
      </c>
      <c r="E22" s="11">
        <v>808</v>
      </c>
      <c r="F22" s="11">
        <v>9457</v>
      </c>
      <c r="G22" s="11">
        <v>892</v>
      </c>
      <c r="H22" s="10">
        <v>255</v>
      </c>
      <c r="I22" s="10">
        <v>637</v>
      </c>
      <c r="J22" s="11">
        <v>8565</v>
      </c>
      <c r="K22" s="10">
        <v>1</v>
      </c>
      <c r="L22" s="10">
        <v>1</v>
      </c>
      <c r="M22" s="12">
        <f t="shared" si="0"/>
        <v>0.010574177857671566</v>
      </c>
      <c r="N22" s="10">
        <v>322</v>
      </c>
      <c r="O22" s="10">
        <v>0</v>
      </c>
      <c r="P22" s="13">
        <f t="shared" si="1"/>
        <v>53.54736424891003</v>
      </c>
      <c r="Q22" s="13">
        <f t="shared" si="2"/>
        <v>52.66330417670254</v>
      </c>
      <c r="R22" s="14" t="s">
        <v>87</v>
      </c>
      <c r="S22" s="13">
        <f t="shared" si="3"/>
        <v>15.496145142111924</v>
      </c>
      <c r="T22" s="13">
        <f t="shared" si="4"/>
        <v>4.499518851091853</v>
      </c>
      <c r="U22" s="14" t="s">
        <v>97</v>
      </c>
      <c r="V22" s="369">
        <f t="shared" si="5"/>
        <v>11.70420792079208</v>
      </c>
      <c r="W22" s="6"/>
      <c r="X22" s="7"/>
    </row>
    <row r="23" spans="1:24" s="8" customFormat="1" ht="12" customHeight="1">
      <c r="A23" s="368" t="s">
        <v>9</v>
      </c>
      <c r="B23" s="365">
        <v>4</v>
      </c>
      <c r="C23" s="10">
        <v>64</v>
      </c>
      <c r="D23" s="10">
        <v>16772</v>
      </c>
      <c r="E23" s="11">
        <v>731</v>
      </c>
      <c r="F23" s="11">
        <v>8498</v>
      </c>
      <c r="G23" s="11">
        <v>610</v>
      </c>
      <c r="H23" s="10">
        <v>393</v>
      </c>
      <c r="I23" s="10">
        <v>217</v>
      </c>
      <c r="J23" s="11">
        <v>7887</v>
      </c>
      <c r="K23" s="10">
        <v>0</v>
      </c>
      <c r="L23" s="10">
        <v>0</v>
      </c>
      <c r="M23" s="12">
        <f t="shared" si="0"/>
        <v>0</v>
      </c>
      <c r="N23" s="10">
        <v>218</v>
      </c>
      <c r="O23" s="10">
        <v>0</v>
      </c>
      <c r="P23" s="13">
        <f t="shared" si="1"/>
        <v>50.6677796327212</v>
      </c>
      <c r="Q23" s="13">
        <f t="shared" si="2"/>
        <v>40.744505389129685</v>
      </c>
      <c r="R23" s="14" t="s">
        <v>85</v>
      </c>
      <c r="S23" s="13">
        <f t="shared" si="3"/>
        <v>14.019408538222546</v>
      </c>
      <c r="T23" s="13">
        <f t="shared" si="4"/>
        <v>3.5048521345556365</v>
      </c>
      <c r="U23" s="14" t="s">
        <v>102</v>
      </c>
      <c r="V23" s="369">
        <f t="shared" si="5"/>
        <v>11.625170998632012</v>
      </c>
      <c r="W23" s="6"/>
      <c r="X23" s="7"/>
    </row>
    <row r="24" spans="1:24" s="8" customFormat="1" ht="12" customHeight="1">
      <c r="A24" s="368" t="s">
        <v>61</v>
      </c>
      <c r="B24" s="365">
        <v>4.08956043956044</v>
      </c>
      <c r="C24" s="10">
        <v>104</v>
      </c>
      <c r="D24" s="10">
        <v>16744</v>
      </c>
      <c r="E24" s="11">
        <v>840</v>
      </c>
      <c r="F24" s="11">
        <v>13455</v>
      </c>
      <c r="G24" s="11">
        <v>2066</v>
      </c>
      <c r="H24" s="10">
        <v>441</v>
      </c>
      <c r="I24" s="10">
        <v>1625</v>
      </c>
      <c r="J24" s="11">
        <v>11389</v>
      </c>
      <c r="K24" s="10">
        <v>1</v>
      </c>
      <c r="L24" s="10">
        <v>0</v>
      </c>
      <c r="M24" s="12">
        <f t="shared" si="0"/>
        <v>0</v>
      </c>
      <c r="N24" s="10">
        <v>688</v>
      </c>
      <c r="O24" s="10">
        <v>5</v>
      </c>
      <c r="P24" s="13">
        <f t="shared" si="1"/>
        <v>80.35714285714286</v>
      </c>
      <c r="Q24" s="13">
        <f t="shared" si="2"/>
        <v>63.09855094336611</v>
      </c>
      <c r="R24" s="14" t="s">
        <v>89</v>
      </c>
      <c r="S24" s="13">
        <f t="shared" si="3"/>
        <v>16.109853860611405</v>
      </c>
      <c r="T24" s="13">
        <f t="shared" si="4"/>
        <v>3.9392629351488315</v>
      </c>
      <c r="U24" s="14" t="s">
        <v>98</v>
      </c>
      <c r="V24" s="369">
        <f t="shared" si="5"/>
        <v>16.017857142857142</v>
      </c>
      <c r="W24" s="6"/>
      <c r="X24" s="7"/>
    </row>
    <row r="25" spans="1:24" s="8" customFormat="1" ht="12" customHeight="1">
      <c r="A25" s="368" t="s">
        <v>17</v>
      </c>
      <c r="B25" s="365">
        <v>2.8</v>
      </c>
      <c r="C25" s="10">
        <v>56</v>
      </c>
      <c r="D25" s="10">
        <v>12090</v>
      </c>
      <c r="E25" s="11">
        <v>977</v>
      </c>
      <c r="F25" s="11">
        <v>8542</v>
      </c>
      <c r="G25" s="11">
        <v>2178</v>
      </c>
      <c r="H25" s="10">
        <v>1264</v>
      </c>
      <c r="I25" s="10">
        <v>914</v>
      </c>
      <c r="J25" s="11">
        <v>6361</v>
      </c>
      <c r="K25" s="10">
        <v>109</v>
      </c>
      <c r="L25" s="10">
        <v>0</v>
      </c>
      <c r="M25" s="12">
        <f t="shared" si="0"/>
        <v>0</v>
      </c>
      <c r="N25" s="10">
        <v>380</v>
      </c>
      <c r="O25" s="10">
        <v>1</v>
      </c>
      <c r="P25" s="13">
        <f t="shared" si="1"/>
        <v>70.65343258891646</v>
      </c>
      <c r="Q25" s="13">
        <f t="shared" si="2"/>
        <v>58.50781108730554</v>
      </c>
      <c r="R25" s="14" t="s">
        <v>92</v>
      </c>
      <c r="S25" s="13">
        <f t="shared" si="3"/>
        <v>18.737294311687315</v>
      </c>
      <c r="T25" s="13">
        <f t="shared" si="4"/>
        <v>6.691890825602613</v>
      </c>
      <c r="U25" s="14" t="s">
        <v>80</v>
      </c>
      <c r="V25" s="369">
        <f t="shared" si="5"/>
        <v>8.743091095189355</v>
      </c>
      <c r="W25" s="6"/>
      <c r="X25" s="7"/>
    </row>
    <row r="26" spans="1:24" s="8" customFormat="1" ht="12" customHeight="1">
      <c r="A26" s="368" t="s">
        <v>18</v>
      </c>
      <c r="B26" s="365">
        <v>4.6</v>
      </c>
      <c r="C26" s="10">
        <v>71</v>
      </c>
      <c r="D26" s="10">
        <v>16607</v>
      </c>
      <c r="E26" s="11">
        <v>1052</v>
      </c>
      <c r="F26" s="11">
        <v>15161</v>
      </c>
      <c r="G26" s="11">
        <v>2079</v>
      </c>
      <c r="H26" s="10">
        <v>139</v>
      </c>
      <c r="I26" s="10">
        <v>1940</v>
      </c>
      <c r="J26" s="11">
        <v>13082</v>
      </c>
      <c r="K26" s="10">
        <v>1</v>
      </c>
      <c r="L26" s="10">
        <v>0</v>
      </c>
      <c r="M26" s="12">
        <f t="shared" si="0"/>
        <v>0</v>
      </c>
      <c r="N26" s="10">
        <v>501</v>
      </c>
      <c r="O26" s="10">
        <v>0</v>
      </c>
      <c r="P26" s="13">
        <f t="shared" si="1"/>
        <v>91.29282832540495</v>
      </c>
      <c r="Q26" s="13">
        <f t="shared" si="2"/>
        <v>63.20949647534408</v>
      </c>
      <c r="R26" s="14" t="s">
        <v>86</v>
      </c>
      <c r="S26" s="13">
        <f t="shared" si="3"/>
        <v>20.175674120670475</v>
      </c>
      <c r="T26" s="13">
        <f t="shared" si="4"/>
        <v>4.386016113189235</v>
      </c>
      <c r="U26" s="14" t="s">
        <v>84</v>
      </c>
      <c r="V26" s="369">
        <f t="shared" si="5"/>
        <v>14.411596958174904</v>
      </c>
      <c r="W26" s="6"/>
      <c r="X26" s="7"/>
    </row>
    <row r="27" spans="1:24" s="8" customFormat="1" ht="12" customHeight="1">
      <c r="A27" s="368" t="s">
        <v>23</v>
      </c>
      <c r="B27" s="365">
        <v>5.70384615384615</v>
      </c>
      <c r="C27" s="10">
        <v>99</v>
      </c>
      <c r="D27" s="10">
        <v>26656</v>
      </c>
      <c r="E27" s="11">
        <v>1376</v>
      </c>
      <c r="F27" s="11">
        <v>9815</v>
      </c>
      <c r="G27" s="11">
        <v>768</v>
      </c>
      <c r="H27" s="10">
        <v>625</v>
      </c>
      <c r="I27" s="10">
        <v>143</v>
      </c>
      <c r="J27" s="11">
        <v>9047</v>
      </c>
      <c r="K27" s="10">
        <v>0</v>
      </c>
      <c r="L27" s="10">
        <v>1</v>
      </c>
      <c r="M27" s="12">
        <f t="shared" si="0"/>
        <v>0.010188487009679063</v>
      </c>
      <c r="N27" s="10">
        <v>69</v>
      </c>
      <c r="O27" s="10">
        <v>0</v>
      </c>
      <c r="P27" s="13">
        <f t="shared" si="1"/>
        <v>36.82097839135654</v>
      </c>
      <c r="Q27" s="13">
        <f t="shared" si="2"/>
        <v>33.00158628495511</v>
      </c>
      <c r="R27" s="14" t="s">
        <v>107</v>
      </c>
      <c r="S27" s="13">
        <f t="shared" si="3"/>
        <v>26.389474895477733</v>
      </c>
      <c r="T27" s="13">
        <f t="shared" si="4"/>
        <v>4.626610568323814</v>
      </c>
      <c r="U27" s="14" t="s">
        <v>92</v>
      </c>
      <c r="V27" s="369">
        <f t="shared" si="5"/>
        <v>7.132994186046512</v>
      </c>
      <c r="W27" s="6"/>
      <c r="X27" s="7"/>
    </row>
    <row r="28" spans="1:24" s="8" customFormat="1" ht="12" customHeight="1">
      <c r="A28" s="368" t="s">
        <v>25</v>
      </c>
      <c r="B28" s="365">
        <v>5.26950549450549</v>
      </c>
      <c r="C28" s="10">
        <v>84</v>
      </c>
      <c r="D28" s="10">
        <v>25529</v>
      </c>
      <c r="E28" s="11">
        <v>988</v>
      </c>
      <c r="F28" s="11">
        <v>11417</v>
      </c>
      <c r="G28" s="11">
        <v>408</v>
      </c>
      <c r="H28" s="10">
        <v>143</v>
      </c>
      <c r="I28" s="10">
        <v>265</v>
      </c>
      <c r="J28" s="11">
        <v>11009</v>
      </c>
      <c r="K28" s="10">
        <v>1</v>
      </c>
      <c r="L28" s="10">
        <v>0</v>
      </c>
      <c r="M28" s="12">
        <f t="shared" si="0"/>
        <v>0</v>
      </c>
      <c r="N28" s="10">
        <v>405</v>
      </c>
      <c r="O28" s="10">
        <v>1</v>
      </c>
      <c r="P28" s="13">
        <f t="shared" si="1"/>
        <v>44.72168905950096</v>
      </c>
      <c r="Q28" s="13">
        <f t="shared" si="2"/>
        <v>41.552241277754156</v>
      </c>
      <c r="R28" s="14" t="s">
        <v>90</v>
      </c>
      <c r="S28" s="13">
        <f t="shared" si="3"/>
        <v>18.948256683671513</v>
      </c>
      <c r="T28" s="13">
        <f t="shared" si="4"/>
        <v>3.5958320384007276</v>
      </c>
      <c r="U28" s="14" t="s">
        <v>96</v>
      </c>
      <c r="V28" s="369">
        <f t="shared" si="5"/>
        <v>11.555668016194332</v>
      </c>
      <c r="W28" s="6"/>
      <c r="X28" s="7"/>
    </row>
    <row r="29" spans="1:24" s="8" customFormat="1" ht="12" customHeight="1">
      <c r="A29" s="368" t="s">
        <v>26</v>
      </c>
      <c r="B29" s="365">
        <v>2.8</v>
      </c>
      <c r="C29" s="10">
        <v>42</v>
      </c>
      <c r="D29" s="10">
        <v>8748</v>
      </c>
      <c r="E29" s="11">
        <v>387</v>
      </c>
      <c r="F29" s="11">
        <v>1681</v>
      </c>
      <c r="G29" s="11">
        <v>73</v>
      </c>
      <c r="H29" s="10">
        <v>46</v>
      </c>
      <c r="I29" s="10">
        <v>27</v>
      </c>
      <c r="J29" s="11">
        <v>1592</v>
      </c>
      <c r="K29" s="10">
        <v>119</v>
      </c>
      <c r="L29" s="10">
        <v>2</v>
      </c>
      <c r="M29" s="12">
        <f t="shared" si="0"/>
        <v>0.1189767995240928</v>
      </c>
      <c r="N29" s="10">
        <v>102</v>
      </c>
      <c r="O29" s="10">
        <v>0</v>
      </c>
      <c r="P29" s="13">
        <f t="shared" si="1"/>
        <v>19.215820759030635</v>
      </c>
      <c r="Q29" s="13">
        <f t="shared" si="2"/>
        <v>11.513887899527116</v>
      </c>
      <c r="R29" s="14" t="s">
        <v>109</v>
      </c>
      <c r="S29" s="13">
        <f t="shared" si="3"/>
        <v>7.422039814353112</v>
      </c>
      <c r="T29" s="13">
        <f t="shared" si="4"/>
        <v>2.6507285051261116</v>
      </c>
      <c r="U29" s="14" t="s">
        <v>100</v>
      </c>
      <c r="V29" s="369">
        <f t="shared" si="5"/>
        <v>4.343669250645995</v>
      </c>
      <c r="W29" s="6"/>
      <c r="X29" s="7"/>
    </row>
    <row r="30" spans="1:24" s="8" customFormat="1" ht="12" customHeight="1">
      <c r="A30" s="368" t="s">
        <v>111</v>
      </c>
      <c r="B30" s="365">
        <v>2.4</v>
      </c>
      <c r="C30" s="10">
        <v>39</v>
      </c>
      <c r="D30" s="10">
        <v>5078</v>
      </c>
      <c r="E30" s="11">
        <v>337</v>
      </c>
      <c r="F30" s="11">
        <v>2833</v>
      </c>
      <c r="G30" s="11">
        <v>593</v>
      </c>
      <c r="H30" s="10">
        <v>250</v>
      </c>
      <c r="I30" s="10">
        <v>343</v>
      </c>
      <c r="J30" s="11">
        <v>2240</v>
      </c>
      <c r="K30" s="10">
        <v>0</v>
      </c>
      <c r="L30" s="10">
        <v>0</v>
      </c>
      <c r="M30" s="12">
        <f t="shared" si="0"/>
        <v>0</v>
      </c>
      <c r="N30" s="10">
        <v>520</v>
      </c>
      <c r="O30" s="10">
        <v>0</v>
      </c>
      <c r="P30" s="13">
        <f t="shared" si="1"/>
        <v>55.789680976762504</v>
      </c>
      <c r="Q30" s="13">
        <f t="shared" si="2"/>
        <v>22.6384999936072</v>
      </c>
      <c r="R30" s="14" t="s">
        <v>93</v>
      </c>
      <c r="S30" s="13">
        <f t="shared" si="3"/>
        <v>6.463119941697672</v>
      </c>
      <c r="T30" s="13">
        <f t="shared" si="4"/>
        <v>2.69296664237403</v>
      </c>
      <c r="U30" s="14" t="s">
        <v>110</v>
      </c>
      <c r="V30" s="369">
        <f t="shared" si="5"/>
        <v>8.40652818991098</v>
      </c>
      <c r="W30" s="6"/>
      <c r="X30" s="7"/>
    </row>
    <row r="31" spans="1:24" s="8" customFormat="1" ht="12" customHeight="1">
      <c r="A31" s="368" t="s">
        <v>35</v>
      </c>
      <c r="B31" s="365">
        <v>3.49175824175824</v>
      </c>
      <c r="C31" s="10">
        <v>71</v>
      </c>
      <c r="D31" s="10">
        <v>13742</v>
      </c>
      <c r="E31" s="11">
        <v>656</v>
      </c>
      <c r="F31" s="11">
        <v>6577</v>
      </c>
      <c r="G31" s="11">
        <v>574</v>
      </c>
      <c r="H31" s="10">
        <v>81</v>
      </c>
      <c r="I31" s="10">
        <v>493</v>
      </c>
      <c r="J31" s="11">
        <v>6003</v>
      </c>
      <c r="K31" s="10">
        <v>0</v>
      </c>
      <c r="L31" s="10">
        <v>0</v>
      </c>
      <c r="M31" s="12">
        <f t="shared" si="0"/>
        <v>0</v>
      </c>
      <c r="N31" s="10">
        <v>44</v>
      </c>
      <c r="O31" s="10">
        <v>0</v>
      </c>
      <c r="P31" s="13">
        <f t="shared" si="1"/>
        <v>47.86057342453791</v>
      </c>
      <c r="Q31" s="13">
        <f t="shared" si="2"/>
        <v>36.124012980229125</v>
      </c>
      <c r="R31" s="14" t="s">
        <v>105</v>
      </c>
      <c r="S31" s="13">
        <f t="shared" si="3"/>
        <v>12.581028729239383</v>
      </c>
      <c r="T31" s="13">
        <f t="shared" si="4"/>
        <v>3.603064089255026</v>
      </c>
      <c r="U31" s="14" t="s">
        <v>108</v>
      </c>
      <c r="V31" s="369">
        <f t="shared" si="5"/>
        <v>10.025914634146341</v>
      </c>
      <c r="W31" s="6"/>
      <c r="X31" s="7"/>
    </row>
    <row r="32" spans="1:24" s="8" customFormat="1" ht="12" customHeight="1">
      <c r="A32" s="368" t="s">
        <v>36</v>
      </c>
      <c r="B32" s="365">
        <v>2.6</v>
      </c>
      <c r="C32" s="10">
        <v>53</v>
      </c>
      <c r="D32" s="10">
        <v>9860</v>
      </c>
      <c r="E32" s="11">
        <v>619</v>
      </c>
      <c r="F32" s="11">
        <v>4869</v>
      </c>
      <c r="G32" s="11">
        <v>1066</v>
      </c>
      <c r="H32" s="10">
        <v>654</v>
      </c>
      <c r="I32" s="10">
        <v>412</v>
      </c>
      <c r="J32" s="11">
        <v>3803</v>
      </c>
      <c r="K32" s="10">
        <v>35</v>
      </c>
      <c r="L32" s="10">
        <v>0</v>
      </c>
      <c r="M32" s="12">
        <f t="shared" si="0"/>
        <v>0</v>
      </c>
      <c r="N32" s="10">
        <v>349</v>
      </c>
      <c r="O32" s="10">
        <v>0</v>
      </c>
      <c r="P32" s="13">
        <f t="shared" si="1"/>
        <v>49.38133874239351</v>
      </c>
      <c r="Q32" s="13">
        <f t="shared" si="2"/>
        <v>35.91523738430263</v>
      </c>
      <c r="R32" s="14" t="s">
        <v>113</v>
      </c>
      <c r="S32" s="13">
        <f t="shared" si="3"/>
        <v>11.871428023474358</v>
      </c>
      <c r="T32" s="13">
        <f t="shared" si="4"/>
        <v>4.565933855182445</v>
      </c>
      <c r="U32" s="14" t="s">
        <v>79</v>
      </c>
      <c r="V32" s="369">
        <f t="shared" si="5"/>
        <v>7.8659127625201934</v>
      </c>
      <c r="W32" s="6"/>
      <c r="X32" s="7"/>
    </row>
    <row r="33" spans="1:24" s="8" customFormat="1" ht="12" customHeight="1">
      <c r="A33" s="368" t="s">
        <v>37</v>
      </c>
      <c r="B33" s="365">
        <v>5.47912087912088</v>
      </c>
      <c r="C33" s="10">
        <v>113</v>
      </c>
      <c r="D33" s="10">
        <v>26112</v>
      </c>
      <c r="E33" s="11">
        <v>783</v>
      </c>
      <c r="F33" s="11">
        <v>6488</v>
      </c>
      <c r="G33" s="11">
        <v>274</v>
      </c>
      <c r="H33" s="10">
        <v>69</v>
      </c>
      <c r="I33" s="10">
        <v>205</v>
      </c>
      <c r="J33" s="11">
        <v>6208</v>
      </c>
      <c r="K33" s="10">
        <v>5</v>
      </c>
      <c r="L33" s="10">
        <v>0</v>
      </c>
      <c r="M33" s="12">
        <f t="shared" si="0"/>
        <v>0</v>
      </c>
      <c r="N33" s="10">
        <v>155</v>
      </c>
      <c r="O33" s="10">
        <v>1</v>
      </c>
      <c r="P33" s="13">
        <f t="shared" si="1"/>
        <v>24.846813725490197</v>
      </c>
      <c r="Q33" s="13">
        <f t="shared" si="2"/>
        <v>22.709745855385215</v>
      </c>
      <c r="R33" s="14" t="s">
        <v>112</v>
      </c>
      <c r="S33" s="13">
        <f t="shared" si="3"/>
        <v>15.016685205784205</v>
      </c>
      <c r="T33" s="13">
        <f t="shared" si="4"/>
        <v>2.74071069740546</v>
      </c>
      <c r="U33" s="14" t="s">
        <v>103</v>
      </c>
      <c r="V33" s="369">
        <f t="shared" si="5"/>
        <v>8.286079182630907</v>
      </c>
      <c r="W33" s="6"/>
      <c r="X33" s="7"/>
    </row>
    <row r="34" spans="1:24" s="8" customFormat="1" ht="12" customHeight="1">
      <c r="A34" s="368" t="s">
        <v>5</v>
      </c>
      <c r="B34" s="365">
        <v>2.2</v>
      </c>
      <c r="C34" s="10">
        <v>32</v>
      </c>
      <c r="D34" s="10">
        <v>9927</v>
      </c>
      <c r="E34" s="11">
        <v>352</v>
      </c>
      <c r="F34" s="11">
        <v>3497</v>
      </c>
      <c r="G34" s="11">
        <v>555</v>
      </c>
      <c r="H34" s="10">
        <v>515</v>
      </c>
      <c r="I34" s="10">
        <v>40</v>
      </c>
      <c r="J34" s="11">
        <v>2942</v>
      </c>
      <c r="K34" s="10">
        <v>0</v>
      </c>
      <c r="L34" s="10">
        <v>0</v>
      </c>
      <c r="M34" s="12">
        <f t="shared" si="0"/>
        <v>0</v>
      </c>
      <c r="N34" s="10">
        <v>102</v>
      </c>
      <c r="O34" s="10">
        <v>0</v>
      </c>
      <c r="P34" s="13">
        <f t="shared" si="1"/>
        <v>35.227158255263426</v>
      </c>
      <c r="Q34" s="13">
        <f t="shared" si="2"/>
        <v>30.484934497055242</v>
      </c>
      <c r="R34" s="14" t="s">
        <v>115</v>
      </c>
      <c r="S34" s="13">
        <f t="shared" si="3"/>
        <v>6.7507959034943035</v>
      </c>
      <c r="T34" s="13">
        <f t="shared" si="4"/>
        <v>3.0685435924974107</v>
      </c>
      <c r="U34" s="14" t="s">
        <v>112</v>
      </c>
      <c r="V34" s="369">
        <f t="shared" si="5"/>
        <v>9.934659090909092</v>
      </c>
      <c r="W34" s="6"/>
      <c r="X34" s="7"/>
    </row>
    <row r="35" spans="1:24" s="8" customFormat="1" ht="12" customHeight="1">
      <c r="A35" s="368" t="s">
        <v>12</v>
      </c>
      <c r="B35" s="365">
        <v>4.59615384615385</v>
      </c>
      <c r="C35" s="10">
        <v>73</v>
      </c>
      <c r="D35" s="10">
        <v>17963</v>
      </c>
      <c r="E35" s="11">
        <v>1058</v>
      </c>
      <c r="F35" s="11">
        <v>11931</v>
      </c>
      <c r="G35" s="11">
        <v>1267</v>
      </c>
      <c r="H35" s="10">
        <v>1198</v>
      </c>
      <c r="I35" s="10">
        <v>69</v>
      </c>
      <c r="J35" s="11">
        <v>10663</v>
      </c>
      <c r="K35" s="10">
        <v>0</v>
      </c>
      <c r="L35" s="10">
        <v>0</v>
      </c>
      <c r="M35" s="12">
        <f t="shared" si="0"/>
        <v>0</v>
      </c>
      <c r="N35" s="10">
        <v>248</v>
      </c>
      <c r="O35" s="10">
        <v>0</v>
      </c>
      <c r="P35" s="13">
        <f t="shared" si="1"/>
        <v>66.41986305182876</v>
      </c>
      <c r="Q35" s="13">
        <f t="shared" si="2"/>
        <v>49.784551969364585</v>
      </c>
      <c r="R35" s="14" t="s">
        <v>78</v>
      </c>
      <c r="S35" s="13">
        <f t="shared" si="3"/>
        <v>20.290744505389128</v>
      </c>
      <c r="T35" s="13">
        <f t="shared" si="4"/>
        <v>4.414722653892191</v>
      </c>
      <c r="U35" s="14" t="s">
        <v>78</v>
      </c>
      <c r="V35" s="369">
        <f t="shared" si="5"/>
        <v>11.276937618147448</v>
      </c>
      <c r="W35" s="6"/>
      <c r="X35" s="7"/>
    </row>
    <row r="36" spans="1:24" s="8" customFormat="1" ht="12" customHeight="1">
      <c r="A36" s="368" t="s">
        <v>14</v>
      </c>
      <c r="B36" s="365">
        <v>8</v>
      </c>
      <c r="C36" s="10">
        <v>187</v>
      </c>
      <c r="D36" s="10">
        <v>29061</v>
      </c>
      <c r="E36" s="11">
        <v>1527</v>
      </c>
      <c r="F36" s="11">
        <v>7677</v>
      </c>
      <c r="G36" s="11">
        <v>644</v>
      </c>
      <c r="H36" s="10">
        <v>152</v>
      </c>
      <c r="I36" s="10">
        <v>492</v>
      </c>
      <c r="J36" s="11">
        <v>7032</v>
      </c>
      <c r="K36" s="10">
        <v>0</v>
      </c>
      <c r="L36" s="10">
        <v>2</v>
      </c>
      <c r="M36" s="12">
        <f t="shared" si="0"/>
        <v>0.02605184316790413</v>
      </c>
      <c r="N36" s="10">
        <v>577</v>
      </c>
      <c r="O36" s="10">
        <v>0</v>
      </c>
      <c r="P36" s="13">
        <f t="shared" si="1"/>
        <v>26.41684732115206</v>
      </c>
      <c r="Q36" s="13">
        <f t="shared" si="2"/>
        <v>18.404069655939548</v>
      </c>
      <c r="R36" s="14" t="s">
        <v>100</v>
      </c>
      <c r="S36" s="13">
        <f t="shared" si="3"/>
        <v>29.285412910897165</v>
      </c>
      <c r="T36" s="13">
        <f t="shared" si="4"/>
        <v>3.6606766138621456</v>
      </c>
      <c r="U36" s="14" t="s">
        <v>106</v>
      </c>
      <c r="V36" s="369">
        <f t="shared" si="5"/>
        <v>5.027504911591356</v>
      </c>
      <c r="W36" s="6"/>
      <c r="X36" s="7"/>
    </row>
    <row r="37" spans="1:24" s="8" customFormat="1" ht="12" customHeight="1">
      <c r="A37" s="368" t="s">
        <v>114</v>
      </c>
      <c r="B37" s="365">
        <v>3</v>
      </c>
      <c r="C37" s="10">
        <v>46</v>
      </c>
      <c r="D37" s="10">
        <v>14383</v>
      </c>
      <c r="E37" s="11">
        <v>536</v>
      </c>
      <c r="F37" s="11">
        <v>5658</v>
      </c>
      <c r="G37" s="11">
        <v>1013</v>
      </c>
      <c r="H37" s="10">
        <v>29</v>
      </c>
      <c r="I37" s="10">
        <v>984</v>
      </c>
      <c r="J37" s="11">
        <v>4643</v>
      </c>
      <c r="K37" s="10">
        <v>0</v>
      </c>
      <c r="L37" s="10">
        <v>0</v>
      </c>
      <c r="M37" s="12">
        <f t="shared" si="0"/>
        <v>0</v>
      </c>
      <c r="N37" s="10">
        <v>131</v>
      </c>
      <c r="O37" s="10">
        <v>0</v>
      </c>
      <c r="P37" s="13">
        <f t="shared" si="1"/>
        <v>39.33810748800668</v>
      </c>
      <c r="Q37" s="13">
        <f t="shared" si="2"/>
        <v>36.17045759656323</v>
      </c>
      <c r="R37" s="14" t="s">
        <v>96</v>
      </c>
      <c r="S37" s="13">
        <f t="shared" si="3"/>
        <v>10.279621034866326</v>
      </c>
      <c r="T37" s="13">
        <f t="shared" si="4"/>
        <v>3.4265403449554417</v>
      </c>
      <c r="U37" s="14" t="s">
        <v>107</v>
      </c>
      <c r="V37" s="369">
        <f t="shared" si="5"/>
        <v>10.555970149253731</v>
      </c>
      <c r="W37" s="6"/>
      <c r="X37" s="7"/>
    </row>
    <row r="38" spans="1:24" s="8" customFormat="1" ht="12" customHeight="1">
      <c r="A38" s="368" t="s">
        <v>19</v>
      </c>
      <c r="B38" s="365">
        <v>5.6</v>
      </c>
      <c r="C38" s="10">
        <v>80</v>
      </c>
      <c r="D38" s="10">
        <v>15867</v>
      </c>
      <c r="E38" s="11">
        <v>752</v>
      </c>
      <c r="F38" s="11">
        <v>10178</v>
      </c>
      <c r="G38" s="11">
        <v>142</v>
      </c>
      <c r="H38" s="10">
        <v>135</v>
      </c>
      <c r="I38" s="10">
        <v>7</v>
      </c>
      <c r="J38" s="11">
        <v>10036</v>
      </c>
      <c r="K38" s="10">
        <v>0</v>
      </c>
      <c r="L38" s="10">
        <v>0</v>
      </c>
      <c r="M38" s="12">
        <f t="shared" si="0"/>
        <v>0</v>
      </c>
      <c r="N38" s="10">
        <v>126</v>
      </c>
      <c r="O38" s="10">
        <v>0</v>
      </c>
      <c r="P38" s="13">
        <f t="shared" si="1"/>
        <v>64.1457112245541</v>
      </c>
      <c r="Q38" s="13">
        <f t="shared" si="2"/>
        <v>34.85673737102528</v>
      </c>
      <c r="R38" s="14" t="s">
        <v>102</v>
      </c>
      <c r="S38" s="13">
        <f t="shared" si="3"/>
        <v>14.42215488473783</v>
      </c>
      <c r="T38" s="13">
        <f t="shared" si="4"/>
        <v>2.5753848008460416</v>
      </c>
      <c r="U38" s="14" t="s">
        <v>109</v>
      </c>
      <c r="V38" s="369">
        <f t="shared" si="5"/>
        <v>13.534574468085106</v>
      </c>
      <c r="W38" s="6"/>
      <c r="X38" s="7"/>
    </row>
    <row r="39" spans="1:24" s="8" customFormat="1" ht="12" customHeight="1">
      <c r="A39" s="368" t="s">
        <v>22</v>
      </c>
      <c r="B39" s="365">
        <v>6.47637362637363</v>
      </c>
      <c r="C39" s="10">
        <v>95</v>
      </c>
      <c r="D39" s="10">
        <v>21558</v>
      </c>
      <c r="E39" s="11">
        <v>1006</v>
      </c>
      <c r="F39" s="11">
        <v>15015</v>
      </c>
      <c r="G39" s="11">
        <v>1021</v>
      </c>
      <c r="H39" s="10">
        <v>230</v>
      </c>
      <c r="I39" s="10">
        <v>791</v>
      </c>
      <c r="J39" s="11">
        <v>13952</v>
      </c>
      <c r="K39" s="10">
        <v>7</v>
      </c>
      <c r="L39" s="10">
        <v>0</v>
      </c>
      <c r="M39" s="12">
        <f t="shared" si="0"/>
        <v>0</v>
      </c>
      <c r="N39" s="10">
        <v>816</v>
      </c>
      <c r="O39" s="10">
        <v>2</v>
      </c>
      <c r="P39" s="13">
        <f t="shared" si="1"/>
        <v>69.64931811856387</v>
      </c>
      <c r="Q39" s="13">
        <f t="shared" si="2"/>
        <v>44.463716019372214</v>
      </c>
      <c r="R39" s="14" t="s">
        <v>91</v>
      </c>
      <c r="S39" s="13">
        <f t="shared" si="3"/>
        <v>19.29346783782747</v>
      </c>
      <c r="T39" s="13">
        <f t="shared" si="4"/>
        <v>2.9790541668656974</v>
      </c>
      <c r="U39" s="14" t="s">
        <v>93</v>
      </c>
      <c r="V39" s="369">
        <f t="shared" si="5"/>
        <v>14.92544731610338</v>
      </c>
      <c r="W39" s="6"/>
      <c r="X39" s="7"/>
    </row>
    <row r="40" spans="1:24" s="8" customFormat="1" ht="12" customHeight="1">
      <c r="A40" s="368" t="s">
        <v>24</v>
      </c>
      <c r="B40" s="365">
        <v>8.06593406593407</v>
      </c>
      <c r="C40" s="10">
        <v>123</v>
      </c>
      <c r="D40" s="10">
        <v>28223</v>
      </c>
      <c r="E40" s="11">
        <v>1371</v>
      </c>
      <c r="F40" s="11">
        <v>13005</v>
      </c>
      <c r="G40" s="11">
        <v>2091</v>
      </c>
      <c r="H40" s="10">
        <v>389</v>
      </c>
      <c r="I40" s="10">
        <v>1702</v>
      </c>
      <c r="J40" s="11">
        <v>10896</v>
      </c>
      <c r="K40" s="10">
        <v>226</v>
      </c>
      <c r="L40" s="10">
        <v>4</v>
      </c>
      <c r="M40" s="12">
        <f t="shared" si="0"/>
        <v>0.030757400999615533</v>
      </c>
      <c r="N40" s="10">
        <v>988</v>
      </c>
      <c r="O40" s="10">
        <v>1</v>
      </c>
      <c r="P40" s="13">
        <f t="shared" si="1"/>
        <v>46.07943875562484</v>
      </c>
      <c r="Q40" s="13">
        <f t="shared" si="2"/>
        <v>30.92203046031183</v>
      </c>
      <c r="R40" s="14" t="s">
        <v>101</v>
      </c>
      <c r="S40" s="13">
        <f t="shared" si="3"/>
        <v>26.293582908212187</v>
      </c>
      <c r="T40" s="13">
        <f t="shared" si="4"/>
        <v>3.259831123497695</v>
      </c>
      <c r="U40" s="14" t="s">
        <v>101</v>
      </c>
      <c r="V40" s="369">
        <f t="shared" si="5"/>
        <v>9.485776805251641</v>
      </c>
      <c r="W40" s="6"/>
      <c r="X40" s="7"/>
    </row>
    <row r="41" spans="1:24" s="8" customFormat="1" ht="12" customHeight="1">
      <c r="A41" s="368" t="s">
        <v>27</v>
      </c>
      <c r="B41" s="365">
        <v>3.6</v>
      </c>
      <c r="C41" s="10">
        <v>61</v>
      </c>
      <c r="D41" s="10">
        <v>10888</v>
      </c>
      <c r="E41" s="11">
        <v>987</v>
      </c>
      <c r="F41" s="11">
        <v>8466</v>
      </c>
      <c r="G41" s="11">
        <v>2465</v>
      </c>
      <c r="H41" s="10">
        <v>403</v>
      </c>
      <c r="I41" s="10">
        <v>2062</v>
      </c>
      <c r="J41" s="11">
        <v>6001</v>
      </c>
      <c r="K41" s="10">
        <v>0</v>
      </c>
      <c r="L41" s="10">
        <v>0</v>
      </c>
      <c r="M41" s="12">
        <f t="shared" si="0"/>
        <v>0</v>
      </c>
      <c r="N41" s="10">
        <v>211</v>
      </c>
      <c r="O41" s="10">
        <v>0</v>
      </c>
      <c r="P41" s="13">
        <f t="shared" si="1"/>
        <v>77.75532696546657</v>
      </c>
      <c r="Q41" s="13">
        <f t="shared" si="2"/>
        <v>45.1011980105609</v>
      </c>
      <c r="R41" s="14" t="s">
        <v>81</v>
      </c>
      <c r="S41" s="13">
        <f t="shared" si="3"/>
        <v>18.929078286218402</v>
      </c>
      <c r="T41" s="13">
        <f t="shared" si="4"/>
        <v>5.258077301727335</v>
      </c>
      <c r="U41" s="14" t="s">
        <v>86</v>
      </c>
      <c r="V41" s="369">
        <f t="shared" si="5"/>
        <v>8.577507598784194</v>
      </c>
      <c r="W41" s="6"/>
      <c r="X41" s="7"/>
    </row>
    <row r="42" spans="1:24" s="8" customFormat="1" ht="12" customHeight="1">
      <c r="A42" s="368" t="s">
        <v>29</v>
      </c>
      <c r="B42" s="365">
        <v>5.6</v>
      </c>
      <c r="C42" s="10">
        <v>90</v>
      </c>
      <c r="D42" s="10">
        <v>18370</v>
      </c>
      <c r="E42" s="11">
        <v>1140</v>
      </c>
      <c r="F42" s="11">
        <v>11057</v>
      </c>
      <c r="G42" s="11">
        <v>1587</v>
      </c>
      <c r="H42" s="10">
        <v>127</v>
      </c>
      <c r="I42" s="10">
        <v>1460</v>
      </c>
      <c r="J42" s="11">
        <v>9470</v>
      </c>
      <c r="K42" s="10">
        <v>9</v>
      </c>
      <c r="L42" s="10">
        <v>0</v>
      </c>
      <c r="M42" s="12">
        <f t="shared" si="0"/>
        <v>0</v>
      </c>
      <c r="N42" s="10">
        <v>369</v>
      </c>
      <c r="O42" s="10">
        <v>0</v>
      </c>
      <c r="P42" s="13">
        <f t="shared" si="1"/>
        <v>60.19052803483941</v>
      </c>
      <c r="Q42" s="13">
        <f t="shared" si="2"/>
        <v>37.86706082839718</v>
      </c>
      <c r="R42" s="14" t="s">
        <v>108</v>
      </c>
      <c r="S42" s="13">
        <f t="shared" si="3"/>
        <v>21.863373096544052</v>
      </c>
      <c r="T42" s="13">
        <f t="shared" si="4"/>
        <v>3.9041737672400094</v>
      </c>
      <c r="U42" s="14" t="s">
        <v>90</v>
      </c>
      <c r="V42" s="369">
        <f t="shared" si="5"/>
        <v>9.699122807017543</v>
      </c>
      <c r="W42" s="6"/>
      <c r="X42" s="7"/>
    </row>
    <row r="43" spans="1:24" s="8" customFormat="1" ht="12" customHeight="1">
      <c r="A43" s="368" t="s">
        <v>30</v>
      </c>
      <c r="B43" s="365">
        <v>1.73362637362637</v>
      </c>
      <c r="C43" s="10">
        <v>24</v>
      </c>
      <c r="D43" s="10">
        <v>9531</v>
      </c>
      <c r="E43" s="11">
        <v>293</v>
      </c>
      <c r="F43" s="11">
        <v>2184</v>
      </c>
      <c r="G43" s="11">
        <v>528</v>
      </c>
      <c r="H43" s="10">
        <v>166</v>
      </c>
      <c r="I43" s="10">
        <v>362</v>
      </c>
      <c r="J43" s="11">
        <v>1656</v>
      </c>
      <c r="K43" s="10">
        <v>5</v>
      </c>
      <c r="L43" s="10">
        <v>0</v>
      </c>
      <c r="M43" s="12">
        <f t="shared" si="0"/>
        <v>0</v>
      </c>
      <c r="N43" s="10">
        <v>114</v>
      </c>
      <c r="O43" s="10">
        <v>0</v>
      </c>
      <c r="P43" s="13">
        <f t="shared" si="1"/>
        <v>22.914699401951527</v>
      </c>
      <c r="Q43" s="13">
        <f t="shared" si="2"/>
        <v>24.16069614237238</v>
      </c>
      <c r="R43" s="14" t="s">
        <v>94</v>
      </c>
      <c r="S43" s="13">
        <f t="shared" si="3"/>
        <v>5.619270453760883</v>
      </c>
      <c r="T43" s="13">
        <f t="shared" si="4"/>
        <v>3.241338813972119</v>
      </c>
      <c r="U43" s="14" t="s">
        <v>104</v>
      </c>
      <c r="V43" s="369">
        <f t="shared" si="5"/>
        <v>7.453924914675768</v>
      </c>
      <c r="W43" s="6"/>
      <c r="X43" s="7"/>
    </row>
    <row r="44" spans="1:24" s="8" customFormat="1" ht="12" customHeight="1">
      <c r="A44" s="368" t="s">
        <v>63</v>
      </c>
      <c r="B44" s="365">
        <v>1.91620879120879</v>
      </c>
      <c r="C44" s="10">
        <v>31</v>
      </c>
      <c r="D44" s="10">
        <v>6961</v>
      </c>
      <c r="E44" s="11">
        <v>321</v>
      </c>
      <c r="F44" s="11">
        <v>3183</v>
      </c>
      <c r="G44" s="11">
        <v>222</v>
      </c>
      <c r="H44" s="10">
        <v>20</v>
      </c>
      <c r="I44" s="10">
        <v>202</v>
      </c>
      <c r="J44" s="11">
        <v>2959</v>
      </c>
      <c r="K44" s="10">
        <v>72</v>
      </c>
      <c r="L44" s="10">
        <v>8</v>
      </c>
      <c r="M44" s="12">
        <f t="shared" si="0"/>
        <v>0.2513352183474709</v>
      </c>
      <c r="N44" s="10">
        <v>83</v>
      </c>
      <c r="O44" s="10">
        <v>0</v>
      </c>
      <c r="P44" s="13">
        <f t="shared" si="1"/>
        <v>45.7261887659819</v>
      </c>
      <c r="Q44" s="13">
        <f t="shared" si="2"/>
        <v>31.85709165582986</v>
      </c>
      <c r="R44" s="14" t="s">
        <v>99</v>
      </c>
      <c r="S44" s="13">
        <f t="shared" si="3"/>
        <v>6.15626558244793</v>
      </c>
      <c r="T44" s="13">
        <f t="shared" si="4"/>
        <v>3.2127321462523986</v>
      </c>
      <c r="U44" s="14" t="s">
        <v>88</v>
      </c>
      <c r="V44" s="369">
        <f t="shared" si="5"/>
        <v>9.91588785046729</v>
      </c>
      <c r="W44" s="6"/>
      <c r="X44" s="7"/>
    </row>
    <row r="45" spans="1:24" s="8" customFormat="1" ht="12" customHeight="1">
      <c r="A45" s="368" t="s">
        <v>32</v>
      </c>
      <c r="B45" s="365">
        <v>3.7</v>
      </c>
      <c r="C45" s="10">
        <v>60</v>
      </c>
      <c r="D45" s="10">
        <v>12828</v>
      </c>
      <c r="E45" s="11">
        <v>623</v>
      </c>
      <c r="F45" s="11">
        <v>5948</v>
      </c>
      <c r="G45" s="11">
        <v>682</v>
      </c>
      <c r="H45" s="10">
        <v>435</v>
      </c>
      <c r="I45" s="10">
        <v>247</v>
      </c>
      <c r="J45" s="11">
        <v>5266</v>
      </c>
      <c r="K45" s="10">
        <v>0</v>
      </c>
      <c r="L45" s="10">
        <v>0</v>
      </c>
      <c r="M45" s="12">
        <f t="shared" si="0"/>
        <v>0</v>
      </c>
      <c r="N45" s="10">
        <v>127</v>
      </c>
      <c r="O45" s="10">
        <v>0</v>
      </c>
      <c r="P45" s="13">
        <f t="shared" si="1"/>
        <v>46.367321484253196</v>
      </c>
      <c r="Q45" s="13">
        <f t="shared" si="2"/>
        <v>30.830569743538174</v>
      </c>
      <c r="R45" s="14" t="s">
        <v>104</v>
      </c>
      <c r="S45" s="13">
        <f t="shared" si="3"/>
        <v>11.948141613286793</v>
      </c>
      <c r="T45" s="13">
        <f t="shared" si="4"/>
        <v>3.229227463050484</v>
      </c>
      <c r="U45" s="14" t="s">
        <v>115</v>
      </c>
      <c r="V45" s="369">
        <f t="shared" si="5"/>
        <v>9.547351524879614</v>
      </c>
      <c r="W45" s="6"/>
      <c r="X45" s="7"/>
    </row>
    <row r="46" spans="1:24" s="8" customFormat="1" ht="12" customHeight="1">
      <c r="A46" s="368" t="s">
        <v>116</v>
      </c>
      <c r="B46" s="366">
        <v>1.96346153846154</v>
      </c>
      <c r="C46" s="15">
        <v>40</v>
      </c>
      <c r="D46" s="15">
        <v>10329</v>
      </c>
      <c r="E46" s="16">
        <v>592</v>
      </c>
      <c r="F46" s="16">
        <v>8239</v>
      </c>
      <c r="G46" s="16">
        <v>1927</v>
      </c>
      <c r="H46" s="15">
        <v>0</v>
      </c>
      <c r="I46" s="15">
        <v>1927</v>
      </c>
      <c r="J46" s="16">
        <v>6312</v>
      </c>
      <c r="K46" s="15">
        <v>0</v>
      </c>
      <c r="L46" s="15">
        <v>0</v>
      </c>
      <c r="M46" s="17">
        <f t="shared" si="0"/>
        <v>0</v>
      </c>
      <c r="N46" s="15">
        <v>196</v>
      </c>
      <c r="O46" s="15">
        <v>0</v>
      </c>
      <c r="P46" s="18">
        <f t="shared" si="1"/>
        <v>79.765708200213</v>
      </c>
      <c r="Q46" s="18">
        <f t="shared" si="2"/>
        <v>80.47563627855533</v>
      </c>
      <c r="R46" s="19" t="s">
        <v>76</v>
      </c>
      <c r="S46" s="18">
        <f t="shared" si="3"/>
        <v>11.35361129224042</v>
      </c>
      <c r="T46" s="18">
        <f t="shared" si="4"/>
        <v>5.78244649555829</v>
      </c>
      <c r="U46" s="19" t="s">
        <v>82</v>
      </c>
      <c r="V46" s="370">
        <f t="shared" si="5"/>
        <v>13.91722972972973</v>
      </c>
      <c r="W46" s="6"/>
      <c r="X46" s="7"/>
    </row>
    <row r="47" spans="1:24" s="8" customFormat="1" ht="12" customHeight="1">
      <c r="A47" s="368" t="s">
        <v>214</v>
      </c>
      <c r="B47" s="365"/>
      <c r="C47" s="10"/>
      <c r="D47" s="15">
        <v>5895</v>
      </c>
      <c r="E47" s="10"/>
      <c r="F47" s="10"/>
      <c r="G47" s="11"/>
      <c r="H47" s="10"/>
      <c r="I47" s="10"/>
      <c r="J47" s="11"/>
      <c r="K47" s="10"/>
      <c r="L47" s="10"/>
      <c r="M47" s="12"/>
      <c r="N47" s="10"/>
      <c r="O47" s="10"/>
      <c r="P47" s="13"/>
      <c r="Q47" s="13"/>
      <c r="R47" s="14"/>
      <c r="S47" s="367"/>
      <c r="T47" s="13"/>
      <c r="U47" s="14"/>
      <c r="V47" s="369"/>
      <c r="W47" s="6"/>
      <c r="X47" s="7"/>
    </row>
    <row r="48" spans="1:24" s="8" customFormat="1" ht="24.75" customHeight="1" thickBot="1">
      <c r="A48" s="371" t="s">
        <v>1</v>
      </c>
      <c r="B48" s="372">
        <f aca="true" t="shared" si="6" ref="B48:L48">SUM(B9:B47)</f>
        <v>174.15793956043953</v>
      </c>
      <c r="C48" s="373">
        <f t="shared" si="6"/>
        <v>3181</v>
      </c>
      <c r="D48" s="373">
        <f t="shared" si="6"/>
        <v>761769</v>
      </c>
      <c r="E48" s="373">
        <f t="shared" si="6"/>
        <v>37590</v>
      </c>
      <c r="F48" s="373">
        <f t="shared" si="6"/>
        <v>391776</v>
      </c>
      <c r="G48" s="373">
        <f t="shared" si="6"/>
        <v>50758</v>
      </c>
      <c r="H48" s="373">
        <f t="shared" si="6"/>
        <v>14081</v>
      </c>
      <c r="I48" s="373">
        <f t="shared" si="6"/>
        <v>36677</v>
      </c>
      <c r="J48" s="373">
        <f t="shared" si="6"/>
        <v>340896</v>
      </c>
      <c r="K48" s="373">
        <f t="shared" si="6"/>
        <v>753</v>
      </c>
      <c r="L48" s="373">
        <f t="shared" si="6"/>
        <v>23</v>
      </c>
      <c r="M48" s="372">
        <f>L48/F48*100</f>
        <v>0.0058707016254186065</v>
      </c>
      <c r="N48" s="373">
        <f>SUM(N9:N47)</f>
        <v>14477</v>
      </c>
      <c r="O48" s="373">
        <f>SUM(O9:O47)</f>
        <v>14</v>
      </c>
      <c r="P48" s="372">
        <f>F48*100/D48</f>
        <v>51.42976414109789</v>
      </c>
      <c r="Q48" s="372">
        <f>F48/B48/52.142</f>
        <v>43.1426546475743</v>
      </c>
      <c r="R48" s="374"/>
      <c r="S48" s="372">
        <f>E48/52.142/38</f>
        <v>18.971472638483167</v>
      </c>
      <c r="T48" s="372">
        <f>(E48/B48)/52.142</f>
        <v>4.139437811918846</v>
      </c>
      <c r="U48" s="374"/>
      <c r="V48" s="375">
        <f>F48/E48</f>
        <v>10.422346368715084</v>
      </c>
      <c r="W48" s="6"/>
      <c r="X48" s="6"/>
    </row>
    <row r="49" spans="6:24" ht="0.75" customHeight="1">
      <c r="F49" s="4">
        <f>G49+M49</f>
        <v>0</v>
      </c>
      <c r="N49" s="3"/>
      <c r="W49" s="2"/>
      <c r="X49" s="2"/>
    </row>
    <row r="50" spans="6:28" s="2" customFormat="1" ht="12.75">
      <c r="F50" s="5"/>
      <c r="Y50" s="1"/>
      <c r="Z50" s="1"/>
      <c r="AA50" s="1"/>
      <c r="AB50" s="1"/>
    </row>
    <row r="51" spans="1:28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Y51" s="1"/>
      <c r="Z51" s="1"/>
      <c r="AA51" s="1"/>
      <c r="AB51" s="1"/>
    </row>
    <row r="52" spans="1:28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Y52" s="1"/>
      <c r="Z52" s="1"/>
      <c r="AA52" s="1"/>
      <c r="AB52" s="1"/>
    </row>
    <row r="53" spans="1:28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X53" s="1"/>
      <c r="Y53" s="1"/>
      <c r="Z53" s="1"/>
      <c r="AA53" s="1"/>
      <c r="AB53" s="1"/>
    </row>
    <row r="54" spans="1:28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X54" s="1"/>
      <c r="Y54" s="1"/>
      <c r="Z54" s="1"/>
      <c r="AA54" s="1"/>
      <c r="AB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</sheetData>
  <mergeCells count="27">
    <mergeCell ref="P4:V4"/>
    <mergeCell ref="N5:N8"/>
    <mergeCell ref="O5:O8"/>
    <mergeCell ref="P5:P8"/>
    <mergeCell ref="U5:U8"/>
    <mergeCell ref="T5:T8"/>
    <mergeCell ref="R5:R8"/>
    <mergeCell ref="Q5:Q8"/>
    <mergeCell ref="B4:O4"/>
    <mergeCell ref="B5:B8"/>
    <mergeCell ref="C5:C8"/>
    <mergeCell ref="G5:I5"/>
    <mergeCell ref="M5:M8"/>
    <mergeCell ref="L5:L8"/>
    <mergeCell ref="F5:F8"/>
    <mergeCell ref="D5:D8"/>
    <mergeCell ref="E5:E8"/>
    <mergeCell ref="T1:V1"/>
    <mergeCell ref="J5:J8"/>
    <mergeCell ref="K5:K8"/>
    <mergeCell ref="G6:G8"/>
    <mergeCell ref="H6:I6"/>
    <mergeCell ref="H8:I8"/>
    <mergeCell ref="S5:S8"/>
    <mergeCell ref="A3:V3"/>
    <mergeCell ref="V5:V8"/>
    <mergeCell ref="A4:A8"/>
  </mergeCells>
  <printOptions horizontalCentered="1" verticalCentered="1"/>
  <pageMargins left="0.2362204724409449" right="0" top="0.1968503937007874" bottom="0" header="0.1968503937007874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1">
      <selection activeCell="D8" sqref="D8"/>
    </sheetView>
  </sheetViews>
  <sheetFormatPr defaultColWidth="11.7109375" defaultRowHeight="12.75"/>
  <cols>
    <col min="1" max="1" width="76.8515625" style="61" customWidth="1"/>
    <col min="2" max="2" width="14.28125" style="62" customWidth="1"/>
    <col min="3" max="3" width="14.57421875" style="62" customWidth="1"/>
    <col min="4" max="4" width="14.28125" style="62" customWidth="1"/>
    <col min="5" max="5" width="14.00390625" style="62" customWidth="1"/>
    <col min="6" max="6" width="13.28125" style="61" customWidth="1"/>
    <col min="7" max="7" width="8.00390625" style="61" customWidth="1"/>
    <col min="8" max="8" width="12.7109375" style="61" customWidth="1"/>
    <col min="9" max="16384" width="8.00390625" style="61" customWidth="1"/>
  </cols>
  <sheetData>
    <row r="1" ht="15">
      <c r="F1" s="63" t="s">
        <v>503</v>
      </c>
    </row>
    <row r="2" spans="1:6" ht="16.5">
      <c r="A2" s="714" t="s">
        <v>629</v>
      </c>
      <c r="B2" s="714"/>
      <c r="C2" s="714"/>
      <c r="D2" s="714"/>
      <c r="E2" s="714"/>
      <c r="F2" s="714"/>
    </row>
    <row r="3" spans="2:6" ht="9.75" customHeight="1">
      <c r="B3" s="64"/>
      <c r="F3" s="83" t="s">
        <v>219</v>
      </c>
    </row>
    <row r="4" spans="1:6" ht="27.75" customHeight="1">
      <c r="A4" s="717" t="s">
        <v>0</v>
      </c>
      <c r="B4" s="719" t="s">
        <v>221</v>
      </c>
      <c r="C4" s="719" t="s">
        <v>222</v>
      </c>
      <c r="D4" s="722" t="s">
        <v>223</v>
      </c>
      <c r="E4" s="715" t="s">
        <v>224</v>
      </c>
      <c r="F4" s="715" t="s">
        <v>225</v>
      </c>
    </row>
    <row r="5" spans="1:6" ht="30" customHeight="1">
      <c r="A5" s="718"/>
      <c r="B5" s="720"/>
      <c r="C5" s="721"/>
      <c r="D5" s="722"/>
      <c r="E5" s="716"/>
      <c r="F5" s="716"/>
    </row>
    <row r="6" spans="1:6" ht="12" customHeight="1">
      <c r="A6" s="65" t="s">
        <v>220</v>
      </c>
      <c r="B6" s="66">
        <v>1</v>
      </c>
      <c r="C6" s="66">
        <v>2</v>
      </c>
      <c r="D6" s="66">
        <v>3</v>
      </c>
      <c r="E6" s="65">
        <v>4</v>
      </c>
      <c r="F6" s="67">
        <v>5</v>
      </c>
    </row>
    <row r="7" spans="1:6" ht="15.75">
      <c r="A7" s="84" t="s">
        <v>226</v>
      </c>
      <c r="B7" s="85">
        <v>153949647.48507997</v>
      </c>
      <c r="C7" s="85">
        <v>155348817.11499998</v>
      </c>
      <c r="D7" s="85">
        <v>162306845</v>
      </c>
      <c r="E7" s="86">
        <v>105.42852656790265</v>
      </c>
      <c r="F7" s="87">
        <v>104.47897062508638</v>
      </c>
    </row>
    <row r="8" spans="1:6" ht="15.75">
      <c r="A8" s="88" t="s">
        <v>227</v>
      </c>
      <c r="B8" s="89"/>
      <c r="C8" s="89"/>
      <c r="D8" s="89"/>
      <c r="E8" s="89"/>
      <c r="F8" s="90"/>
    </row>
    <row r="9" spans="1:6" ht="15.75">
      <c r="A9" s="91" t="s">
        <v>228</v>
      </c>
      <c r="B9" s="92">
        <v>140697315.11499998</v>
      </c>
      <c r="C9" s="92">
        <v>140697315.11499998</v>
      </c>
      <c r="D9" s="92">
        <v>147655343</v>
      </c>
      <c r="E9" s="93">
        <v>104.94538782016758</v>
      </c>
      <c r="F9" s="90">
        <v>104.94538782016758</v>
      </c>
    </row>
    <row r="10" spans="1:6" ht="15.75">
      <c r="A10" s="88" t="s">
        <v>227</v>
      </c>
      <c r="B10" s="89"/>
      <c r="C10" s="89"/>
      <c r="D10" s="89"/>
      <c r="E10" s="89"/>
      <c r="F10" s="90"/>
    </row>
    <row r="11" spans="1:6" ht="15.75">
      <c r="A11" s="91" t="s">
        <v>229</v>
      </c>
      <c r="B11" s="92">
        <v>9495078</v>
      </c>
      <c r="C11" s="92">
        <v>9834497</v>
      </c>
      <c r="D11" s="92">
        <v>10376849</v>
      </c>
      <c r="E11" s="93">
        <v>109.28661144226514</v>
      </c>
      <c r="F11" s="90">
        <v>105.51479145298433</v>
      </c>
    </row>
    <row r="12" spans="1:6" ht="15.75">
      <c r="A12" s="88" t="s">
        <v>230</v>
      </c>
      <c r="B12" s="89">
        <v>9128987</v>
      </c>
      <c r="C12" s="89">
        <v>9502741</v>
      </c>
      <c r="D12" s="89">
        <v>9895876</v>
      </c>
      <c r="E12" s="94">
        <v>108.400592530146</v>
      </c>
      <c r="F12" s="95">
        <v>104.13706950447246</v>
      </c>
    </row>
    <row r="13" spans="1:6" ht="15.75">
      <c r="A13" s="88" t="s">
        <v>525</v>
      </c>
      <c r="B13" s="89">
        <v>4065342</v>
      </c>
      <c r="C13" s="89">
        <v>4253340</v>
      </c>
      <c r="D13" s="89">
        <v>4410946</v>
      </c>
      <c r="E13" s="94">
        <v>108.50122818695205</v>
      </c>
      <c r="F13" s="95">
        <v>103.7054644114978</v>
      </c>
    </row>
    <row r="14" spans="1:6" ht="15.75">
      <c r="A14" s="88" t="s">
        <v>529</v>
      </c>
      <c r="B14" s="89">
        <v>4065342</v>
      </c>
      <c r="C14" s="89">
        <v>4253340</v>
      </c>
      <c r="D14" s="89">
        <v>4434982</v>
      </c>
      <c r="E14" s="94">
        <v>109.09246995701716</v>
      </c>
      <c r="F14" s="95">
        <v>104.27057324361562</v>
      </c>
    </row>
    <row r="15" spans="1:6" ht="15.75">
      <c r="A15" s="88" t="s">
        <v>530</v>
      </c>
      <c r="B15" s="89">
        <v>882724</v>
      </c>
      <c r="C15" s="89">
        <v>874935</v>
      </c>
      <c r="D15" s="89">
        <v>908775</v>
      </c>
      <c r="E15" s="94">
        <v>102.9512055863441</v>
      </c>
      <c r="F15" s="95">
        <v>103.86771588746593</v>
      </c>
    </row>
    <row r="16" spans="1:6" ht="15.75">
      <c r="A16" s="88" t="s">
        <v>531</v>
      </c>
      <c r="B16" s="89">
        <v>115579</v>
      </c>
      <c r="C16" s="89">
        <v>121126</v>
      </c>
      <c r="D16" s="89">
        <v>141173</v>
      </c>
      <c r="E16" s="94">
        <v>122.14416113653866</v>
      </c>
      <c r="F16" s="95">
        <v>116.5505341545168</v>
      </c>
    </row>
    <row r="17" spans="1:6" ht="14.25" customHeight="1" hidden="1">
      <c r="A17" s="88" t="s">
        <v>233</v>
      </c>
      <c r="B17" s="89"/>
      <c r="C17" s="89"/>
      <c r="D17" s="89"/>
      <c r="E17" s="94" t="e">
        <v>#DIV/0!</v>
      </c>
      <c r="F17" s="95" t="e">
        <v>#DIV/0!</v>
      </c>
    </row>
    <row r="18" spans="1:6" ht="15.75">
      <c r="A18" s="88" t="s">
        <v>234</v>
      </c>
      <c r="B18" s="89">
        <v>10000</v>
      </c>
      <c r="C18" s="89">
        <v>10000</v>
      </c>
      <c r="D18" s="89">
        <v>31544</v>
      </c>
      <c r="E18" s="94">
        <v>315.44</v>
      </c>
      <c r="F18" s="95">
        <v>315.44</v>
      </c>
    </row>
    <row r="19" spans="1:6" ht="15.75">
      <c r="A19" s="88" t="s">
        <v>235</v>
      </c>
      <c r="B19" s="89">
        <v>300000</v>
      </c>
      <c r="C19" s="89">
        <v>262686</v>
      </c>
      <c r="D19" s="89">
        <v>353987</v>
      </c>
      <c r="E19" s="94">
        <v>117.99566666666668</v>
      </c>
      <c r="F19" s="95">
        <v>134.75670572470554</v>
      </c>
    </row>
    <row r="20" spans="1:6" ht="15.75">
      <c r="A20" s="96" t="s">
        <v>236</v>
      </c>
      <c r="B20" s="97">
        <v>56091</v>
      </c>
      <c r="C20" s="97">
        <v>59070</v>
      </c>
      <c r="D20" s="97">
        <v>95442</v>
      </c>
      <c r="E20" s="99">
        <v>170.15563994223672</v>
      </c>
      <c r="F20" s="98">
        <v>161.5744032503809</v>
      </c>
    </row>
    <row r="21" spans="1:8" ht="15.75">
      <c r="A21" s="91" t="s">
        <v>237</v>
      </c>
      <c r="B21" s="92">
        <v>80963985</v>
      </c>
      <c r="C21" s="92">
        <v>78095911</v>
      </c>
      <c r="D21" s="92">
        <v>80329885</v>
      </c>
      <c r="E21" s="93">
        <v>99.21681226535478</v>
      </c>
      <c r="F21" s="90">
        <v>102.86055181557457</v>
      </c>
      <c r="H21" s="81"/>
    </row>
    <row r="22" spans="1:8" ht="15.75">
      <c r="A22" s="88" t="s">
        <v>238</v>
      </c>
      <c r="B22" s="89">
        <v>51276589</v>
      </c>
      <c r="C22" s="89">
        <v>48079655</v>
      </c>
      <c r="D22" s="89">
        <v>49416798</v>
      </c>
      <c r="E22" s="94">
        <v>96.3730212241692</v>
      </c>
      <c r="F22" s="95">
        <v>102.78109940680731</v>
      </c>
      <c r="H22" s="81"/>
    </row>
    <row r="23" spans="1:8" ht="15.75">
      <c r="A23" s="88" t="s">
        <v>525</v>
      </c>
      <c r="B23" s="89">
        <v>14413599</v>
      </c>
      <c r="C23" s="89">
        <v>13662755</v>
      </c>
      <c r="D23" s="89">
        <v>14610045</v>
      </c>
      <c r="E23" s="94">
        <v>101.36292122460185</v>
      </c>
      <c r="F23" s="95">
        <v>106.9333747110301</v>
      </c>
      <c r="H23" s="81"/>
    </row>
    <row r="24" spans="1:6" ht="15.75">
      <c r="A24" s="88" t="s">
        <v>526</v>
      </c>
      <c r="B24" s="89">
        <v>33416201</v>
      </c>
      <c r="C24" s="89">
        <v>31102805</v>
      </c>
      <c r="D24" s="89">
        <v>31601980</v>
      </c>
      <c r="E24" s="94">
        <v>94.5708340693785</v>
      </c>
      <c r="F24" s="95">
        <v>101.60491955629082</v>
      </c>
    </row>
    <row r="25" spans="1:6" ht="15.75">
      <c r="A25" s="88" t="s">
        <v>527</v>
      </c>
      <c r="B25" s="89">
        <v>3238048</v>
      </c>
      <c r="C25" s="89">
        <v>2934443</v>
      </c>
      <c r="D25" s="89">
        <v>2976817</v>
      </c>
      <c r="E25" s="94">
        <v>91.93245436756959</v>
      </c>
      <c r="F25" s="95">
        <v>101.44402191489152</v>
      </c>
    </row>
    <row r="26" spans="1:6" ht="15.75">
      <c r="A26" s="88" t="s">
        <v>528</v>
      </c>
      <c r="B26" s="89">
        <v>208741</v>
      </c>
      <c r="C26" s="89">
        <v>379652</v>
      </c>
      <c r="D26" s="89">
        <v>227956</v>
      </c>
      <c r="E26" s="94">
        <v>109.20518728951187</v>
      </c>
      <c r="F26" s="95">
        <v>60.04340817380127</v>
      </c>
    </row>
    <row r="27" spans="1:6" ht="14.25" customHeight="1" hidden="1">
      <c r="A27" s="88" t="s">
        <v>240</v>
      </c>
      <c r="B27" s="89"/>
      <c r="C27" s="89"/>
      <c r="D27" s="89"/>
      <c r="E27" s="94" t="e">
        <v>#DIV/0!</v>
      </c>
      <c r="F27" s="95" t="e">
        <v>#DIV/0!</v>
      </c>
    </row>
    <row r="28" spans="1:6" ht="15.75">
      <c r="A28" s="88" t="s">
        <v>241</v>
      </c>
      <c r="B28" s="89">
        <v>3223218</v>
      </c>
      <c r="C28" s="89">
        <v>3223218</v>
      </c>
      <c r="D28" s="89">
        <v>2227001</v>
      </c>
      <c r="E28" s="94">
        <v>69.0924721815279</v>
      </c>
      <c r="F28" s="95">
        <v>69.0924721815279</v>
      </c>
    </row>
    <row r="29" spans="1:6" ht="15.75">
      <c r="A29" s="88" t="s">
        <v>242</v>
      </c>
      <c r="B29" s="89">
        <v>4487225</v>
      </c>
      <c r="C29" s="89">
        <v>4487225</v>
      </c>
      <c r="D29" s="89">
        <v>5579938</v>
      </c>
      <c r="E29" s="94">
        <v>124.3516427190524</v>
      </c>
      <c r="F29" s="95">
        <v>124.3516427190524</v>
      </c>
    </row>
    <row r="30" spans="1:6" ht="15.75">
      <c r="A30" s="88" t="s">
        <v>243</v>
      </c>
      <c r="B30" s="89">
        <v>70000</v>
      </c>
      <c r="C30" s="89">
        <v>70000</v>
      </c>
      <c r="D30" s="89">
        <v>133916</v>
      </c>
      <c r="E30" s="94">
        <v>191.30857142857144</v>
      </c>
      <c r="F30" s="95">
        <v>191.30857142857144</v>
      </c>
    </row>
    <row r="31" spans="1:6" ht="15.75">
      <c r="A31" s="88" t="s">
        <v>244</v>
      </c>
      <c r="B31" s="89">
        <v>1670000</v>
      </c>
      <c r="C31" s="89">
        <v>2017263</v>
      </c>
      <c r="D31" s="89">
        <v>2739050</v>
      </c>
      <c r="E31" s="94">
        <v>164.01497005988023</v>
      </c>
      <c r="F31" s="95">
        <v>135.78051052341712</v>
      </c>
    </row>
    <row r="32" spans="1:6" ht="15.75">
      <c r="A32" s="88" t="s">
        <v>245</v>
      </c>
      <c r="B32" s="89">
        <v>20236953</v>
      </c>
      <c r="C32" s="89">
        <v>20218550</v>
      </c>
      <c r="D32" s="89">
        <v>20233182</v>
      </c>
      <c r="E32" s="94">
        <v>99.98136577181357</v>
      </c>
      <c r="F32" s="95">
        <v>100.07236918572302</v>
      </c>
    </row>
    <row r="33" spans="1:6" ht="15.75">
      <c r="A33" s="96" t="s">
        <v>246</v>
      </c>
      <c r="B33" s="97">
        <v>20200000</v>
      </c>
      <c r="C33" s="97">
        <v>20200000</v>
      </c>
      <c r="D33" s="97">
        <v>20200000</v>
      </c>
      <c r="E33" s="99">
        <v>100</v>
      </c>
      <c r="F33" s="98">
        <v>100</v>
      </c>
    </row>
    <row r="34" spans="1:6" ht="15.75">
      <c r="A34" s="91" t="s">
        <v>247</v>
      </c>
      <c r="B34" s="92">
        <v>22158945</v>
      </c>
      <c r="C34" s="92">
        <v>23387398</v>
      </c>
      <c r="D34" s="92">
        <v>24782499</v>
      </c>
      <c r="E34" s="93">
        <v>111.83970626760436</v>
      </c>
      <c r="F34" s="90">
        <v>105.96518261672377</v>
      </c>
    </row>
    <row r="35" spans="1:6" ht="15.75">
      <c r="A35" s="88" t="s">
        <v>238</v>
      </c>
      <c r="B35" s="89">
        <v>19900387</v>
      </c>
      <c r="C35" s="89">
        <v>21165312</v>
      </c>
      <c r="D35" s="89">
        <v>22510026</v>
      </c>
      <c r="E35" s="94">
        <v>113.11350879759271</v>
      </c>
      <c r="F35" s="95">
        <v>106.35338614427229</v>
      </c>
    </row>
    <row r="36" spans="1:6" ht="15.75">
      <c r="A36" s="88" t="s">
        <v>532</v>
      </c>
      <c r="B36" s="89">
        <v>9260931</v>
      </c>
      <c r="C36" s="89">
        <v>9903039</v>
      </c>
      <c r="D36" s="89">
        <v>10550455</v>
      </c>
      <c r="E36" s="94">
        <v>113.92434518732513</v>
      </c>
      <c r="F36" s="95">
        <v>106.53754872620415</v>
      </c>
    </row>
    <row r="37" spans="1:6" ht="15.75">
      <c r="A37" s="88" t="s">
        <v>533</v>
      </c>
      <c r="B37" s="89">
        <v>9260931</v>
      </c>
      <c r="C37" s="89">
        <v>9903039</v>
      </c>
      <c r="D37" s="89">
        <v>10552189</v>
      </c>
      <c r="E37" s="94">
        <v>113.94306900677695</v>
      </c>
      <c r="F37" s="95">
        <v>106.5550585027485</v>
      </c>
    </row>
    <row r="38" spans="1:6" ht="15.75">
      <c r="A38" s="88" t="s">
        <v>534</v>
      </c>
      <c r="B38" s="89">
        <v>1263280</v>
      </c>
      <c r="C38" s="89">
        <v>1199507</v>
      </c>
      <c r="D38" s="89">
        <v>1293899</v>
      </c>
      <c r="E38" s="94">
        <v>102.42376986891266</v>
      </c>
      <c r="F38" s="95">
        <v>107.86923294320083</v>
      </c>
    </row>
    <row r="39" spans="1:6" ht="15.75">
      <c r="A39" s="88" t="s">
        <v>535</v>
      </c>
      <c r="B39" s="89">
        <v>115245</v>
      </c>
      <c r="C39" s="89">
        <v>159727</v>
      </c>
      <c r="D39" s="89">
        <v>113483</v>
      </c>
      <c r="E39" s="94">
        <v>98.47108334417979</v>
      </c>
      <c r="F39" s="95">
        <v>71.04810082202758</v>
      </c>
    </row>
    <row r="40" spans="1:6" ht="15.75">
      <c r="A40" s="88" t="s">
        <v>248</v>
      </c>
      <c r="B40" s="89">
        <v>1515191</v>
      </c>
      <c r="C40" s="89">
        <v>1515191</v>
      </c>
      <c r="D40" s="89">
        <v>1294644</v>
      </c>
      <c r="E40" s="94">
        <v>85.44427732213299</v>
      </c>
      <c r="F40" s="95">
        <v>85.44427732213299</v>
      </c>
    </row>
    <row r="41" spans="1:6" ht="15.75">
      <c r="A41" s="88" t="s">
        <v>249</v>
      </c>
      <c r="B41" s="89">
        <v>30000</v>
      </c>
      <c r="C41" s="89">
        <v>30000</v>
      </c>
      <c r="D41" s="89">
        <v>44959</v>
      </c>
      <c r="E41" s="94">
        <v>149.86333333333332</v>
      </c>
      <c r="F41" s="95">
        <v>149.86333333333332</v>
      </c>
    </row>
    <row r="42" spans="1:6" ht="15.75">
      <c r="A42" s="88" t="s">
        <v>250</v>
      </c>
      <c r="B42" s="89">
        <v>700500</v>
      </c>
      <c r="C42" s="89">
        <v>630112</v>
      </c>
      <c r="D42" s="89">
        <v>861655</v>
      </c>
      <c r="E42" s="94">
        <v>123.005710206995</v>
      </c>
      <c r="F42" s="95">
        <v>136.74632446295263</v>
      </c>
    </row>
    <row r="43" spans="1:6" ht="15.75">
      <c r="A43" s="96" t="s">
        <v>251</v>
      </c>
      <c r="B43" s="97">
        <v>12867</v>
      </c>
      <c r="C43" s="97">
        <v>46783</v>
      </c>
      <c r="D43" s="97">
        <v>71215</v>
      </c>
      <c r="E43" s="99">
        <v>553.4701173544727</v>
      </c>
      <c r="F43" s="98">
        <v>152.22409849731739</v>
      </c>
    </row>
    <row r="44" spans="1:6" ht="15.75">
      <c r="A44" s="91" t="s">
        <v>252</v>
      </c>
      <c r="B44" s="92">
        <v>3128305</v>
      </c>
      <c r="C44" s="92">
        <v>3202874</v>
      </c>
      <c r="D44" s="92">
        <v>3486931</v>
      </c>
      <c r="E44" s="93">
        <v>111.46390777114124</v>
      </c>
      <c r="F44" s="90">
        <v>108.86881594467968</v>
      </c>
    </row>
    <row r="45" spans="1:6" ht="15.75">
      <c r="A45" s="88" t="s">
        <v>238</v>
      </c>
      <c r="B45" s="89">
        <v>3060872</v>
      </c>
      <c r="C45" s="89">
        <v>3081986</v>
      </c>
      <c r="D45" s="89">
        <v>3303325</v>
      </c>
      <c r="E45" s="94">
        <v>107.92104341507911</v>
      </c>
      <c r="F45" s="95">
        <v>107.18170037112434</v>
      </c>
    </row>
    <row r="46" spans="1:6" ht="15.75">
      <c r="A46" s="88" t="s">
        <v>234</v>
      </c>
      <c r="B46" s="89">
        <v>7000</v>
      </c>
      <c r="C46" s="89">
        <v>7000</v>
      </c>
      <c r="D46" s="89">
        <v>17752</v>
      </c>
      <c r="E46" s="94">
        <v>253.6</v>
      </c>
      <c r="F46" s="95">
        <v>253.6</v>
      </c>
    </row>
    <row r="47" spans="1:6" ht="15.75">
      <c r="A47" s="88" t="s">
        <v>235</v>
      </c>
      <c r="B47" s="89">
        <v>25000</v>
      </c>
      <c r="C47" s="89">
        <v>82915</v>
      </c>
      <c r="D47" s="89">
        <v>103131</v>
      </c>
      <c r="E47" s="94">
        <v>412.524</v>
      </c>
      <c r="F47" s="95">
        <v>124.381595609962</v>
      </c>
    </row>
    <row r="48" spans="1:6" ht="15.75">
      <c r="A48" s="96" t="s">
        <v>236</v>
      </c>
      <c r="B48" s="97">
        <v>35433</v>
      </c>
      <c r="C48" s="97">
        <v>30973</v>
      </c>
      <c r="D48" s="97">
        <v>62723</v>
      </c>
      <c r="E48" s="99">
        <v>177.01859848164142</v>
      </c>
      <c r="F48" s="98">
        <v>202.5086365544184</v>
      </c>
    </row>
    <row r="49" spans="1:6" ht="15.75">
      <c r="A49" s="91" t="s">
        <v>253</v>
      </c>
      <c r="B49" s="92">
        <v>892183</v>
      </c>
      <c r="C49" s="92">
        <v>871613</v>
      </c>
      <c r="D49" s="92">
        <v>1478172</v>
      </c>
      <c r="E49" s="93">
        <v>165.68035929848472</v>
      </c>
      <c r="F49" s="90">
        <v>169.59040308026613</v>
      </c>
    </row>
    <row r="50" spans="1:6" ht="15.75">
      <c r="A50" s="88" t="s">
        <v>238</v>
      </c>
      <c r="B50" s="89">
        <v>618070</v>
      </c>
      <c r="C50" s="89">
        <v>641125</v>
      </c>
      <c r="D50" s="89">
        <v>750501</v>
      </c>
      <c r="E50" s="94">
        <v>121.42653744721473</v>
      </c>
      <c r="F50" s="95">
        <v>117.06001169818678</v>
      </c>
    </row>
    <row r="51" spans="1:6" ht="15.75">
      <c r="A51" s="88" t="s">
        <v>234</v>
      </c>
      <c r="B51" s="89">
        <v>300</v>
      </c>
      <c r="C51" s="89">
        <v>300</v>
      </c>
      <c r="D51" s="89">
        <v>894</v>
      </c>
      <c r="E51" s="94">
        <v>298</v>
      </c>
      <c r="F51" s="95">
        <v>298</v>
      </c>
    </row>
    <row r="52" spans="1:6" ht="15.75">
      <c r="A52" s="88" t="s">
        <v>235</v>
      </c>
      <c r="B52" s="89">
        <v>50000</v>
      </c>
      <c r="C52" s="89">
        <v>13559</v>
      </c>
      <c r="D52" s="89">
        <v>26756</v>
      </c>
      <c r="E52" s="94">
        <v>53.512</v>
      </c>
      <c r="F52" s="95">
        <v>197.33018659193155</v>
      </c>
    </row>
    <row r="53" spans="1:6" ht="15.75">
      <c r="A53" s="88" t="s">
        <v>236</v>
      </c>
      <c r="B53" s="89">
        <v>35571</v>
      </c>
      <c r="C53" s="89">
        <v>28387</v>
      </c>
      <c r="D53" s="89">
        <v>30865</v>
      </c>
      <c r="E53" s="94">
        <v>86.77012172837424</v>
      </c>
      <c r="F53" s="95">
        <v>108.7293479409589</v>
      </c>
    </row>
    <row r="54" spans="1:6" ht="15.75">
      <c r="A54" s="88" t="s">
        <v>254</v>
      </c>
      <c r="B54" s="89">
        <v>188242</v>
      </c>
      <c r="C54" s="89">
        <v>188242</v>
      </c>
      <c r="D54" s="89">
        <v>669156</v>
      </c>
      <c r="E54" s="94">
        <v>355.4764611510715</v>
      </c>
      <c r="F54" s="95">
        <v>355.4764611510715</v>
      </c>
    </row>
    <row r="55" spans="1:6" ht="6.75" customHeight="1">
      <c r="A55" s="96"/>
      <c r="B55" s="97"/>
      <c r="C55" s="97"/>
      <c r="D55" s="97"/>
      <c r="E55" s="97"/>
      <c r="F55" s="98"/>
    </row>
    <row r="56" spans="1:6" ht="15.75">
      <c r="A56" s="91" t="s">
        <v>255</v>
      </c>
      <c r="B56" s="92">
        <v>6617527</v>
      </c>
      <c r="C56" s="92">
        <v>6912656</v>
      </c>
      <c r="D56" s="92">
        <v>7425083</v>
      </c>
      <c r="E56" s="93">
        <v>112.20328983924055</v>
      </c>
      <c r="F56" s="90">
        <v>107.41288153207682</v>
      </c>
    </row>
    <row r="57" spans="1:6" ht="15.75">
      <c r="A57" s="88" t="s">
        <v>238</v>
      </c>
      <c r="B57" s="89">
        <v>6269288</v>
      </c>
      <c r="C57" s="89">
        <v>6688231</v>
      </c>
      <c r="D57" s="89">
        <v>7103472</v>
      </c>
      <c r="E57" s="94">
        <v>113.30588098680425</v>
      </c>
      <c r="F57" s="95">
        <v>106.20853257012206</v>
      </c>
    </row>
    <row r="58" spans="1:6" ht="15.75">
      <c r="A58" s="88" t="s">
        <v>536</v>
      </c>
      <c r="B58" s="89">
        <v>3095104</v>
      </c>
      <c r="C58" s="89">
        <v>3304774</v>
      </c>
      <c r="D58" s="89">
        <v>3515068</v>
      </c>
      <c r="E58" s="94">
        <v>113.56865552821489</v>
      </c>
      <c r="F58" s="95">
        <v>106.36333982293493</v>
      </c>
    </row>
    <row r="59" spans="1:6" ht="15.75">
      <c r="A59" s="88" t="s">
        <v>537</v>
      </c>
      <c r="B59" s="89">
        <v>3095104</v>
      </c>
      <c r="C59" s="89">
        <v>3304774</v>
      </c>
      <c r="D59" s="89">
        <v>3515923</v>
      </c>
      <c r="E59" s="94">
        <v>113.59627980190649</v>
      </c>
      <c r="F59" s="95">
        <v>106.38921148617122</v>
      </c>
    </row>
    <row r="60" spans="1:6" ht="15.75">
      <c r="A60" s="88" t="s">
        <v>538</v>
      </c>
      <c r="B60" s="89">
        <v>79080</v>
      </c>
      <c r="C60" s="89">
        <v>78683</v>
      </c>
      <c r="D60" s="89">
        <v>72481</v>
      </c>
      <c r="E60" s="94">
        <v>91.65528578654528</v>
      </c>
      <c r="F60" s="95">
        <v>92.11773826620744</v>
      </c>
    </row>
    <row r="61" spans="1:6" ht="15.75">
      <c r="A61" s="88" t="s">
        <v>234</v>
      </c>
      <c r="B61" s="89">
        <v>10000</v>
      </c>
      <c r="C61" s="89">
        <v>10000</v>
      </c>
      <c r="D61" s="89">
        <v>15437</v>
      </c>
      <c r="E61" s="94">
        <v>154.37</v>
      </c>
      <c r="F61" s="95">
        <v>154.37</v>
      </c>
    </row>
    <row r="62" spans="1:6" ht="15.75">
      <c r="A62" s="88" t="s">
        <v>235</v>
      </c>
      <c r="B62" s="89">
        <v>300000</v>
      </c>
      <c r="C62" s="89">
        <v>186898</v>
      </c>
      <c r="D62" s="89">
        <v>239272</v>
      </c>
      <c r="E62" s="94">
        <v>79.75733333333334</v>
      </c>
      <c r="F62" s="95">
        <v>128.02277177925927</v>
      </c>
    </row>
    <row r="63" spans="1:6" ht="15.75">
      <c r="A63" s="96" t="s">
        <v>236</v>
      </c>
      <c r="B63" s="97">
        <v>38239</v>
      </c>
      <c r="C63" s="97">
        <v>27527</v>
      </c>
      <c r="D63" s="97">
        <v>66902</v>
      </c>
      <c r="E63" s="99">
        <v>174.95750411883157</v>
      </c>
      <c r="F63" s="98">
        <v>243.0413775565808</v>
      </c>
    </row>
    <row r="64" spans="1:8" ht="15.75">
      <c r="A64" s="91" t="s">
        <v>256</v>
      </c>
      <c r="B64" s="92">
        <v>17326540</v>
      </c>
      <c r="C64" s="92">
        <v>18277614</v>
      </c>
      <c r="D64" s="92">
        <v>19620364</v>
      </c>
      <c r="E64" s="93">
        <v>113.23878858675766</v>
      </c>
      <c r="F64" s="90">
        <v>107.34641841106831</v>
      </c>
      <c r="H64" s="81"/>
    </row>
    <row r="65" spans="1:6" ht="15.75">
      <c r="A65" s="88" t="s">
        <v>238</v>
      </c>
      <c r="B65" s="89">
        <v>16258390</v>
      </c>
      <c r="C65" s="89">
        <v>17353533</v>
      </c>
      <c r="D65" s="89">
        <v>18542925</v>
      </c>
      <c r="E65" s="94">
        <v>114.05142206577649</v>
      </c>
      <c r="F65" s="95">
        <v>106.85388963734358</v>
      </c>
    </row>
    <row r="66" spans="1:6" ht="15.75">
      <c r="A66" s="88" t="s">
        <v>539</v>
      </c>
      <c r="B66" s="89">
        <v>15081686</v>
      </c>
      <c r="C66" s="89">
        <v>16210955</v>
      </c>
      <c r="D66" s="89">
        <v>17354009</v>
      </c>
      <c r="E66" s="94">
        <v>115.06677038628175</v>
      </c>
      <c r="F66" s="95">
        <v>107.05112067734444</v>
      </c>
    </row>
    <row r="67" spans="1:6" ht="15.75">
      <c r="A67" s="88" t="s">
        <v>540</v>
      </c>
      <c r="B67" s="89">
        <v>1083897</v>
      </c>
      <c r="C67" s="89">
        <v>1015654</v>
      </c>
      <c r="D67" s="89">
        <v>1099221</v>
      </c>
      <c r="E67" s="94">
        <v>101.41378747242588</v>
      </c>
      <c r="F67" s="95">
        <v>108.22790044641187</v>
      </c>
    </row>
    <row r="68" spans="1:6" ht="15.75">
      <c r="A68" s="88" t="s">
        <v>541</v>
      </c>
      <c r="B68" s="89">
        <v>92807</v>
      </c>
      <c r="C68" s="89">
        <v>126924</v>
      </c>
      <c r="D68" s="89">
        <v>89695</v>
      </c>
      <c r="E68" s="94">
        <v>96.64680465913132</v>
      </c>
      <c r="F68" s="95">
        <v>70.66827392770477</v>
      </c>
    </row>
    <row r="69" spans="1:6" ht="15.75">
      <c r="A69" s="88" t="s">
        <v>248</v>
      </c>
      <c r="B69" s="89">
        <v>506049</v>
      </c>
      <c r="C69" s="89">
        <v>506049</v>
      </c>
      <c r="D69" s="89">
        <v>424609</v>
      </c>
      <c r="E69" s="94">
        <v>83.9066967823274</v>
      </c>
      <c r="F69" s="95">
        <v>83.9066967823274</v>
      </c>
    </row>
    <row r="70" spans="1:6" ht="15.75">
      <c r="A70" s="88" t="s">
        <v>249</v>
      </c>
      <c r="B70" s="89">
        <v>1700</v>
      </c>
      <c r="C70" s="89">
        <v>1700</v>
      </c>
      <c r="D70" s="89">
        <v>8105</v>
      </c>
      <c r="E70" s="94">
        <v>476.7647058823529</v>
      </c>
      <c r="F70" s="95">
        <v>476.7647058823529</v>
      </c>
    </row>
    <row r="71" spans="1:6" ht="15.75">
      <c r="A71" s="88" t="s">
        <v>250</v>
      </c>
      <c r="B71" s="89">
        <v>550000</v>
      </c>
      <c r="C71" s="89">
        <v>402067</v>
      </c>
      <c r="D71" s="89">
        <v>611183</v>
      </c>
      <c r="E71" s="94">
        <v>111.12418181818182</v>
      </c>
      <c r="F71" s="95">
        <v>152.01023709978685</v>
      </c>
    </row>
    <row r="72" spans="1:6" ht="15.75">
      <c r="A72" s="96" t="s">
        <v>251</v>
      </c>
      <c r="B72" s="97">
        <v>10401</v>
      </c>
      <c r="C72" s="97">
        <v>14265</v>
      </c>
      <c r="D72" s="97">
        <v>33542</v>
      </c>
      <c r="E72" s="99">
        <v>322.4882222863186</v>
      </c>
      <c r="F72" s="98">
        <v>235.13494567122328</v>
      </c>
    </row>
    <row r="73" spans="1:6" ht="15.75">
      <c r="A73" s="91" t="s">
        <v>258</v>
      </c>
      <c r="B73" s="92">
        <v>114752.115</v>
      </c>
      <c r="C73" s="92">
        <v>114752.115</v>
      </c>
      <c r="D73" s="92">
        <v>155560</v>
      </c>
      <c r="E73" s="93">
        <v>135.56177156299037</v>
      </c>
      <c r="F73" s="90">
        <v>135.56177156299037</v>
      </c>
    </row>
    <row r="74" spans="1:6" ht="15.75">
      <c r="A74" s="88" t="s">
        <v>259</v>
      </c>
      <c r="B74" s="89">
        <v>91016.195</v>
      </c>
      <c r="C74" s="89">
        <v>91016.195</v>
      </c>
      <c r="D74" s="89">
        <v>104096</v>
      </c>
      <c r="E74" s="94">
        <v>114.3708545495667</v>
      </c>
      <c r="F74" s="95">
        <v>114.3708545495667</v>
      </c>
    </row>
    <row r="75" spans="1:6" ht="15.75">
      <c r="A75" s="88" t="s">
        <v>260</v>
      </c>
      <c r="B75" s="89">
        <v>6601.92</v>
      </c>
      <c r="C75" s="89">
        <v>6601.92</v>
      </c>
      <c r="D75" s="89">
        <v>7439</v>
      </c>
      <c r="E75" s="94">
        <v>112.67934176724346</v>
      </c>
      <c r="F75" s="95">
        <v>112.67934176724346</v>
      </c>
    </row>
    <row r="76" spans="1:6" ht="15" customHeight="1">
      <c r="A76" s="88" t="s">
        <v>261</v>
      </c>
      <c r="B76" s="89">
        <v>17134</v>
      </c>
      <c r="C76" s="89">
        <v>17134</v>
      </c>
      <c r="D76" s="89">
        <v>36656</v>
      </c>
      <c r="E76" s="94">
        <v>213.93720088712502</v>
      </c>
      <c r="F76" s="95">
        <v>213.93720088712502</v>
      </c>
    </row>
    <row r="77" spans="1:6" ht="15.75">
      <c r="A77" s="96" t="s">
        <v>262</v>
      </c>
      <c r="B77" s="97"/>
      <c r="C77" s="97"/>
      <c r="D77" s="97">
        <v>7369</v>
      </c>
      <c r="E77" s="97"/>
      <c r="F77" s="98"/>
    </row>
    <row r="78" spans="1:6" ht="15" customHeight="1" hidden="1">
      <c r="A78" s="91" t="s">
        <v>263</v>
      </c>
      <c r="B78" s="92"/>
      <c r="C78" s="92"/>
      <c r="D78" s="92"/>
      <c r="E78" s="92"/>
      <c r="F78" s="95" t="e">
        <v>#DIV/0!</v>
      </c>
    </row>
    <row r="79" spans="1:6" ht="14.25" customHeight="1" hidden="1">
      <c r="A79" s="88" t="s">
        <v>264</v>
      </c>
      <c r="B79" s="89"/>
      <c r="C79" s="89"/>
      <c r="D79" s="89"/>
      <c r="E79" s="89"/>
      <c r="F79" s="95" t="e">
        <v>#DIV/0!</v>
      </c>
    </row>
    <row r="80" spans="1:6" ht="14.25" customHeight="1" hidden="1">
      <c r="A80" s="88" t="s">
        <v>227</v>
      </c>
      <c r="B80" s="89"/>
      <c r="C80" s="89"/>
      <c r="D80" s="89"/>
      <c r="E80" s="89"/>
      <c r="F80" s="95" t="e">
        <v>#DIV/0!</v>
      </c>
    </row>
    <row r="81" spans="1:6" ht="14.25" customHeight="1" hidden="1">
      <c r="A81" s="88" t="s">
        <v>231</v>
      </c>
      <c r="B81" s="89"/>
      <c r="C81" s="89"/>
      <c r="D81" s="89"/>
      <c r="E81" s="89"/>
      <c r="F81" s="95" t="e">
        <v>#DIV/0!</v>
      </c>
    </row>
    <row r="82" spans="1:6" ht="14.25" customHeight="1" hidden="1">
      <c r="A82" s="88" t="s">
        <v>232</v>
      </c>
      <c r="B82" s="89"/>
      <c r="C82" s="89"/>
      <c r="D82" s="89"/>
      <c r="E82" s="89"/>
      <c r="F82" s="95" t="e">
        <v>#DIV/0!</v>
      </c>
    </row>
    <row r="83" spans="1:6" ht="14.25" customHeight="1" hidden="1">
      <c r="A83" s="88" t="s">
        <v>239</v>
      </c>
      <c r="B83" s="89"/>
      <c r="C83" s="89"/>
      <c r="D83" s="89"/>
      <c r="E83" s="89"/>
      <c r="F83" s="95" t="e">
        <v>#DIV/0!</v>
      </c>
    </row>
    <row r="84" spans="1:6" ht="14.25" customHeight="1" hidden="1">
      <c r="A84" s="88" t="s">
        <v>257</v>
      </c>
      <c r="B84" s="89"/>
      <c r="C84" s="89"/>
      <c r="D84" s="89"/>
      <c r="E84" s="89"/>
      <c r="F84" s="95" t="e">
        <v>#DIV/0!</v>
      </c>
    </row>
    <row r="85" spans="1:6" ht="14.25" customHeight="1" hidden="1">
      <c r="A85" s="88" t="s">
        <v>265</v>
      </c>
      <c r="B85" s="89"/>
      <c r="C85" s="89"/>
      <c r="D85" s="89"/>
      <c r="E85" s="89"/>
      <c r="F85" s="95" t="e">
        <v>#DIV/0!</v>
      </c>
    </row>
    <row r="86" spans="1:6" ht="14.25" customHeight="1" hidden="1">
      <c r="A86" s="88" t="s">
        <v>266</v>
      </c>
      <c r="B86" s="89"/>
      <c r="C86" s="89"/>
      <c r="D86" s="89"/>
      <c r="E86" s="89"/>
      <c r="F86" s="95" t="e">
        <v>#DIV/0!</v>
      </c>
    </row>
    <row r="87" spans="1:6" ht="14.25" customHeight="1" hidden="1">
      <c r="A87" s="88" t="s">
        <v>234</v>
      </c>
      <c r="B87" s="89"/>
      <c r="C87" s="89"/>
      <c r="D87" s="89"/>
      <c r="E87" s="89"/>
      <c r="F87" s="95" t="e">
        <v>#DIV/0!</v>
      </c>
    </row>
    <row r="88" spans="1:6" ht="14.25" customHeight="1" hidden="1">
      <c r="A88" s="88" t="s">
        <v>267</v>
      </c>
      <c r="B88" s="89"/>
      <c r="C88" s="89"/>
      <c r="D88" s="89"/>
      <c r="E88" s="89"/>
      <c r="F88" s="95" t="e">
        <v>#DIV/0!</v>
      </c>
    </row>
    <row r="89" spans="1:6" ht="14.25" customHeight="1" hidden="1">
      <c r="A89" s="88" t="s">
        <v>236</v>
      </c>
      <c r="B89" s="89"/>
      <c r="C89" s="89"/>
      <c r="D89" s="89"/>
      <c r="E89" s="89"/>
      <c r="F89" s="95" t="e">
        <v>#DIV/0!</v>
      </c>
    </row>
    <row r="90" spans="1:8" ht="15.75">
      <c r="A90" s="91" t="s">
        <v>268</v>
      </c>
      <c r="B90" s="92">
        <v>140697315.11499998</v>
      </c>
      <c r="C90" s="92">
        <v>140697315.11499998</v>
      </c>
      <c r="D90" s="92">
        <v>147655343</v>
      </c>
      <c r="E90" s="93">
        <v>104.94538782016758</v>
      </c>
      <c r="F90" s="90">
        <v>104.94538782016758</v>
      </c>
      <c r="H90" s="81"/>
    </row>
    <row r="91" spans="1:6" ht="15.75">
      <c r="A91" s="88" t="s">
        <v>238</v>
      </c>
      <c r="B91" s="89">
        <v>106512583</v>
      </c>
      <c r="C91" s="89">
        <v>106512583</v>
      </c>
      <c r="D91" s="89">
        <v>111522923</v>
      </c>
      <c r="E91" s="94">
        <v>104.70398882355525</v>
      </c>
      <c r="F91" s="95">
        <v>104.70398882355525</v>
      </c>
    </row>
    <row r="92" spans="1:6" ht="15.75">
      <c r="A92" s="88" t="s">
        <v>536</v>
      </c>
      <c r="B92" s="89">
        <v>30834976</v>
      </c>
      <c r="C92" s="89">
        <v>31123908</v>
      </c>
      <c r="D92" s="89">
        <v>33086514</v>
      </c>
      <c r="E92" s="94">
        <v>107.30189639194141</v>
      </c>
      <c r="F92" s="95">
        <v>106.30578267998993</v>
      </c>
    </row>
    <row r="93" spans="1:6" ht="15.75">
      <c r="A93" s="88" t="s">
        <v>542</v>
      </c>
      <c r="B93" s="89">
        <v>68598206</v>
      </c>
      <c r="C93" s="89">
        <v>68498024</v>
      </c>
      <c r="D93" s="89">
        <v>71512909</v>
      </c>
      <c r="E93" s="94">
        <v>104.24894930925745</v>
      </c>
      <c r="F93" s="95">
        <v>104.40141893728206</v>
      </c>
    </row>
    <row r="94" spans="1:6" ht="15.75">
      <c r="A94" s="88" t="s">
        <v>543</v>
      </c>
      <c r="B94" s="89">
        <v>6467949</v>
      </c>
      <c r="C94" s="89">
        <v>6024539</v>
      </c>
      <c r="D94" s="89">
        <v>6278712</v>
      </c>
      <c r="E94" s="94">
        <v>97.07423481539512</v>
      </c>
      <c r="F94" s="95">
        <v>104.21896181599952</v>
      </c>
    </row>
    <row r="95" spans="1:6" ht="15.75">
      <c r="A95" s="88" t="s">
        <v>544</v>
      </c>
      <c r="B95" s="89">
        <v>611452</v>
      </c>
      <c r="C95" s="89">
        <v>866112</v>
      </c>
      <c r="D95" s="89">
        <v>644788</v>
      </c>
      <c r="E95" s="94">
        <v>105.45194062657413</v>
      </c>
      <c r="F95" s="95">
        <v>74.44626099165004</v>
      </c>
    </row>
    <row r="96" spans="1:6" ht="15.75">
      <c r="A96" s="88" t="s">
        <v>241</v>
      </c>
      <c r="B96" s="89">
        <v>5244458</v>
      </c>
      <c r="C96" s="89">
        <v>5244458</v>
      </c>
      <c r="D96" s="89">
        <v>3946254</v>
      </c>
      <c r="E96" s="94">
        <v>75.24617415183799</v>
      </c>
      <c r="F96" s="95">
        <v>75.24617415183799</v>
      </c>
    </row>
    <row r="97" spans="1:8" ht="15.75">
      <c r="A97" s="88" t="s">
        <v>242</v>
      </c>
      <c r="B97" s="89">
        <v>4487225</v>
      </c>
      <c r="C97" s="89">
        <v>4487225</v>
      </c>
      <c r="D97" s="89">
        <v>5579938</v>
      </c>
      <c r="E97" s="94">
        <v>124.3516427190524</v>
      </c>
      <c r="F97" s="95">
        <v>124.3516427190524</v>
      </c>
      <c r="H97" s="81"/>
    </row>
    <row r="98" spans="1:6" ht="15.75">
      <c r="A98" s="88" t="s">
        <v>243</v>
      </c>
      <c r="B98" s="89">
        <v>129000</v>
      </c>
      <c r="C98" s="89">
        <v>129000</v>
      </c>
      <c r="D98" s="89">
        <v>252607</v>
      </c>
      <c r="E98" s="94">
        <v>195.81937984496125</v>
      </c>
      <c r="F98" s="95">
        <v>195.81937984496125</v>
      </c>
    </row>
    <row r="99" spans="1:6" ht="15.75">
      <c r="A99" s="88" t="s">
        <v>244</v>
      </c>
      <c r="B99" s="89">
        <v>3595500</v>
      </c>
      <c r="C99" s="89">
        <v>3595500</v>
      </c>
      <c r="D99" s="89">
        <v>4935034</v>
      </c>
      <c r="E99" s="94">
        <v>137.25584758726185</v>
      </c>
      <c r="F99" s="95">
        <v>137.25584758726185</v>
      </c>
    </row>
    <row r="100" spans="1:6" ht="15.75">
      <c r="A100" s="88" t="s">
        <v>245</v>
      </c>
      <c r="B100" s="89">
        <v>20442689</v>
      </c>
      <c r="C100" s="89">
        <v>20442689</v>
      </c>
      <c r="D100" s="89">
        <v>20630527</v>
      </c>
      <c r="E100" s="94">
        <v>100.91885172249111</v>
      </c>
      <c r="F100" s="95">
        <v>100.91885172249111</v>
      </c>
    </row>
    <row r="101" spans="1:6" ht="15.75">
      <c r="A101" s="88" t="s">
        <v>269</v>
      </c>
      <c r="B101" s="89">
        <v>188242</v>
      </c>
      <c r="C101" s="89">
        <v>188242</v>
      </c>
      <c r="D101" s="89">
        <v>669156</v>
      </c>
      <c r="E101" s="94">
        <v>355.4764611510715</v>
      </c>
      <c r="F101" s="95">
        <v>355.4764611510715</v>
      </c>
    </row>
    <row r="102" spans="1:6" ht="14.25" customHeight="1">
      <c r="A102" s="88" t="s">
        <v>270</v>
      </c>
      <c r="B102" s="89">
        <v>91016.195</v>
      </c>
      <c r="C102" s="89">
        <v>91016.195</v>
      </c>
      <c r="D102" s="89">
        <v>104096</v>
      </c>
      <c r="E102" s="94">
        <v>114.3708545495667</v>
      </c>
      <c r="F102" s="95">
        <v>114.3708545495667</v>
      </c>
    </row>
    <row r="103" spans="1:6" ht="14.25" customHeight="1">
      <c r="A103" s="88" t="s">
        <v>271</v>
      </c>
      <c r="B103" s="89">
        <v>6601.92</v>
      </c>
      <c r="C103" s="89">
        <v>6601.92</v>
      </c>
      <c r="D103" s="89">
        <v>7439</v>
      </c>
      <c r="E103" s="94">
        <v>112.67934176724346</v>
      </c>
      <c r="F103" s="95">
        <v>112.67934176724346</v>
      </c>
    </row>
    <row r="104" spans="1:6" ht="14.25" customHeight="1">
      <c r="A104" s="96" t="s">
        <v>272</v>
      </c>
      <c r="B104" s="97"/>
      <c r="C104" s="97"/>
      <c r="D104" s="97">
        <v>7369</v>
      </c>
      <c r="E104" s="99"/>
      <c r="F104" s="98"/>
    </row>
  </sheetData>
  <mergeCells count="7">
    <mergeCell ref="A2:F2"/>
    <mergeCell ref="E4:E5"/>
    <mergeCell ref="F4:F5"/>
    <mergeCell ref="A4:A5"/>
    <mergeCell ref="B4:B5"/>
    <mergeCell ref="C4:C5"/>
    <mergeCell ref="D4:D5"/>
  </mergeCells>
  <printOptions horizontalCentered="1" verticalCentered="1"/>
  <pageMargins left="0.1968503937007874" right="0" top="0.1968503937007874" bottom="0.07874015748031496" header="0" footer="0"/>
  <pageSetup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view="pageBreakPreview" zoomScaleSheetLayoutView="100" workbookViewId="0" topLeftCell="A1">
      <selection activeCell="C10" sqref="C10"/>
    </sheetView>
  </sheetViews>
  <sheetFormatPr defaultColWidth="10.28125" defaultRowHeight="12.75"/>
  <cols>
    <col min="1" max="1" width="75.421875" style="61" customWidth="1"/>
    <col min="2" max="2" width="14.28125" style="62" customWidth="1"/>
    <col min="3" max="3" width="14.57421875" style="62" customWidth="1"/>
    <col min="4" max="4" width="14.28125" style="62" customWidth="1"/>
    <col min="5" max="5" width="14.00390625" style="62" customWidth="1"/>
    <col min="6" max="6" width="13.28125" style="61" customWidth="1"/>
    <col min="7" max="7" width="8.00390625" style="61" customWidth="1"/>
    <col min="8" max="8" width="12.7109375" style="61" customWidth="1"/>
    <col min="9" max="16384" width="8.00390625" style="61" customWidth="1"/>
  </cols>
  <sheetData>
    <row r="1" ht="21.75" customHeight="1">
      <c r="G1" s="63" t="s">
        <v>504</v>
      </c>
    </row>
    <row r="2" spans="1:6" ht="16.5">
      <c r="A2" s="714" t="s">
        <v>630</v>
      </c>
      <c r="B2" s="714"/>
      <c r="C2" s="714"/>
      <c r="D2" s="714"/>
      <c r="E2" s="714"/>
      <c r="F2" s="714"/>
    </row>
    <row r="3" spans="1:6" ht="13.5" customHeight="1">
      <c r="A3" s="100"/>
      <c r="F3" s="64" t="s">
        <v>219</v>
      </c>
    </row>
    <row r="4" spans="1:6" ht="27.75" customHeight="1">
      <c r="A4" s="717" t="s">
        <v>0</v>
      </c>
      <c r="B4" s="719" t="s">
        <v>221</v>
      </c>
      <c r="C4" s="719" t="s">
        <v>222</v>
      </c>
      <c r="D4" s="722" t="s">
        <v>223</v>
      </c>
      <c r="E4" s="715" t="s">
        <v>224</v>
      </c>
      <c r="F4" s="715" t="s">
        <v>225</v>
      </c>
    </row>
    <row r="5" spans="1:6" ht="31.5" customHeight="1">
      <c r="A5" s="718"/>
      <c r="B5" s="720"/>
      <c r="C5" s="721"/>
      <c r="D5" s="722"/>
      <c r="E5" s="716"/>
      <c r="F5" s="716"/>
    </row>
    <row r="6" spans="1:6" ht="15">
      <c r="A6" s="65" t="s">
        <v>220</v>
      </c>
      <c r="B6" s="66">
        <v>1</v>
      </c>
      <c r="C6" s="66">
        <v>2</v>
      </c>
      <c r="D6" s="66">
        <v>3</v>
      </c>
      <c r="E6" s="65">
        <v>4</v>
      </c>
      <c r="F6" s="66">
        <v>5</v>
      </c>
    </row>
    <row r="7" spans="1:6" ht="15">
      <c r="A7" s="73" t="s">
        <v>273</v>
      </c>
      <c r="B7" s="74">
        <v>140697315.115</v>
      </c>
      <c r="C7" s="74">
        <v>140697315.115</v>
      </c>
      <c r="D7" s="74">
        <v>147655343</v>
      </c>
      <c r="E7" s="75">
        <v>104.94538782016755</v>
      </c>
      <c r="F7" s="72">
        <v>104.94538782016755</v>
      </c>
    </row>
    <row r="8" spans="1:6" ht="15">
      <c r="A8" s="70" t="s">
        <v>227</v>
      </c>
      <c r="B8" s="71"/>
      <c r="C8" s="71"/>
      <c r="D8" s="71"/>
      <c r="E8" s="71"/>
      <c r="F8" s="77"/>
    </row>
    <row r="9" spans="1:6" ht="15">
      <c r="A9" s="70" t="s">
        <v>274</v>
      </c>
      <c r="B9" s="71">
        <v>9221637.377</v>
      </c>
      <c r="C9" s="71">
        <v>9551299.617</v>
      </c>
      <c r="D9" s="71">
        <v>10079603</v>
      </c>
      <c r="E9" s="76">
        <v>109.30383171582827</v>
      </c>
      <c r="F9" s="77">
        <v>105.53121987776083</v>
      </c>
    </row>
    <row r="10" spans="1:6" ht="15">
      <c r="A10" s="70" t="s">
        <v>275</v>
      </c>
      <c r="B10" s="71">
        <v>79335060.597</v>
      </c>
      <c r="C10" s="71">
        <v>76549627.056</v>
      </c>
      <c r="D10" s="71">
        <v>78752782</v>
      </c>
      <c r="E10" s="76">
        <v>99.26605136163214</v>
      </c>
      <c r="F10" s="77">
        <v>102.87807403997968</v>
      </c>
    </row>
    <row r="11" spans="1:8" ht="15">
      <c r="A11" s="70" t="s">
        <v>276</v>
      </c>
      <c r="B11" s="71">
        <v>21517578.738</v>
      </c>
      <c r="C11" s="71">
        <v>22711390.165</v>
      </c>
      <c r="D11" s="71">
        <v>24067176</v>
      </c>
      <c r="E11" s="76">
        <v>111.84890406603887</v>
      </c>
      <c r="F11" s="77">
        <v>105.96962944650288</v>
      </c>
      <c r="H11" s="81"/>
    </row>
    <row r="12" spans="1:6" ht="15">
      <c r="A12" s="70" t="s">
        <v>277</v>
      </c>
      <c r="B12" s="71">
        <v>100852639.33500001</v>
      </c>
      <c r="C12" s="71">
        <v>99261017.22099999</v>
      </c>
      <c r="D12" s="71">
        <v>102819958</v>
      </c>
      <c r="E12" s="76">
        <v>101.95068634591226</v>
      </c>
      <c r="F12" s="77">
        <v>103.5854365375646</v>
      </c>
    </row>
    <row r="13" spans="1:6" ht="15">
      <c r="A13" s="70" t="s">
        <v>278</v>
      </c>
      <c r="B13" s="71">
        <v>3038814.712</v>
      </c>
      <c r="C13" s="71">
        <v>3111091.871</v>
      </c>
      <c r="D13" s="71">
        <v>3388144</v>
      </c>
      <c r="E13" s="76">
        <v>111.49557709525793</v>
      </c>
      <c r="F13" s="77">
        <v>108.9053020768219</v>
      </c>
    </row>
    <row r="14" spans="1:6" ht="15">
      <c r="A14" s="70" t="s">
        <v>279</v>
      </c>
      <c r="B14" s="71">
        <v>872808.97</v>
      </c>
      <c r="C14" s="71">
        <v>852628.164</v>
      </c>
      <c r="D14" s="71">
        <v>1455632</v>
      </c>
      <c r="E14" s="76">
        <v>166.7755545637896</v>
      </c>
      <c r="F14" s="77">
        <v>170.72295538198995</v>
      </c>
    </row>
    <row r="15" spans="1:6" ht="15">
      <c r="A15" s="70" t="s">
        <v>280</v>
      </c>
      <c r="B15" s="71">
        <v>6427017.648</v>
      </c>
      <c r="C15" s="71">
        <v>6713277.259</v>
      </c>
      <c r="D15" s="71">
        <v>7212143</v>
      </c>
      <c r="E15" s="76">
        <v>112.2160136318331</v>
      </c>
      <c r="F15" s="77">
        <v>107.43103139872865</v>
      </c>
    </row>
    <row r="16" spans="1:6" ht="15">
      <c r="A16" s="70" t="s">
        <v>281</v>
      </c>
      <c r="B16" s="71">
        <v>16824421.269</v>
      </c>
      <c r="C16" s="71">
        <v>17748026.179</v>
      </c>
      <c r="D16" s="71">
        <v>19052581</v>
      </c>
      <c r="E16" s="76">
        <v>113.24360401689131</v>
      </c>
      <c r="F16" s="77">
        <v>107.35042200097489</v>
      </c>
    </row>
    <row r="17" spans="1:6" ht="14.25" customHeight="1" hidden="1">
      <c r="A17" s="70" t="s">
        <v>282</v>
      </c>
      <c r="B17" s="71">
        <v>0</v>
      </c>
      <c r="C17" s="71">
        <v>0</v>
      </c>
      <c r="D17" s="71">
        <v>0</v>
      </c>
      <c r="E17" s="76" t="e">
        <v>#DIV/0!</v>
      </c>
      <c r="F17" s="77" t="e">
        <v>#DIV/0!</v>
      </c>
    </row>
    <row r="18" spans="1:8" ht="15">
      <c r="A18" s="70" t="s">
        <v>283</v>
      </c>
      <c r="B18" s="71">
        <v>3459975.804</v>
      </c>
      <c r="C18" s="71">
        <v>3459975.804</v>
      </c>
      <c r="D18" s="71">
        <v>3647282</v>
      </c>
      <c r="E18" s="76">
        <v>105.41351172986411</v>
      </c>
      <c r="F18" s="77">
        <v>105.41351172986411</v>
      </c>
      <c r="H18" s="81"/>
    </row>
    <row r="19" spans="1:6" ht="15">
      <c r="A19" s="70" t="s">
        <v>284</v>
      </c>
      <c r="B19" s="71"/>
      <c r="C19" s="71"/>
      <c r="D19" s="71"/>
      <c r="E19" s="76"/>
      <c r="F19" s="77"/>
    </row>
    <row r="20" spans="1:6" ht="15">
      <c r="A20" s="70" t="s">
        <v>285</v>
      </c>
      <c r="B20" s="71">
        <v>3345223.6890000002</v>
      </c>
      <c r="C20" s="71">
        <v>3345223.6890000002</v>
      </c>
      <c r="D20" s="71">
        <v>3491722</v>
      </c>
      <c r="E20" s="76">
        <v>104.37932780046147</v>
      </c>
      <c r="F20" s="77">
        <v>104.37932780046147</v>
      </c>
    </row>
    <row r="21" spans="1:8" ht="15">
      <c r="A21" s="70" t="s">
        <v>286</v>
      </c>
      <c r="B21" s="71">
        <v>90074.985</v>
      </c>
      <c r="C21" s="71">
        <v>90074.985</v>
      </c>
      <c r="D21" s="71">
        <v>100733</v>
      </c>
      <c r="E21" s="76">
        <v>111.83238054383244</v>
      </c>
      <c r="F21" s="77">
        <v>111.83238054383244</v>
      </c>
      <c r="H21" s="81"/>
    </row>
    <row r="22" spans="1:6" ht="15">
      <c r="A22" s="70" t="s">
        <v>287</v>
      </c>
      <c r="B22" s="71">
        <v>6601.92</v>
      </c>
      <c r="C22" s="71">
        <v>6601.92</v>
      </c>
      <c r="D22" s="71">
        <v>7439</v>
      </c>
      <c r="E22" s="76">
        <v>112.67934176724346</v>
      </c>
      <c r="F22" s="77">
        <v>112.67934176724346</v>
      </c>
    </row>
    <row r="23" spans="1:6" ht="15">
      <c r="A23" s="70" t="s">
        <v>288</v>
      </c>
      <c r="B23" s="71">
        <v>941.21</v>
      </c>
      <c r="C23" s="71">
        <v>941.21</v>
      </c>
      <c r="D23" s="71">
        <v>3363</v>
      </c>
      <c r="E23" s="76">
        <v>357.30602097300283</v>
      </c>
      <c r="F23" s="77">
        <v>357.30602097300283</v>
      </c>
    </row>
    <row r="24" spans="1:6" ht="15">
      <c r="A24" s="70" t="s">
        <v>289</v>
      </c>
      <c r="B24" s="71">
        <v>17134</v>
      </c>
      <c r="C24" s="71">
        <v>17134</v>
      </c>
      <c r="D24" s="71">
        <v>36656</v>
      </c>
      <c r="E24" s="76">
        <v>213.93720088712502</v>
      </c>
      <c r="F24" s="77">
        <v>213.93720088712502</v>
      </c>
    </row>
    <row r="25" spans="1:6" ht="15">
      <c r="A25" s="78" t="s">
        <v>290</v>
      </c>
      <c r="B25" s="79"/>
      <c r="C25" s="79"/>
      <c r="D25" s="79">
        <v>7369</v>
      </c>
      <c r="E25" s="79"/>
      <c r="F25" s="80"/>
    </row>
    <row r="26" spans="1:6" ht="5.25" customHeight="1">
      <c r="A26" s="70"/>
      <c r="B26" s="71"/>
      <c r="C26" s="71"/>
      <c r="D26" s="71"/>
      <c r="E26" s="71"/>
      <c r="F26" s="77"/>
    </row>
    <row r="27" spans="1:6" ht="15">
      <c r="A27" s="73" t="s">
        <v>291</v>
      </c>
      <c r="B27" s="74">
        <v>13252332.37008</v>
      </c>
      <c r="C27" s="74">
        <v>14651502</v>
      </c>
      <c r="D27" s="74">
        <v>14651502</v>
      </c>
      <c r="E27" s="75">
        <v>110.55791230439502</v>
      </c>
      <c r="F27" s="72">
        <v>100</v>
      </c>
    </row>
    <row r="28" spans="1:6" ht="15">
      <c r="A28" s="70" t="s">
        <v>274</v>
      </c>
      <c r="B28" s="71">
        <v>500000</v>
      </c>
      <c r="C28" s="71">
        <v>2198248</v>
      </c>
      <c r="D28" s="71">
        <v>2198248</v>
      </c>
      <c r="E28" s="76">
        <v>439.6496</v>
      </c>
      <c r="F28" s="77">
        <v>100</v>
      </c>
    </row>
    <row r="29" spans="1:6" ht="15">
      <c r="A29" s="70" t="s">
        <v>275</v>
      </c>
      <c r="B29" s="71">
        <v>10527078</v>
      </c>
      <c r="C29" s="71">
        <v>5915092</v>
      </c>
      <c r="D29" s="71">
        <v>5915092</v>
      </c>
      <c r="E29" s="76">
        <v>56.189305332400885</v>
      </c>
      <c r="F29" s="77">
        <v>100</v>
      </c>
    </row>
    <row r="30" spans="1:6" ht="15">
      <c r="A30" s="70" t="s">
        <v>276</v>
      </c>
      <c r="B30" s="71">
        <v>140000</v>
      </c>
      <c r="C30" s="71">
        <v>1403712</v>
      </c>
      <c r="D30" s="71">
        <v>1403712</v>
      </c>
      <c r="E30" s="76">
        <v>1002.6514285714287</v>
      </c>
      <c r="F30" s="77">
        <v>100</v>
      </c>
    </row>
    <row r="31" spans="1:6" ht="15">
      <c r="A31" s="70" t="s">
        <v>277</v>
      </c>
      <c r="B31" s="71">
        <v>10667078</v>
      </c>
      <c r="C31" s="71">
        <v>7318804</v>
      </c>
      <c r="D31" s="71">
        <v>7318804</v>
      </c>
      <c r="E31" s="76">
        <v>68.61114168284885</v>
      </c>
      <c r="F31" s="77">
        <v>100</v>
      </c>
    </row>
    <row r="32" spans="1:6" ht="15">
      <c r="A32" s="70" t="s">
        <v>278</v>
      </c>
      <c r="B32" s="71">
        <v>500000</v>
      </c>
      <c r="C32" s="71">
        <v>1210070</v>
      </c>
      <c r="D32" s="71">
        <v>1210070</v>
      </c>
      <c r="E32" s="76">
        <v>242.014</v>
      </c>
      <c r="F32" s="77">
        <v>100</v>
      </c>
    </row>
    <row r="33" spans="1:6" ht="15">
      <c r="A33" s="70" t="s">
        <v>279</v>
      </c>
      <c r="B33" s="71">
        <v>1085253.37008</v>
      </c>
      <c r="C33" s="71">
        <v>690099</v>
      </c>
      <c r="D33" s="71">
        <v>690099</v>
      </c>
      <c r="E33" s="76">
        <v>63.5887451746986</v>
      </c>
      <c r="F33" s="77">
        <v>100</v>
      </c>
    </row>
    <row r="34" spans="1:6" ht="15">
      <c r="A34" s="70" t="s">
        <v>280</v>
      </c>
      <c r="B34" s="71">
        <v>500000</v>
      </c>
      <c r="C34" s="71">
        <v>1720047</v>
      </c>
      <c r="D34" s="71">
        <v>1720047</v>
      </c>
      <c r="E34" s="76">
        <v>344.0094</v>
      </c>
      <c r="F34" s="77">
        <v>100</v>
      </c>
    </row>
    <row r="35" spans="1:6" ht="15">
      <c r="A35" s="70" t="s">
        <v>281</v>
      </c>
      <c r="B35" s="71">
        <v>0</v>
      </c>
      <c r="C35" s="71">
        <v>1271598</v>
      </c>
      <c r="D35" s="71">
        <v>1271598</v>
      </c>
      <c r="E35" s="76">
        <v>0</v>
      </c>
      <c r="F35" s="77">
        <v>100</v>
      </c>
    </row>
    <row r="36" spans="1:6" ht="14.25" customHeight="1" hidden="1">
      <c r="A36" s="70" t="s">
        <v>282</v>
      </c>
      <c r="B36" s="71"/>
      <c r="C36" s="71"/>
      <c r="D36" s="71"/>
      <c r="E36" s="76" t="e">
        <v>#DIV/0!</v>
      </c>
      <c r="F36" s="77" t="e">
        <v>#DIV/0!</v>
      </c>
    </row>
    <row r="37" spans="1:6" ht="15">
      <c r="A37" s="70" t="s">
        <v>283</v>
      </c>
      <c r="B37" s="71">
        <v>0</v>
      </c>
      <c r="C37" s="71">
        <v>242636</v>
      </c>
      <c r="D37" s="71">
        <v>242636</v>
      </c>
      <c r="E37" s="76">
        <v>0</v>
      </c>
      <c r="F37" s="77">
        <v>100</v>
      </c>
    </row>
    <row r="38" spans="1:6" s="101" customFormat="1" ht="7.5" customHeight="1">
      <c r="A38" s="78"/>
      <c r="B38" s="79"/>
      <c r="C38" s="79"/>
      <c r="D38" s="79"/>
      <c r="E38" s="79"/>
      <c r="F38" s="80"/>
    </row>
    <row r="39" spans="1:6" ht="15">
      <c r="A39" s="73" t="s">
        <v>292</v>
      </c>
      <c r="B39" s="74">
        <v>153949646.48508</v>
      </c>
      <c r="C39" s="74">
        <v>155348817.11499998</v>
      </c>
      <c r="D39" s="74">
        <v>162306845</v>
      </c>
      <c r="E39" s="75">
        <v>105.42852725272735</v>
      </c>
      <c r="F39" s="72">
        <v>104.47897062508638</v>
      </c>
    </row>
    <row r="40" spans="1:6" ht="15">
      <c r="A40" s="70" t="s">
        <v>274</v>
      </c>
      <c r="B40" s="71">
        <v>9721637.377</v>
      </c>
      <c r="C40" s="71">
        <v>11749547.617</v>
      </c>
      <c r="D40" s="71">
        <v>12277851</v>
      </c>
      <c r="E40" s="76">
        <v>126.29406471226375</v>
      </c>
      <c r="F40" s="77">
        <v>104.4963721176432</v>
      </c>
    </row>
    <row r="41" spans="1:6" ht="15">
      <c r="A41" s="70" t="s">
        <v>275</v>
      </c>
      <c r="B41" s="71">
        <v>89862138.597</v>
      </c>
      <c r="C41" s="71">
        <v>82464718.056</v>
      </c>
      <c r="D41" s="71">
        <v>84667874</v>
      </c>
      <c r="E41" s="76">
        <v>94.21974072941393</v>
      </c>
      <c r="F41" s="77">
        <v>102.67163460439394</v>
      </c>
    </row>
    <row r="42" spans="1:6" ht="15">
      <c r="A42" s="70" t="s">
        <v>276</v>
      </c>
      <c r="B42" s="71">
        <v>21657578.738</v>
      </c>
      <c r="C42" s="71">
        <v>24115102.165</v>
      </c>
      <c r="D42" s="71">
        <v>25470888</v>
      </c>
      <c r="E42" s="76">
        <v>117.60727414699055</v>
      </c>
      <c r="F42" s="77">
        <v>105.62214427176573</v>
      </c>
    </row>
    <row r="43" spans="1:6" ht="15">
      <c r="A43" s="70" t="s">
        <v>277</v>
      </c>
      <c r="B43" s="71">
        <v>111519717.33500001</v>
      </c>
      <c r="C43" s="71">
        <v>106579820.22099999</v>
      </c>
      <c r="D43" s="71">
        <v>110138762</v>
      </c>
      <c r="E43" s="76">
        <v>98.76169401429553</v>
      </c>
      <c r="F43" s="77">
        <v>103.33922666750641</v>
      </c>
    </row>
    <row r="44" spans="1:6" ht="15">
      <c r="A44" s="70" t="s">
        <v>278</v>
      </c>
      <c r="B44" s="71">
        <v>3538814.712</v>
      </c>
      <c r="C44" s="71">
        <v>4321161.870999999</v>
      </c>
      <c r="D44" s="71">
        <v>4598214</v>
      </c>
      <c r="E44" s="76">
        <v>129.93655713048818</v>
      </c>
      <c r="F44" s="77">
        <v>106.41151933833679</v>
      </c>
    </row>
    <row r="45" spans="1:6" ht="15">
      <c r="A45" s="70" t="s">
        <v>279</v>
      </c>
      <c r="B45" s="71">
        <v>1958062.34008</v>
      </c>
      <c r="C45" s="71">
        <v>1542727.1639999999</v>
      </c>
      <c r="D45" s="71">
        <v>2145731</v>
      </c>
      <c r="E45" s="76">
        <v>109.58440679229511</v>
      </c>
      <c r="F45" s="77">
        <v>139.08687485845036</v>
      </c>
    </row>
    <row r="46" spans="1:6" ht="15">
      <c r="A46" s="70" t="s">
        <v>280</v>
      </c>
      <c r="B46" s="71">
        <v>6927017.648</v>
      </c>
      <c r="C46" s="71">
        <v>8433324.259</v>
      </c>
      <c r="D46" s="71">
        <v>8932190</v>
      </c>
      <c r="E46" s="76">
        <v>128.94712347930775</v>
      </c>
      <c r="F46" s="77">
        <v>105.91541040850663</v>
      </c>
    </row>
    <row r="47" spans="1:6" ht="15">
      <c r="A47" s="70" t="s">
        <v>281</v>
      </c>
      <c r="B47" s="71">
        <v>16824421.269</v>
      </c>
      <c r="C47" s="71">
        <v>19019624.179</v>
      </c>
      <c r="D47" s="71">
        <v>20324179</v>
      </c>
      <c r="E47" s="76">
        <v>120.8016529962223</v>
      </c>
      <c r="F47" s="77">
        <v>106.85899368316849</v>
      </c>
    </row>
    <row r="48" spans="1:6" ht="14.25" customHeight="1" hidden="1">
      <c r="A48" s="70" t="s">
        <v>282</v>
      </c>
      <c r="B48" s="71">
        <v>0</v>
      </c>
      <c r="C48" s="71">
        <v>0</v>
      </c>
      <c r="D48" s="71">
        <v>0</v>
      </c>
      <c r="E48" s="76" t="e">
        <v>#DIV/0!</v>
      </c>
      <c r="F48" s="77" t="e">
        <v>#DIV/0!</v>
      </c>
    </row>
    <row r="49" spans="1:6" ht="15">
      <c r="A49" s="70" t="s">
        <v>283</v>
      </c>
      <c r="B49" s="71">
        <v>3459975.804</v>
      </c>
      <c r="C49" s="102" t="s">
        <v>293</v>
      </c>
      <c r="D49" s="71">
        <v>3889918</v>
      </c>
      <c r="E49" s="76">
        <v>112.42616192584218</v>
      </c>
      <c r="F49" s="77">
        <v>105.05875867941785</v>
      </c>
    </row>
    <row r="50" spans="1:6" ht="6.75" customHeight="1">
      <c r="A50" s="78"/>
      <c r="B50" s="79"/>
      <c r="C50" s="79"/>
      <c r="D50" s="79"/>
      <c r="E50" s="79"/>
      <c r="F50" s="80"/>
    </row>
    <row r="51" spans="1:6" s="62" customFormat="1" ht="15">
      <c r="A51" s="103" t="s">
        <v>294</v>
      </c>
      <c r="B51" s="74">
        <v>142763157.804</v>
      </c>
      <c r="C51" s="74">
        <v>143005793.804</v>
      </c>
      <c r="D51" s="74">
        <v>145589003</v>
      </c>
      <c r="E51" s="75">
        <v>101.97939387126729</v>
      </c>
      <c r="F51" s="72">
        <v>101.80636681024299</v>
      </c>
    </row>
    <row r="52" spans="1:6" s="62" customFormat="1" ht="15">
      <c r="A52" s="104" t="s">
        <v>274</v>
      </c>
      <c r="B52" s="71">
        <v>5543773</v>
      </c>
      <c r="C52" s="71">
        <v>5543773</v>
      </c>
      <c r="D52" s="71">
        <v>6032801</v>
      </c>
      <c r="E52" s="76">
        <v>108.82121255686334</v>
      </c>
      <c r="F52" s="77">
        <v>108.82121255686334</v>
      </c>
    </row>
    <row r="53" spans="1:6" s="62" customFormat="1" ht="15">
      <c r="A53" s="104" t="s">
        <v>275</v>
      </c>
      <c r="B53" s="71">
        <v>104596538</v>
      </c>
      <c r="C53" s="71">
        <v>105433688</v>
      </c>
      <c r="D53" s="71">
        <v>107495954</v>
      </c>
      <c r="E53" s="76">
        <v>102.77199996810602</v>
      </c>
      <c r="F53" s="77">
        <v>101.9559839356089</v>
      </c>
    </row>
    <row r="54" spans="1:6" s="62" customFormat="1" ht="15">
      <c r="A54" s="104" t="s">
        <v>276</v>
      </c>
      <c r="B54" s="71">
        <v>24568056</v>
      </c>
      <c r="C54" s="71">
        <v>23730906</v>
      </c>
      <c r="D54" s="71">
        <v>24647706</v>
      </c>
      <c r="E54" s="76">
        <v>100.32420147528155</v>
      </c>
      <c r="F54" s="77">
        <v>103.86331647009179</v>
      </c>
    </row>
    <row r="55" spans="1:6" s="62" customFormat="1" ht="14.25" customHeight="1" hidden="1">
      <c r="A55" s="104" t="s">
        <v>295</v>
      </c>
      <c r="B55" s="71">
        <v>4550906</v>
      </c>
      <c r="C55" s="71">
        <v>4550906</v>
      </c>
      <c r="D55" s="71">
        <v>5114186</v>
      </c>
      <c r="E55" s="76">
        <v>112.37731563780926</v>
      </c>
      <c r="F55" s="77">
        <v>112.37731563780926</v>
      </c>
    </row>
    <row r="56" spans="1:6" s="62" customFormat="1" ht="15">
      <c r="A56" s="104" t="s">
        <v>277</v>
      </c>
      <c r="B56" s="71">
        <v>129164594</v>
      </c>
      <c r="C56" s="71">
        <v>129164594</v>
      </c>
      <c r="D56" s="71">
        <v>132143660</v>
      </c>
      <c r="E56" s="76">
        <v>102.30641068712684</v>
      </c>
      <c r="F56" s="77">
        <v>102.30641068712684</v>
      </c>
    </row>
    <row r="57" spans="1:6" s="62" customFormat="1" ht="15">
      <c r="A57" s="104" t="s">
        <v>278</v>
      </c>
      <c r="B57" s="71">
        <v>960000</v>
      </c>
      <c r="C57" s="71">
        <v>960000</v>
      </c>
      <c r="D57" s="71">
        <v>1072496</v>
      </c>
      <c r="E57" s="76">
        <v>111.71833333333335</v>
      </c>
      <c r="F57" s="77">
        <v>111.71833333333335</v>
      </c>
    </row>
    <row r="58" spans="1:6" s="62" customFormat="1" ht="15">
      <c r="A58" s="104" t="s">
        <v>279</v>
      </c>
      <c r="B58" s="71">
        <v>1046389</v>
      </c>
      <c r="C58" s="71">
        <v>1046389</v>
      </c>
      <c r="D58" s="71">
        <v>928247</v>
      </c>
      <c r="E58" s="76">
        <v>88.70955256601512</v>
      </c>
      <c r="F58" s="77">
        <v>88.70955256601512</v>
      </c>
    </row>
    <row r="59" spans="1:6" s="62" customFormat="1" ht="15">
      <c r="A59" s="104" t="s">
        <v>280</v>
      </c>
      <c r="B59" s="71">
        <v>2588426</v>
      </c>
      <c r="C59" s="71">
        <v>2588426</v>
      </c>
      <c r="D59" s="71">
        <v>1795989</v>
      </c>
      <c r="E59" s="76">
        <v>69.38537165057066</v>
      </c>
      <c r="F59" s="77">
        <v>69.38537165057066</v>
      </c>
    </row>
    <row r="60" spans="1:6" s="62" customFormat="1" ht="14.25" customHeight="1" hidden="1">
      <c r="A60" s="104" t="s">
        <v>282</v>
      </c>
      <c r="B60" s="71"/>
      <c r="C60" s="71"/>
      <c r="D60" s="71"/>
      <c r="E60" s="76" t="e">
        <v>#DIV/0!</v>
      </c>
      <c r="F60" s="77" t="e">
        <v>#DIV/0!</v>
      </c>
    </row>
    <row r="61" spans="1:6" s="62" customFormat="1" ht="15">
      <c r="A61" s="104" t="s">
        <v>283</v>
      </c>
      <c r="B61" s="71">
        <v>3459975.804</v>
      </c>
      <c r="C61" s="102">
        <v>3702612</v>
      </c>
      <c r="D61" s="71">
        <v>3615810</v>
      </c>
      <c r="E61" s="76">
        <v>104.50390999323878</v>
      </c>
      <c r="F61" s="77">
        <v>97.65566015032344</v>
      </c>
    </row>
    <row r="62" spans="1:6" ht="5.25" customHeight="1">
      <c r="A62" s="78"/>
      <c r="B62" s="79"/>
      <c r="C62" s="79"/>
      <c r="D62" s="79"/>
      <c r="E62" s="79"/>
      <c r="F62" s="80"/>
    </row>
    <row r="63" spans="1:6" ht="15">
      <c r="A63" s="73" t="s">
        <v>296</v>
      </c>
      <c r="B63" s="74">
        <v>-2065842.6889999956</v>
      </c>
      <c r="C63" s="74">
        <v>-2308478.6890000068</v>
      </c>
      <c r="D63" s="74">
        <v>2066340</v>
      </c>
      <c r="E63" s="75">
        <v>-100.0240730333753</v>
      </c>
      <c r="F63" s="72">
        <v>-89.51089779802571</v>
      </c>
    </row>
    <row r="64" spans="1:6" ht="15">
      <c r="A64" s="70" t="s">
        <v>274</v>
      </c>
      <c r="B64" s="71">
        <v>3677864.3770000003</v>
      </c>
      <c r="C64" s="71">
        <v>4007526.6170000006</v>
      </c>
      <c r="D64" s="71">
        <v>4046802</v>
      </c>
      <c r="E64" s="76">
        <v>110.03130037385822</v>
      </c>
      <c r="F64" s="77">
        <v>100.98004047767</v>
      </c>
    </row>
    <row r="65" spans="1:6" ht="15">
      <c r="A65" s="70" t="s">
        <v>275</v>
      </c>
      <c r="B65" s="71">
        <v>-25261477.402999997</v>
      </c>
      <c r="C65" s="71">
        <v>-28884060.944000006</v>
      </c>
      <c r="D65" s="71">
        <v>-28743172</v>
      </c>
      <c r="E65" s="76">
        <v>113.78262459260013</v>
      </c>
      <c r="F65" s="77">
        <v>99.51222598417459</v>
      </c>
    </row>
    <row r="66" spans="1:6" ht="15">
      <c r="A66" s="70" t="s">
        <v>276</v>
      </c>
      <c r="B66" s="71">
        <v>-3050477.2619999982</v>
      </c>
      <c r="C66" s="71">
        <v>-1019515.8350000009</v>
      </c>
      <c r="D66" s="71">
        <v>-580530</v>
      </c>
      <c r="E66" s="76">
        <v>19.03079256586179</v>
      </c>
      <c r="F66" s="77">
        <v>56.94173450479065</v>
      </c>
    </row>
    <row r="67" spans="1:6" ht="15">
      <c r="A67" s="70" t="s">
        <v>277</v>
      </c>
      <c r="B67" s="71">
        <v>-28311954.664999995</v>
      </c>
      <c r="C67" s="71">
        <v>-29903576.779000007</v>
      </c>
      <c r="D67" s="71">
        <v>-29323702</v>
      </c>
      <c r="E67" s="76">
        <v>103.57356935249248</v>
      </c>
      <c r="F67" s="77">
        <v>98.06085143832283</v>
      </c>
    </row>
    <row r="68" spans="1:6" ht="15">
      <c r="A68" s="70" t="s">
        <v>278</v>
      </c>
      <c r="B68" s="71">
        <v>2078814.7119999998</v>
      </c>
      <c r="C68" s="71">
        <v>2151091.871</v>
      </c>
      <c r="D68" s="71">
        <v>2315648</v>
      </c>
      <c r="E68" s="76">
        <v>111.39270790382977</v>
      </c>
      <c r="F68" s="77">
        <v>107.649888469129</v>
      </c>
    </row>
    <row r="69" spans="1:6" ht="15">
      <c r="A69" s="70" t="s">
        <v>279</v>
      </c>
      <c r="B69" s="71">
        <v>-173580.03</v>
      </c>
      <c r="C69" s="71">
        <v>-193760.836</v>
      </c>
      <c r="D69" s="71">
        <v>527385</v>
      </c>
      <c r="E69" s="76">
        <v>-303.8281535036029</v>
      </c>
      <c r="F69" s="77">
        <v>-272.18348706959546</v>
      </c>
    </row>
    <row r="70" spans="1:6" ht="15">
      <c r="A70" s="70" t="s">
        <v>280</v>
      </c>
      <c r="B70" s="71">
        <v>3838591.648</v>
      </c>
      <c r="C70" s="71">
        <v>4124851.2589999996</v>
      </c>
      <c r="D70" s="71">
        <v>5416154</v>
      </c>
      <c r="E70" s="76">
        <v>141.09742574003536</v>
      </c>
      <c r="F70" s="77">
        <v>131.30543769748087</v>
      </c>
    </row>
    <row r="71" spans="1:6" ht="15">
      <c r="A71" s="70" t="s">
        <v>281</v>
      </c>
      <c r="B71" s="71">
        <v>16824421.269</v>
      </c>
      <c r="C71" s="71">
        <v>17748026.179</v>
      </c>
      <c r="D71" s="71">
        <v>19052581</v>
      </c>
      <c r="E71" s="76">
        <v>113.24360401689131</v>
      </c>
      <c r="F71" s="77">
        <v>107.35042200097489</v>
      </c>
    </row>
    <row r="72" spans="1:6" ht="14.25" customHeight="1" hidden="1">
      <c r="A72" s="70" t="s">
        <v>282</v>
      </c>
      <c r="B72" s="71"/>
      <c r="C72" s="71"/>
      <c r="D72" s="71"/>
      <c r="E72" s="76" t="e">
        <v>#DIV/0!</v>
      </c>
      <c r="F72" s="77" t="e">
        <v>#DIV/0!</v>
      </c>
    </row>
    <row r="73" spans="1:6" ht="15">
      <c r="A73" s="70" t="s">
        <v>283</v>
      </c>
      <c r="B73" s="71">
        <v>0</v>
      </c>
      <c r="C73" s="71">
        <v>-242636</v>
      </c>
      <c r="D73" s="71">
        <v>31472</v>
      </c>
      <c r="E73" s="76">
        <v>0</v>
      </c>
      <c r="F73" s="77">
        <v>-12.970869945102953</v>
      </c>
    </row>
    <row r="74" spans="1:6" ht="7.5" customHeight="1">
      <c r="A74" s="78"/>
      <c r="B74" s="79"/>
      <c r="C74" s="79"/>
      <c r="D74" s="79"/>
      <c r="E74" s="79"/>
      <c r="F74" s="105"/>
    </row>
    <row r="75" spans="1:6" ht="15">
      <c r="A75" s="73" t="s">
        <v>297</v>
      </c>
      <c r="B75" s="74">
        <v>11186488.681080006</v>
      </c>
      <c r="C75" s="74">
        <v>12343023.310999993</v>
      </c>
      <c r="D75" s="74">
        <v>16717842</v>
      </c>
      <c r="E75" s="75">
        <v>149.44673415059466</v>
      </c>
      <c r="F75" s="72">
        <v>135.4436557298017</v>
      </c>
    </row>
    <row r="76" spans="1:6" ht="15">
      <c r="A76" s="70" t="s">
        <v>274</v>
      </c>
      <c r="B76" s="71">
        <v>4177864.3770000003</v>
      </c>
      <c r="C76" s="71">
        <v>6205774.617000001</v>
      </c>
      <c r="D76" s="71">
        <v>6245050</v>
      </c>
      <c r="F76" s="77">
        <v>100.63288445720231</v>
      </c>
    </row>
    <row r="77" spans="1:6" ht="15">
      <c r="A77" s="70" t="s">
        <v>275</v>
      </c>
      <c r="B77" s="71">
        <v>-14734399.402999997</v>
      </c>
      <c r="C77" s="71">
        <v>-22968969.944000006</v>
      </c>
      <c r="D77" s="71">
        <v>-22828080</v>
      </c>
      <c r="E77" s="76">
        <v>149.47948129624024</v>
      </c>
      <c r="F77" s="77">
        <v>99.38660747807366</v>
      </c>
    </row>
    <row r="78" spans="1:6" ht="15">
      <c r="A78" s="70" t="s">
        <v>276</v>
      </c>
      <c r="B78" s="71">
        <v>-2910477.2619999982</v>
      </c>
      <c r="C78" s="71">
        <v>384196.1649999991</v>
      </c>
      <c r="D78" s="71">
        <v>823182</v>
      </c>
      <c r="E78" s="76">
        <v>154.93050904641618</v>
      </c>
      <c r="F78" s="77">
        <v>214.26085812178837</v>
      </c>
    </row>
    <row r="79" spans="1:6" ht="15">
      <c r="A79" s="70" t="s">
        <v>277</v>
      </c>
      <c r="B79" s="71">
        <v>-17644876.664999995</v>
      </c>
      <c r="C79" s="71">
        <v>-22584773.779000007</v>
      </c>
      <c r="D79" s="71">
        <v>-22004898</v>
      </c>
      <c r="E79" s="76">
        <v>-28.28340254526958</v>
      </c>
      <c r="F79" s="77">
        <v>97.43244814106045</v>
      </c>
    </row>
    <row r="80" spans="1:6" ht="15">
      <c r="A80" s="70" t="s">
        <v>278</v>
      </c>
      <c r="B80" s="71">
        <v>2578814.712</v>
      </c>
      <c r="C80" s="71">
        <v>3361161.8709999993</v>
      </c>
      <c r="D80" s="71">
        <v>3525718</v>
      </c>
      <c r="E80" s="76">
        <v>124.70984307670707</v>
      </c>
      <c r="F80" s="77">
        <v>104.89581089264952</v>
      </c>
    </row>
    <row r="81" spans="1:6" ht="15">
      <c r="A81" s="70" t="s">
        <v>279</v>
      </c>
      <c r="B81" s="71">
        <v>911673.34008</v>
      </c>
      <c r="C81" s="71">
        <v>496338.1639999999</v>
      </c>
      <c r="D81" s="71">
        <v>1217484</v>
      </c>
      <c r="E81" s="76">
        <v>136.7185468422285</v>
      </c>
      <c r="F81" s="77">
        <v>245.29324728694456</v>
      </c>
    </row>
    <row r="82" spans="1:6" ht="15">
      <c r="A82" s="70" t="s">
        <v>280</v>
      </c>
      <c r="B82" s="71">
        <v>4338591.648</v>
      </c>
      <c r="C82" s="71">
        <v>5844898.259</v>
      </c>
      <c r="D82" s="71">
        <v>7136201</v>
      </c>
      <c r="E82" s="76">
        <v>133.5438853452888</v>
      </c>
      <c r="F82" s="77">
        <v>122.09281810870954</v>
      </c>
    </row>
    <row r="83" spans="1:6" ht="15">
      <c r="A83" s="70" t="s">
        <v>281</v>
      </c>
      <c r="B83" s="71">
        <v>16824421.269</v>
      </c>
      <c r="C83" s="71">
        <v>19019624.179</v>
      </c>
      <c r="D83" s="71">
        <v>20324179</v>
      </c>
      <c r="E83" s="76">
        <v>164.48196970299426</v>
      </c>
      <c r="F83" s="77">
        <v>106.85899368316849</v>
      </c>
    </row>
    <row r="84" spans="1:6" ht="14.25" customHeight="1" hidden="1">
      <c r="A84" s="70" t="s">
        <v>282</v>
      </c>
      <c r="B84" s="71"/>
      <c r="C84" s="71"/>
      <c r="D84" s="71"/>
      <c r="E84" s="76">
        <v>120.8016529962223</v>
      </c>
      <c r="F84" s="77" t="e">
        <v>#DIV/0!</v>
      </c>
    </row>
    <row r="85" spans="1:6" ht="15">
      <c r="A85" s="70" t="s">
        <v>283</v>
      </c>
      <c r="B85" s="71">
        <v>0</v>
      </c>
      <c r="C85" s="71">
        <v>0</v>
      </c>
      <c r="D85" s="71">
        <v>274108</v>
      </c>
      <c r="E85" s="76">
        <v>0</v>
      </c>
      <c r="F85" s="77"/>
    </row>
    <row r="86" spans="1:6" ht="6.75" customHeight="1">
      <c r="A86" s="78"/>
      <c r="B86" s="79"/>
      <c r="C86" s="79"/>
      <c r="D86" s="79"/>
      <c r="E86" s="82"/>
      <c r="F86" s="80"/>
    </row>
    <row r="87" spans="1:6" ht="15">
      <c r="A87" s="73" t="s">
        <v>298</v>
      </c>
      <c r="B87" s="74">
        <v>11186488.681080006</v>
      </c>
      <c r="C87" s="74">
        <v>12343023.310999993</v>
      </c>
      <c r="D87" s="74">
        <v>16717842</v>
      </c>
      <c r="E87" s="75">
        <v>149.44673415059466</v>
      </c>
      <c r="F87" s="72">
        <v>135.4436557298017</v>
      </c>
    </row>
    <row r="88" spans="1:6" ht="15">
      <c r="A88" s="70" t="s">
        <v>274</v>
      </c>
      <c r="B88" s="71">
        <v>500000</v>
      </c>
      <c r="C88" s="71">
        <v>500000</v>
      </c>
      <c r="D88" s="71">
        <v>1465050</v>
      </c>
      <c r="E88" s="76">
        <v>293.01</v>
      </c>
      <c r="F88" s="77">
        <v>293.01</v>
      </c>
    </row>
    <row r="89" spans="1:6" ht="15">
      <c r="A89" s="70" t="s">
        <v>275</v>
      </c>
      <c r="B89" s="71">
        <v>8634815.341000006</v>
      </c>
      <c r="C89" s="71">
        <v>9962488.981999995</v>
      </c>
      <c r="D89" s="71">
        <v>9791920</v>
      </c>
      <c r="E89" s="76">
        <v>113.40045633061551</v>
      </c>
      <c r="F89" s="77">
        <v>98.2878878731191</v>
      </c>
    </row>
    <row r="90" spans="1:6" ht="15">
      <c r="A90" s="70" t="s">
        <v>276</v>
      </c>
      <c r="B90" s="71">
        <v>140000</v>
      </c>
      <c r="C90" s="71">
        <v>384196.1649999991</v>
      </c>
      <c r="D90" s="71">
        <v>1233182</v>
      </c>
      <c r="E90" s="76">
        <v>880.8442857142858</v>
      </c>
      <c r="F90" s="77">
        <v>320.97717581329914</v>
      </c>
    </row>
    <row r="91" spans="1:6" ht="15">
      <c r="A91" s="70" t="s">
        <v>277</v>
      </c>
      <c r="B91" s="71">
        <v>8774815.341000006</v>
      </c>
      <c r="C91" s="71">
        <v>10346685.146999994</v>
      </c>
      <c r="D91" s="71">
        <v>11025102</v>
      </c>
      <c r="E91" s="76">
        <v>125.64483207396526</v>
      </c>
      <c r="F91" s="77">
        <v>106.55685220301415</v>
      </c>
    </row>
    <row r="92" spans="1:6" ht="15">
      <c r="A92" s="70" t="s">
        <v>278</v>
      </c>
      <c r="B92" s="71">
        <v>500000</v>
      </c>
      <c r="C92" s="71">
        <v>500000</v>
      </c>
      <c r="D92" s="71">
        <v>825718</v>
      </c>
      <c r="E92" s="76">
        <v>165.1436</v>
      </c>
      <c r="F92" s="77">
        <v>165.1436</v>
      </c>
    </row>
    <row r="93" spans="1:6" ht="15">
      <c r="A93" s="70" t="s">
        <v>279</v>
      </c>
      <c r="B93" s="71">
        <v>911673.34008</v>
      </c>
      <c r="C93" s="71">
        <v>496338.1639999999</v>
      </c>
      <c r="D93" s="71">
        <v>617484</v>
      </c>
      <c r="E93" s="76">
        <v>67.73083876137207</v>
      </c>
      <c r="F93" s="77">
        <v>124.40792282094193</v>
      </c>
    </row>
    <row r="94" spans="1:6" ht="15">
      <c r="A94" s="70" t="s">
        <v>280</v>
      </c>
      <c r="B94" s="71">
        <v>500000</v>
      </c>
      <c r="C94" s="71">
        <v>500000</v>
      </c>
      <c r="D94" s="71">
        <v>1136201</v>
      </c>
      <c r="E94" s="76">
        <v>227.24020000000002</v>
      </c>
      <c r="F94" s="77">
        <v>227.24020000000002</v>
      </c>
    </row>
    <row r="95" spans="1:6" ht="15">
      <c r="A95" s="70" t="s">
        <v>281</v>
      </c>
      <c r="B95" s="71">
        <v>0</v>
      </c>
      <c r="C95" s="71">
        <v>0</v>
      </c>
      <c r="D95" s="71">
        <v>1374179</v>
      </c>
      <c r="E95" s="76">
        <v>0</v>
      </c>
      <c r="F95" s="77">
        <v>0</v>
      </c>
    </row>
    <row r="96" spans="1:8" ht="15.75" thickBot="1">
      <c r="A96" s="106" t="s">
        <v>283</v>
      </c>
      <c r="B96" s="107">
        <v>0</v>
      </c>
      <c r="C96" s="107">
        <v>0</v>
      </c>
      <c r="D96" s="107">
        <v>274108</v>
      </c>
      <c r="E96" s="108">
        <v>0</v>
      </c>
      <c r="F96" s="108">
        <v>0</v>
      </c>
      <c r="H96" s="81"/>
    </row>
    <row r="97" spans="1:6" s="62" customFormat="1" ht="15.75" hidden="1" thickTop="1">
      <c r="A97" s="104"/>
      <c r="B97" s="71"/>
      <c r="C97" s="71"/>
      <c r="D97" s="71"/>
      <c r="E97" s="71"/>
      <c r="F97" s="77" t="e">
        <v>#DIV/0!</v>
      </c>
    </row>
    <row r="98" spans="1:6" s="109" customFormat="1" ht="15.75" hidden="1" thickTop="1">
      <c r="A98" s="103" t="s">
        <v>299</v>
      </c>
      <c r="B98" s="71">
        <v>19399062</v>
      </c>
      <c r="C98" s="71">
        <v>19399062</v>
      </c>
      <c r="D98" s="71"/>
      <c r="E98" s="71"/>
      <c r="F98" s="77">
        <v>0</v>
      </c>
    </row>
    <row r="99" spans="1:6" s="109" customFormat="1" ht="15.75" hidden="1" thickTop="1">
      <c r="A99" s="104" t="s">
        <v>227</v>
      </c>
      <c r="B99" s="71"/>
      <c r="C99" s="71"/>
      <c r="D99" s="71"/>
      <c r="E99" s="71"/>
      <c r="F99" s="77" t="e">
        <v>#DIV/0!</v>
      </c>
    </row>
    <row r="100" spans="1:6" s="109" customFormat="1" ht="15.75" hidden="1" thickTop="1">
      <c r="A100" s="104" t="s">
        <v>300</v>
      </c>
      <c r="B100" s="71">
        <v>17031394</v>
      </c>
      <c r="C100" s="71">
        <v>17031394</v>
      </c>
      <c r="D100" s="71"/>
      <c r="E100" s="71"/>
      <c r="F100" s="77">
        <v>0</v>
      </c>
    </row>
    <row r="101" spans="1:6" s="109" customFormat="1" ht="15.75" hidden="1" thickTop="1">
      <c r="A101" s="104" t="s">
        <v>301</v>
      </c>
      <c r="B101" s="71">
        <v>841815</v>
      </c>
      <c r="C101" s="71">
        <v>841815</v>
      </c>
      <c r="D101" s="71"/>
      <c r="E101" s="71"/>
      <c r="F101" s="77">
        <v>0</v>
      </c>
    </row>
    <row r="102" spans="1:6" s="109" customFormat="1" ht="15.75" hidden="1" thickTop="1">
      <c r="A102" s="104" t="s">
        <v>302</v>
      </c>
      <c r="B102" s="71">
        <v>141788</v>
      </c>
      <c r="C102" s="71">
        <v>141788</v>
      </c>
      <c r="D102" s="71"/>
      <c r="E102" s="71"/>
      <c r="F102" s="77">
        <v>0</v>
      </c>
    </row>
    <row r="103" spans="1:6" s="109" customFormat="1" ht="15.75" hidden="1" thickTop="1">
      <c r="A103" s="104" t="s">
        <v>303</v>
      </c>
      <c r="B103" s="71">
        <v>1320384</v>
      </c>
      <c r="C103" s="71">
        <v>1320384</v>
      </c>
      <c r="D103" s="71"/>
      <c r="E103" s="71"/>
      <c r="F103" s="77">
        <v>0</v>
      </c>
    </row>
    <row r="104" spans="1:6" s="109" customFormat="1" ht="15.75" hidden="1" thickTop="1">
      <c r="A104" s="104" t="s">
        <v>304</v>
      </c>
      <c r="B104" s="71">
        <v>63681</v>
      </c>
      <c r="C104" s="71">
        <v>63681</v>
      </c>
      <c r="D104" s="71"/>
      <c r="E104" s="71"/>
      <c r="F104" s="77">
        <v>0</v>
      </c>
    </row>
    <row r="105" spans="1:6" s="109" customFormat="1" ht="15.75" hidden="1" thickTop="1">
      <c r="A105" s="104"/>
      <c r="B105" s="71"/>
      <c r="C105" s="71"/>
      <c r="D105" s="71"/>
      <c r="E105" s="71"/>
      <c r="F105" s="77" t="e">
        <v>#DIV/0!</v>
      </c>
    </row>
    <row r="106" spans="1:5" s="109" customFormat="1" ht="9.75" customHeight="1" thickTop="1">
      <c r="A106" s="110"/>
      <c r="B106" s="111"/>
      <c r="C106" s="111"/>
      <c r="D106" s="111"/>
      <c r="E106" s="111"/>
    </row>
    <row r="107" spans="1:5" s="114" customFormat="1" ht="12.75">
      <c r="A107" s="112" t="s">
        <v>305</v>
      </c>
      <c r="B107" s="113"/>
      <c r="C107" s="113"/>
      <c r="D107" s="113"/>
      <c r="E107" s="113"/>
    </row>
    <row r="108" spans="1:5" s="116" customFormat="1" ht="12.75">
      <c r="A108" s="115" t="s">
        <v>306</v>
      </c>
      <c r="B108" s="113"/>
      <c r="C108" s="113"/>
      <c r="D108" s="113"/>
      <c r="E108" s="113"/>
    </row>
    <row r="109" spans="1:5" s="116" customFormat="1" ht="12.75">
      <c r="A109" s="115" t="s">
        <v>307</v>
      </c>
      <c r="B109" s="113"/>
      <c r="C109" s="113"/>
      <c r="D109" s="113"/>
      <c r="E109" s="113"/>
    </row>
    <row r="110" spans="1:5" s="116" customFormat="1" ht="12.75">
      <c r="A110" s="115" t="s">
        <v>308</v>
      </c>
      <c r="B110" s="113"/>
      <c r="C110" s="113"/>
      <c r="D110" s="113"/>
      <c r="E110" s="113"/>
    </row>
  </sheetData>
  <mergeCells count="7">
    <mergeCell ref="A2:F2"/>
    <mergeCell ref="E4:E5"/>
    <mergeCell ref="F4:F5"/>
    <mergeCell ref="A4:A5"/>
    <mergeCell ref="B4:B5"/>
    <mergeCell ref="C4:C5"/>
    <mergeCell ref="D4:D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">
      <selection activeCell="F3" sqref="F3"/>
    </sheetView>
  </sheetViews>
  <sheetFormatPr defaultColWidth="10.28125" defaultRowHeight="12.75"/>
  <cols>
    <col min="1" max="1" width="62.28125" style="61" customWidth="1"/>
    <col min="2" max="6" width="14.140625" style="62" customWidth="1"/>
    <col min="7" max="8" width="12.00390625" style="61" customWidth="1"/>
    <col min="9" max="16384" width="8.00390625" style="61" customWidth="1"/>
  </cols>
  <sheetData>
    <row r="1" spans="1:6" s="62" customFormat="1" ht="21.75" customHeight="1">
      <c r="A1" s="117"/>
      <c r="F1" s="64" t="s">
        <v>505</v>
      </c>
    </row>
    <row r="2" spans="1:6" ht="30" customHeight="1">
      <c r="A2" s="723" t="s">
        <v>309</v>
      </c>
      <c r="B2" s="723"/>
      <c r="C2" s="723"/>
      <c r="D2" s="723"/>
      <c r="E2" s="723"/>
      <c r="F2" s="723"/>
    </row>
    <row r="3" spans="1:6" ht="17.25" customHeight="1">
      <c r="A3" s="110"/>
      <c r="F3" s="64" t="s">
        <v>219</v>
      </c>
    </row>
    <row r="4" spans="1:6" ht="27.75" customHeight="1">
      <c r="A4" s="717" t="s">
        <v>0</v>
      </c>
      <c r="B4" s="719" t="s">
        <v>221</v>
      </c>
      <c r="C4" s="719" t="s">
        <v>222</v>
      </c>
      <c r="D4" s="722" t="s">
        <v>223</v>
      </c>
      <c r="E4" s="715" t="s">
        <v>224</v>
      </c>
      <c r="F4" s="715" t="s">
        <v>225</v>
      </c>
    </row>
    <row r="5" spans="1:6" ht="31.5" customHeight="1">
      <c r="A5" s="718"/>
      <c r="B5" s="720"/>
      <c r="C5" s="721"/>
      <c r="D5" s="722"/>
      <c r="E5" s="716"/>
      <c r="F5" s="716"/>
    </row>
    <row r="6" spans="1:6" ht="15">
      <c r="A6" s="65" t="s">
        <v>220</v>
      </c>
      <c r="B6" s="66">
        <v>1</v>
      </c>
      <c r="C6" s="66">
        <v>2</v>
      </c>
      <c r="D6" s="66">
        <v>3</v>
      </c>
      <c r="E6" s="65">
        <v>4</v>
      </c>
      <c r="F6" s="67">
        <v>5</v>
      </c>
    </row>
    <row r="7" spans="2:8" s="109" customFormat="1" ht="15" hidden="1">
      <c r="B7" s="111"/>
      <c r="C7" s="111"/>
      <c r="D7" s="111"/>
      <c r="E7" s="111"/>
      <c r="F7" s="111"/>
      <c r="G7" s="118"/>
      <c r="H7" s="118"/>
    </row>
    <row r="8" spans="1:8" s="109" customFormat="1" ht="15" hidden="1">
      <c r="A8" s="110"/>
      <c r="B8" s="111"/>
      <c r="C8" s="111"/>
      <c r="D8" s="111"/>
      <c r="E8" s="111"/>
      <c r="F8" s="111"/>
      <c r="G8" s="118"/>
      <c r="H8" s="118"/>
    </row>
    <row r="9" spans="2:8" s="109" customFormat="1" ht="15" hidden="1">
      <c r="B9" s="111"/>
      <c r="C9" s="111"/>
      <c r="D9" s="111"/>
      <c r="E9" s="111"/>
      <c r="F9" s="111"/>
      <c r="G9" s="118"/>
      <c r="H9" s="118"/>
    </row>
    <row r="10" spans="2:8" s="109" customFormat="1" ht="15" hidden="1">
      <c r="B10" s="111"/>
      <c r="C10" s="111"/>
      <c r="D10" s="111"/>
      <c r="E10" s="111"/>
      <c r="F10" s="111"/>
      <c r="G10" s="118"/>
      <c r="H10" s="118"/>
    </row>
    <row r="11" spans="2:8" s="109" customFormat="1" ht="15" hidden="1">
      <c r="B11" s="111"/>
      <c r="C11" s="111"/>
      <c r="D11" s="111"/>
      <c r="E11" s="111"/>
      <c r="F11" s="111"/>
      <c r="G11" s="118"/>
      <c r="H11" s="118"/>
    </row>
    <row r="12" spans="2:8" s="109" customFormat="1" ht="15" hidden="1">
      <c r="B12" s="111"/>
      <c r="C12" s="111"/>
      <c r="D12" s="111"/>
      <c r="E12" s="111"/>
      <c r="F12" s="111"/>
      <c r="G12" s="118"/>
      <c r="H12" s="118"/>
    </row>
    <row r="13" spans="2:8" s="109" customFormat="1" ht="15" hidden="1">
      <c r="B13" s="111"/>
      <c r="C13" s="111"/>
      <c r="D13" s="111"/>
      <c r="E13" s="111"/>
      <c r="F13" s="111"/>
      <c r="G13" s="118"/>
      <c r="H13" s="118"/>
    </row>
    <row r="14" spans="2:8" s="109" customFormat="1" ht="15" hidden="1">
      <c r="B14" s="111"/>
      <c r="C14" s="111"/>
      <c r="D14" s="111"/>
      <c r="E14" s="111"/>
      <c r="F14" s="111"/>
      <c r="G14" s="118"/>
      <c r="H14" s="118"/>
    </row>
    <row r="15" spans="2:8" s="109" customFormat="1" ht="15" hidden="1">
      <c r="B15" s="111"/>
      <c r="C15" s="111"/>
      <c r="D15" s="111"/>
      <c r="E15" s="111"/>
      <c r="F15" s="111"/>
      <c r="G15" s="118"/>
      <c r="H15" s="118"/>
    </row>
    <row r="16" spans="1:8" s="109" customFormat="1" ht="15">
      <c r="A16" s="119" t="s">
        <v>310</v>
      </c>
      <c r="B16" s="68">
        <v>20198774.095</v>
      </c>
      <c r="C16" s="68">
        <v>20198774.095</v>
      </c>
      <c r="D16" s="68">
        <v>22588223</v>
      </c>
      <c r="E16" s="75">
        <v>111.82967289877006</v>
      </c>
      <c r="F16" s="69">
        <v>111.82967289877006</v>
      </c>
      <c r="H16" s="111"/>
    </row>
    <row r="17" spans="1:8" s="109" customFormat="1" ht="15">
      <c r="A17" s="104" t="s">
        <v>227</v>
      </c>
      <c r="B17" s="71"/>
      <c r="C17" s="71"/>
      <c r="D17" s="71"/>
      <c r="E17" s="71"/>
      <c r="F17" s="77"/>
      <c r="H17" s="111"/>
    </row>
    <row r="18" spans="1:6" s="109" customFormat="1" ht="15">
      <c r="A18" s="104" t="s">
        <v>311</v>
      </c>
      <c r="B18" s="71">
        <v>17924922.015</v>
      </c>
      <c r="C18" s="71">
        <v>17924922.015</v>
      </c>
      <c r="D18" s="71">
        <v>20048260</v>
      </c>
      <c r="E18" s="76">
        <v>111.8457306716489</v>
      </c>
      <c r="F18" s="77">
        <v>111.8457306716489</v>
      </c>
    </row>
    <row r="19" spans="1:6" s="109" customFormat="1" ht="15">
      <c r="A19" s="104" t="s">
        <v>312</v>
      </c>
      <c r="B19" s="71">
        <v>16946237.03</v>
      </c>
      <c r="C19" s="71">
        <v>16946237.03</v>
      </c>
      <c r="D19" s="71">
        <v>18772023</v>
      </c>
      <c r="E19" s="76">
        <v>110.77399051345618</v>
      </c>
      <c r="F19" s="77">
        <v>110.77399051345618</v>
      </c>
    </row>
    <row r="20" spans="1:6" s="109" customFormat="1" ht="15">
      <c r="A20" s="104" t="s">
        <v>313</v>
      </c>
      <c r="B20" s="71">
        <v>837605.925</v>
      </c>
      <c r="C20" s="71">
        <v>837605.925</v>
      </c>
      <c r="D20" s="71">
        <v>1163059</v>
      </c>
      <c r="E20" s="76">
        <v>138.8551543495827</v>
      </c>
      <c r="F20" s="77">
        <v>138.8551543495827</v>
      </c>
    </row>
    <row r="21" spans="1:6" s="109" customFormat="1" ht="15">
      <c r="A21" s="104" t="s">
        <v>314</v>
      </c>
      <c r="B21" s="71">
        <v>141079.06</v>
      </c>
      <c r="C21" s="71">
        <v>141079.06</v>
      </c>
      <c r="D21" s="71">
        <v>113178</v>
      </c>
      <c r="E21" s="76">
        <v>80.22310327273232</v>
      </c>
      <c r="F21" s="77">
        <v>80.22310327273232</v>
      </c>
    </row>
    <row r="22" spans="1:6" s="109" customFormat="1" ht="15">
      <c r="A22" s="104" t="s">
        <v>315</v>
      </c>
      <c r="B22" s="71">
        <v>1313782.08</v>
      </c>
      <c r="C22" s="71">
        <v>1313782.08</v>
      </c>
      <c r="D22" s="71">
        <v>1607396</v>
      </c>
      <c r="E22" s="76">
        <v>122.34875360759983</v>
      </c>
      <c r="F22" s="77">
        <v>122.34875360759983</v>
      </c>
    </row>
    <row r="23" spans="1:6" s="109" customFormat="1" ht="15">
      <c r="A23" s="104" t="s">
        <v>448</v>
      </c>
      <c r="B23" s="71">
        <v>63681</v>
      </c>
      <c r="C23" s="71">
        <v>63681</v>
      </c>
      <c r="D23" s="71">
        <v>69993</v>
      </c>
      <c r="E23" s="76">
        <v>109.91190464973855</v>
      </c>
      <c r="F23" s="77">
        <v>109.91190464973855</v>
      </c>
    </row>
    <row r="24" spans="1:6" s="109" customFormat="1" ht="15">
      <c r="A24" s="104" t="s">
        <v>316</v>
      </c>
      <c r="B24" s="71">
        <v>0</v>
      </c>
      <c r="C24" s="71">
        <v>0</v>
      </c>
      <c r="D24" s="71">
        <v>3738</v>
      </c>
      <c r="E24" s="76">
        <v>0</v>
      </c>
      <c r="F24" s="77">
        <v>0</v>
      </c>
    </row>
    <row r="25" spans="1:6" s="109" customFormat="1" ht="15">
      <c r="A25" s="120" t="s">
        <v>317</v>
      </c>
      <c r="B25" s="79">
        <v>896389</v>
      </c>
      <c r="C25" s="79">
        <v>896389</v>
      </c>
      <c r="D25" s="79">
        <v>858836</v>
      </c>
      <c r="E25" s="82">
        <v>95.810635784241</v>
      </c>
      <c r="F25" s="80">
        <v>95.810635784241</v>
      </c>
    </row>
    <row r="26" spans="1:6" s="109" customFormat="1" ht="15">
      <c r="A26" s="110"/>
      <c r="B26" s="111"/>
      <c r="C26" s="111"/>
      <c r="D26" s="111"/>
      <c r="E26" s="111"/>
      <c r="F26" s="111"/>
    </row>
    <row r="27" spans="1:6" s="109" customFormat="1" ht="15">
      <c r="A27" s="121" t="s">
        <v>305</v>
      </c>
      <c r="B27" s="111"/>
      <c r="C27" s="111"/>
      <c r="D27" s="111"/>
      <c r="E27" s="111"/>
      <c r="F27" s="111"/>
    </row>
    <row r="28" spans="1:6" s="109" customFormat="1" ht="5.25" customHeight="1">
      <c r="A28" s="61"/>
      <c r="B28" s="111"/>
      <c r="C28" s="111"/>
      <c r="D28" s="111"/>
      <c r="E28" s="111"/>
      <c r="F28" s="111"/>
    </row>
    <row r="29" spans="1:6" s="101" customFormat="1" ht="15">
      <c r="A29" s="61" t="s">
        <v>318</v>
      </c>
      <c r="B29" s="111"/>
      <c r="C29" s="111"/>
      <c r="D29" s="111"/>
      <c r="E29" s="111"/>
      <c r="F29" s="111"/>
    </row>
    <row r="30" spans="1:6" s="101" customFormat="1" ht="8.25" customHeight="1">
      <c r="A30" s="61"/>
      <c r="B30" s="111"/>
      <c r="C30" s="111"/>
      <c r="D30" s="111"/>
      <c r="E30" s="111"/>
      <c r="F30" s="111"/>
    </row>
    <row r="31" spans="1:6" s="101" customFormat="1" ht="15">
      <c r="A31" s="61"/>
      <c r="B31" s="111"/>
      <c r="C31" s="111"/>
      <c r="D31" s="111"/>
      <c r="E31" s="111"/>
      <c r="F31" s="111"/>
    </row>
    <row r="32" spans="1:6" s="101" customFormat="1" ht="15">
      <c r="A32" s="61"/>
      <c r="B32" s="111"/>
      <c r="C32" s="111"/>
      <c r="D32" s="111"/>
      <c r="E32" s="111"/>
      <c r="F32" s="111"/>
    </row>
  </sheetData>
  <mergeCells count="7">
    <mergeCell ref="A2:F2"/>
    <mergeCell ref="E4:E5"/>
    <mergeCell ref="F4:F5"/>
    <mergeCell ref="A4:A5"/>
    <mergeCell ref="B4:B5"/>
    <mergeCell ref="C4:C5"/>
    <mergeCell ref="D4:D5"/>
  </mergeCells>
  <printOptions/>
  <pageMargins left="0.5" right="0.31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workbookViewId="0" topLeftCell="A1">
      <selection activeCell="G1" sqref="G1"/>
    </sheetView>
  </sheetViews>
  <sheetFormatPr defaultColWidth="9.140625" defaultRowHeight="12.75"/>
  <cols>
    <col min="1" max="1" width="22.28125" style="219" customWidth="1"/>
    <col min="2" max="2" width="16.8515625" style="219" customWidth="1"/>
    <col min="3" max="3" width="14.57421875" style="219" customWidth="1"/>
    <col min="4" max="4" width="9.140625" style="219" customWidth="1"/>
    <col min="5" max="5" width="8.8515625" style="219" customWidth="1"/>
    <col min="6" max="6" width="12.8515625" style="219" customWidth="1"/>
    <col min="7" max="7" width="16.140625" style="219" customWidth="1"/>
    <col min="8" max="16384" width="9.140625" style="219" customWidth="1"/>
  </cols>
  <sheetData>
    <row r="1" ht="15">
      <c r="G1" s="295" t="s">
        <v>506</v>
      </c>
    </row>
    <row r="3" spans="1:7" ht="15.75" customHeight="1">
      <c r="A3" s="725" t="s">
        <v>451</v>
      </c>
      <c r="B3" s="669"/>
      <c r="C3" s="669"/>
      <c r="D3" s="669"/>
      <c r="E3" s="669"/>
      <c r="F3" s="669"/>
      <c r="G3" s="669"/>
    </row>
    <row r="4" spans="1:7" ht="21" customHeight="1">
      <c r="A4" s="669"/>
      <c r="B4" s="669"/>
      <c r="C4" s="669"/>
      <c r="D4" s="669"/>
      <c r="E4" s="669"/>
      <c r="F4" s="669"/>
      <c r="G4" s="669"/>
    </row>
    <row r="6" spans="1:7" ht="14.25">
      <c r="A6" s="726" t="s">
        <v>3</v>
      </c>
      <c r="B6" s="724" t="s">
        <v>452</v>
      </c>
      <c r="C6" s="724" t="s">
        <v>453</v>
      </c>
      <c r="D6" s="724" t="s">
        <v>330</v>
      </c>
      <c r="E6" s="724" t="s">
        <v>454</v>
      </c>
      <c r="F6" s="724"/>
      <c r="G6" s="724"/>
    </row>
    <row r="7" spans="1:7" ht="42.75">
      <c r="A7" s="726"/>
      <c r="B7" s="724"/>
      <c r="C7" s="724"/>
      <c r="D7" s="724"/>
      <c r="E7" s="519" t="s">
        <v>455</v>
      </c>
      <c r="F7" s="519" t="s">
        <v>611</v>
      </c>
      <c r="G7" s="519" t="s">
        <v>612</v>
      </c>
    </row>
    <row r="8" spans="1:7" ht="18" customHeight="1">
      <c r="A8" s="520" t="s">
        <v>6</v>
      </c>
      <c r="B8" s="521">
        <v>26864</v>
      </c>
      <c r="C8" s="521">
        <v>468454</v>
      </c>
      <c r="D8" s="521">
        <v>29164</v>
      </c>
      <c r="E8" s="521">
        <v>3408</v>
      </c>
      <c r="F8" s="521">
        <v>4549</v>
      </c>
      <c r="G8" s="521">
        <v>3215</v>
      </c>
    </row>
    <row r="9" spans="1:7" ht="18" customHeight="1">
      <c r="A9" s="520" t="s">
        <v>388</v>
      </c>
      <c r="B9" s="521">
        <v>5314</v>
      </c>
      <c r="C9" s="521">
        <v>51853</v>
      </c>
      <c r="D9" s="521">
        <v>11125</v>
      </c>
      <c r="E9" s="521">
        <v>1112</v>
      </c>
      <c r="F9" s="521">
        <v>1213</v>
      </c>
      <c r="G9" s="521">
        <v>1390</v>
      </c>
    </row>
    <row r="10" spans="1:7" ht="18" customHeight="1">
      <c r="A10" s="520" t="s">
        <v>34</v>
      </c>
      <c r="B10" s="521">
        <v>6745</v>
      </c>
      <c r="C10" s="521">
        <v>93201</v>
      </c>
      <c r="D10" s="521">
        <v>11554</v>
      </c>
      <c r="E10" s="521">
        <v>1284</v>
      </c>
      <c r="F10" s="521">
        <v>1039</v>
      </c>
      <c r="G10" s="521">
        <v>1727</v>
      </c>
    </row>
    <row r="11" spans="1:7" ht="18" customHeight="1">
      <c r="A11" s="520" t="s">
        <v>10</v>
      </c>
      <c r="B11" s="521">
        <v>3339</v>
      </c>
      <c r="C11" s="521">
        <v>32261</v>
      </c>
      <c r="D11" s="521">
        <v>6955</v>
      </c>
      <c r="E11" s="522">
        <v>888</v>
      </c>
      <c r="F11" s="522">
        <v>359</v>
      </c>
      <c r="G11" s="521">
        <v>1335</v>
      </c>
    </row>
    <row r="12" spans="1:7" ht="18" customHeight="1">
      <c r="A12" s="520" t="s">
        <v>11</v>
      </c>
      <c r="B12" s="521">
        <v>3560</v>
      </c>
      <c r="C12" s="521">
        <v>42391</v>
      </c>
      <c r="D12" s="521">
        <v>7735</v>
      </c>
      <c r="E12" s="522">
        <v>633</v>
      </c>
      <c r="F12" s="522">
        <v>474</v>
      </c>
      <c r="G12" s="521">
        <v>1403</v>
      </c>
    </row>
    <row r="13" spans="1:7" ht="18" customHeight="1">
      <c r="A13" s="520" t="s">
        <v>28</v>
      </c>
      <c r="B13" s="521">
        <v>3067</v>
      </c>
      <c r="C13" s="521">
        <v>45965</v>
      </c>
      <c r="D13" s="521">
        <v>5538</v>
      </c>
      <c r="E13" s="522">
        <v>743</v>
      </c>
      <c r="F13" s="522">
        <v>585</v>
      </c>
      <c r="G13" s="522">
        <v>897</v>
      </c>
    </row>
    <row r="14" spans="1:7" ht="18" customHeight="1">
      <c r="A14" s="520" t="s">
        <v>33</v>
      </c>
      <c r="B14" s="521">
        <v>5356</v>
      </c>
      <c r="C14" s="521">
        <v>72982</v>
      </c>
      <c r="D14" s="521">
        <v>8353</v>
      </c>
      <c r="E14" s="521">
        <v>1237</v>
      </c>
      <c r="F14" s="522">
        <v>649</v>
      </c>
      <c r="G14" s="521">
        <v>1182</v>
      </c>
    </row>
    <row r="15" spans="1:7" ht="18" customHeight="1">
      <c r="A15" s="520" t="s">
        <v>23</v>
      </c>
      <c r="B15" s="521">
        <v>4218</v>
      </c>
      <c r="C15" s="521">
        <v>61137</v>
      </c>
      <c r="D15" s="521">
        <v>8968</v>
      </c>
      <c r="E15" s="522">
        <v>616</v>
      </c>
      <c r="F15" s="522">
        <v>682</v>
      </c>
      <c r="G15" s="521">
        <v>1215</v>
      </c>
    </row>
    <row r="16" spans="1:7" ht="18" customHeight="1">
      <c r="A16" s="520" t="s">
        <v>25</v>
      </c>
      <c r="B16" s="521">
        <v>3300</v>
      </c>
      <c r="C16" s="521">
        <v>46922</v>
      </c>
      <c r="D16" s="521">
        <v>5618</v>
      </c>
      <c r="E16" s="522">
        <v>564</v>
      </c>
      <c r="F16" s="522">
        <v>274</v>
      </c>
      <c r="G16" s="522">
        <v>851</v>
      </c>
    </row>
    <row r="17" spans="1:7" ht="18" customHeight="1">
      <c r="A17" s="520" t="s">
        <v>20</v>
      </c>
      <c r="B17" s="521">
        <v>5910</v>
      </c>
      <c r="C17" s="521">
        <v>77402</v>
      </c>
      <c r="D17" s="521">
        <v>10478</v>
      </c>
      <c r="E17" s="522">
        <v>923</v>
      </c>
      <c r="F17" s="522">
        <v>723</v>
      </c>
      <c r="G17" s="521">
        <v>1808</v>
      </c>
    </row>
    <row r="18" spans="1:7" ht="18" customHeight="1">
      <c r="A18" s="520" t="s">
        <v>13</v>
      </c>
      <c r="B18" s="521">
        <v>3123</v>
      </c>
      <c r="C18" s="521">
        <v>32981</v>
      </c>
      <c r="D18" s="521">
        <v>4693</v>
      </c>
      <c r="E18" s="522">
        <v>239</v>
      </c>
      <c r="F18" s="522">
        <v>241</v>
      </c>
      <c r="G18" s="522">
        <v>536</v>
      </c>
    </row>
    <row r="19" spans="1:7" ht="18" customHeight="1">
      <c r="A19" s="520" t="s">
        <v>16</v>
      </c>
      <c r="B19" s="521">
        <v>2631</v>
      </c>
      <c r="C19" s="521">
        <v>30241</v>
      </c>
      <c r="D19" s="521">
        <v>4994</v>
      </c>
      <c r="E19" s="522">
        <v>496</v>
      </c>
      <c r="F19" s="522">
        <v>251</v>
      </c>
      <c r="G19" s="522">
        <v>795</v>
      </c>
    </row>
    <row r="20" spans="1:7" ht="18" customHeight="1">
      <c r="A20" s="520" t="s">
        <v>21</v>
      </c>
      <c r="B20" s="521">
        <v>3584</v>
      </c>
      <c r="C20" s="521">
        <v>35956</v>
      </c>
      <c r="D20" s="521">
        <v>5613</v>
      </c>
      <c r="E20" s="522">
        <v>536</v>
      </c>
      <c r="F20" s="522">
        <v>364</v>
      </c>
      <c r="G20" s="521">
        <v>1136</v>
      </c>
    </row>
    <row r="21" spans="1:7" ht="18" customHeight="1">
      <c r="A21" s="520" t="s">
        <v>31</v>
      </c>
      <c r="B21" s="521">
        <v>3614</v>
      </c>
      <c r="C21" s="521">
        <v>48298</v>
      </c>
      <c r="D21" s="521">
        <v>7296</v>
      </c>
      <c r="E21" s="521">
        <v>1898</v>
      </c>
      <c r="F21" s="522">
        <v>802</v>
      </c>
      <c r="G21" s="521">
        <v>1655</v>
      </c>
    </row>
    <row r="22" spans="1:7" ht="18" customHeight="1">
      <c r="A22" s="520" t="s">
        <v>37</v>
      </c>
      <c r="B22" s="521">
        <v>5588</v>
      </c>
      <c r="C22" s="521">
        <v>82386</v>
      </c>
      <c r="D22" s="521">
        <v>12218</v>
      </c>
      <c r="E22" s="521">
        <v>1268</v>
      </c>
      <c r="F22" s="522">
        <v>818</v>
      </c>
      <c r="G22" s="521">
        <v>1501</v>
      </c>
    </row>
    <row r="23" spans="1:7" ht="18" customHeight="1">
      <c r="A23" s="520" t="s">
        <v>8</v>
      </c>
      <c r="B23" s="521">
        <v>2969</v>
      </c>
      <c r="C23" s="521">
        <v>31835</v>
      </c>
      <c r="D23" s="521">
        <v>7381</v>
      </c>
      <c r="E23" s="522">
        <v>821</v>
      </c>
      <c r="F23" s="522">
        <v>354</v>
      </c>
      <c r="G23" s="521">
        <v>1065</v>
      </c>
    </row>
    <row r="24" spans="1:7" ht="18" customHeight="1">
      <c r="A24" s="520" t="s">
        <v>9</v>
      </c>
      <c r="B24" s="521">
        <v>2906</v>
      </c>
      <c r="C24" s="521">
        <v>35245</v>
      </c>
      <c r="D24" s="521">
        <v>8552</v>
      </c>
      <c r="E24" s="521">
        <v>1035</v>
      </c>
      <c r="F24" s="522">
        <v>596</v>
      </c>
      <c r="G24" s="521">
        <v>2095</v>
      </c>
    </row>
    <row r="25" spans="1:7" ht="18" customHeight="1">
      <c r="A25" s="520" t="s">
        <v>61</v>
      </c>
      <c r="B25" s="521">
        <v>3196</v>
      </c>
      <c r="C25" s="521">
        <v>41760</v>
      </c>
      <c r="D25" s="521">
        <v>5987</v>
      </c>
      <c r="E25" s="521">
        <v>1146</v>
      </c>
      <c r="F25" s="522">
        <v>428</v>
      </c>
      <c r="G25" s="522">
        <v>814</v>
      </c>
    </row>
    <row r="26" spans="1:7" ht="18" customHeight="1">
      <c r="A26" s="520" t="s">
        <v>18</v>
      </c>
      <c r="B26" s="521">
        <v>3270</v>
      </c>
      <c r="C26" s="521">
        <v>34646</v>
      </c>
      <c r="D26" s="521">
        <v>5359</v>
      </c>
      <c r="E26" s="522">
        <v>570</v>
      </c>
      <c r="F26" s="522">
        <v>391</v>
      </c>
      <c r="G26" s="522">
        <v>704</v>
      </c>
    </row>
    <row r="27" spans="1:7" ht="18" customHeight="1">
      <c r="A27" s="520" t="s">
        <v>4</v>
      </c>
      <c r="B27" s="521">
        <v>5865</v>
      </c>
      <c r="C27" s="521">
        <v>70210</v>
      </c>
      <c r="D27" s="521">
        <v>9361</v>
      </c>
      <c r="E27" s="521">
        <v>1094</v>
      </c>
      <c r="F27" s="522">
        <v>781</v>
      </c>
      <c r="G27" s="521">
        <v>1081</v>
      </c>
    </row>
    <row r="28" spans="1:7" ht="18" customHeight="1">
      <c r="A28" s="520" t="s">
        <v>17</v>
      </c>
      <c r="B28" s="521">
        <v>2087</v>
      </c>
      <c r="C28" s="521">
        <v>24392</v>
      </c>
      <c r="D28" s="521">
        <v>3085</v>
      </c>
      <c r="E28" s="522">
        <v>641</v>
      </c>
      <c r="F28" s="522">
        <v>246</v>
      </c>
      <c r="G28" s="522">
        <v>694</v>
      </c>
    </row>
    <row r="29" spans="1:7" ht="18" customHeight="1">
      <c r="A29" s="520" t="s">
        <v>26</v>
      </c>
      <c r="B29" s="521">
        <v>1700</v>
      </c>
      <c r="C29" s="521">
        <v>15196</v>
      </c>
      <c r="D29" s="521">
        <v>2451</v>
      </c>
      <c r="E29" s="522">
        <v>325</v>
      </c>
      <c r="F29" s="522">
        <v>193</v>
      </c>
      <c r="G29" s="522">
        <v>662</v>
      </c>
    </row>
    <row r="30" spans="1:7" ht="18" customHeight="1">
      <c r="A30" s="520" t="s">
        <v>111</v>
      </c>
      <c r="B30" s="522">
        <v>936</v>
      </c>
      <c r="C30" s="521">
        <v>7707</v>
      </c>
      <c r="D30" s="521">
        <v>1474</v>
      </c>
      <c r="E30" s="522">
        <v>235</v>
      </c>
      <c r="F30" s="522">
        <v>97</v>
      </c>
      <c r="G30" s="522">
        <v>379</v>
      </c>
    </row>
    <row r="31" spans="1:7" ht="18" customHeight="1">
      <c r="A31" s="520" t="s">
        <v>35</v>
      </c>
      <c r="B31" s="521">
        <v>3008</v>
      </c>
      <c r="C31" s="521">
        <v>40987</v>
      </c>
      <c r="D31" s="521">
        <v>5199</v>
      </c>
      <c r="E31" s="522">
        <v>702</v>
      </c>
      <c r="F31" s="522">
        <v>428</v>
      </c>
      <c r="G31" s="521">
        <v>1063</v>
      </c>
    </row>
    <row r="32" spans="1:7" ht="18" customHeight="1">
      <c r="A32" s="520" t="s">
        <v>36</v>
      </c>
      <c r="B32" s="521">
        <v>2281</v>
      </c>
      <c r="C32" s="521">
        <v>23076</v>
      </c>
      <c r="D32" s="521">
        <v>4470</v>
      </c>
      <c r="E32" s="522">
        <v>281</v>
      </c>
      <c r="F32" s="522">
        <v>238</v>
      </c>
      <c r="G32" s="522">
        <v>842</v>
      </c>
    </row>
    <row r="33" spans="1:7" ht="18" customHeight="1">
      <c r="A33" s="520" t="s">
        <v>24</v>
      </c>
      <c r="B33" s="521">
        <v>5083</v>
      </c>
      <c r="C33" s="521">
        <v>62802</v>
      </c>
      <c r="D33" s="521">
        <v>9281</v>
      </c>
      <c r="E33" s="521">
        <v>2451</v>
      </c>
      <c r="F33" s="522">
        <v>875</v>
      </c>
      <c r="G33" s="521">
        <v>1788</v>
      </c>
    </row>
    <row r="34" spans="1:7" ht="18" customHeight="1">
      <c r="A34" s="520" t="s">
        <v>5</v>
      </c>
      <c r="B34" s="521">
        <v>1724</v>
      </c>
      <c r="C34" s="521">
        <v>21925</v>
      </c>
      <c r="D34" s="521">
        <v>3197</v>
      </c>
      <c r="E34" s="522">
        <v>775</v>
      </c>
      <c r="F34" s="522">
        <v>226</v>
      </c>
      <c r="G34" s="522">
        <v>397</v>
      </c>
    </row>
    <row r="35" spans="1:7" ht="18" customHeight="1">
      <c r="A35" s="520" t="s">
        <v>12</v>
      </c>
      <c r="B35" s="521">
        <v>2197</v>
      </c>
      <c r="C35" s="521">
        <v>26083</v>
      </c>
      <c r="D35" s="521">
        <v>4520</v>
      </c>
      <c r="E35" s="522">
        <v>764</v>
      </c>
      <c r="F35" s="522">
        <v>303</v>
      </c>
      <c r="G35" s="521">
        <v>1119</v>
      </c>
    </row>
    <row r="36" spans="1:7" ht="18" customHeight="1">
      <c r="A36" s="520" t="s">
        <v>22</v>
      </c>
      <c r="B36" s="521">
        <v>4124</v>
      </c>
      <c r="C36" s="521">
        <v>47530</v>
      </c>
      <c r="D36" s="521">
        <v>7201</v>
      </c>
      <c r="E36" s="521">
        <v>1205</v>
      </c>
      <c r="F36" s="522">
        <v>571</v>
      </c>
      <c r="G36" s="521">
        <v>1403</v>
      </c>
    </row>
    <row r="37" spans="1:7" ht="18" customHeight="1">
      <c r="A37" s="520" t="s">
        <v>30</v>
      </c>
      <c r="B37" s="521">
        <v>1089</v>
      </c>
      <c r="C37" s="521">
        <v>9872</v>
      </c>
      <c r="D37" s="521">
        <v>3435</v>
      </c>
      <c r="E37" s="521">
        <v>2753</v>
      </c>
      <c r="F37" s="522">
        <v>371</v>
      </c>
      <c r="G37" s="522">
        <v>283</v>
      </c>
    </row>
    <row r="38" spans="1:7" ht="18" customHeight="1">
      <c r="A38" s="520" t="s">
        <v>63</v>
      </c>
      <c r="B38" s="521">
        <v>1441</v>
      </c>
      <c r="C38" s="521">
        <v>12978</v>
      </c>
      <c r="D38" s="521">
        <v>2233</v>
      </c>
      <c r="E38" s="522">
        <v>870</v>
      </c>
      <c r="F38" s="522">
        <v>159</v>
      </c>
      <c r="G38" s="522">
        <v>480</v>
      </c>
    </row>
    <row r="39" spans="1:7" ht="18" customHeight="1">
      <c r="A39" s="520" t="s">
        <v>64</v>
      </c>
      <c r="B39" s="521">
        <v>1340</v>
      </c>
      <c r="C39" s="521">
        <v>14657</v>
      </c>
      <c r="D39" s="521">
        <v>3044</v>
      </c>
      <c r="E39" s="521">
        <v>1323</v>
      </c>
      <c r="F39" s="522">
        <v>257</v>
      </c>
      <c r="G39" s="522">
        <v>878</v>
      </c>
    </row>
    <row r="40" spans="1:7" ht="18" customHeight="1">
      <c r="A40" s="520" t="s">
        <v>14</v>
      </c>
      <c r="B40" s="521">
        <v>8649</v>
      </c>
      <c r="C40" s="521">
        <v>130915</v>
      </c>
      <c r="D40" s="521">
        <v>9866</v>
      </c>
      <c r="E40" s="521">
        <v>1267</v>
      </c>
      <c r="F40" s="522">
        <v>706</v>
      </c>
      <c r="G40" s="522">
        <v>804</v>
      </c>
    </row>
    <row r="41" spans="1:7" ht="18" customHeight="1">
      <c r="A41" s="520" t="s">
        <v>114</v>
      </c>
      <c r="B41" s="521">
        <v>1606</v>
      </c>
      <c r="C41" s="521">
        <v>13634</v>
      </c>
      <c r="D41" s="521">
        <v>2985</v>
      </c>
      <c r="E41" s="522">
        <v>335</v>
      </c>
      <c r="F41" s="522">
        <v>178</v>
      </c>
      <c r="G41" s="522">
        <v>438</v>
      </c>
    </row>
    <row r="42" spans="1:7" ht="18" customHeight="1">
      <c r="A42" s="520" t="s">
        <v>19</v>
      </c>
      <c r="B42" s="521">
        <v>2294</v>
      </c>
      <c r="C42" s="521">
        <v>30437</v>
      </c>
      <c r="D42" s="521">
        <v>3472</v>
      </c>
      <c r="E42" s="522">
        <v>654</v>
      </c>
      <c r="F42" s="522">
        <v>226</v>
      </c>
      <c r="G42" s="522">
        <v>653</v>
      </c>
    </row>
    <row r="43" spans="1:7" ht="18" customHeight="1">
      <c r="A43" s="520" t="s">
        <v>27</v>
      </c>
      <c r="B43" s="521">
        <v>1901</v>
      </c>
      <c r="C43" s="521">
        <v>21715</v>
      </c>
      <c r="D43" s="521">
        <v>2969</v>
      </c>
      <c r="E43" s="522">
        <v>267</v>
      </c>
      <c r="F43" s="522">
        <v>230</v>
      </c>
      <c r="G43" s="522">
        <v>718</v>
      </c>
    </row>
    <row r="44" spans="1:7" ht="18" customHeight="1">
      <c r="A44" s="520" t="s">
        <v>29</v>
      </c>
      <c r="B44" s="521">
        <v>3098</v>
      </c>
      <c r="C44" s="521">
        <v>33326</v>
      </c>
      <c r="D44" s="521">
        <v>5503</v>
      </c>
      <c r="E44" s="521">
        <v>1380</v>
      </c>
      <c r="F44" s="522">
        <v>439</v>
      </c>
      <c r="G44" s="521">
        <v>1127</v>
      </c>
    </row>
    <row r="45" spans="1:7" ht="18" customHeight="1">
      <c r="A45" s="520" t="s">
        <v>32</v>
      </c>
      <c r="B45" s="521">
        <v>1841</v>
      </c>
      <c r="C45" s="521">
        <v>20547</v>
      </c>
      <c r="D45" s="521">
        <v>2693</v>
      </c>
      <c r="E45" s="522">
        <v>202</v>
      </c>
      <c r="F45" s="522">
        <v>192</v>
      </c>
      <c r="G45" s="522">
        <v>283</v>
      </c>
    </row>
    <row r="46" spans="1:7" ht="18" customHeight="1">
      <c r="A46" s="523" t="s">
        <v>456</v>
      </c>
      <c r="B46" s="524">
        <v>150818</v>
      </c>
      <c r="C46" s="524">
        <v>1993905</v>
      </c>
      <c r="D46" s="524">
        <v>254020</v>
      </c>
      <c r="E46" s="524">
        <v>36941</v>
      </c>
      <c r="F46" s="524">
        <v>21508</v>
      </c>
      <c r="G46" s="524">
        <v>40416</v>
      </c>
    </row>
  </sheetData>
  <mergeCells count="6">
    <mergeCell ref="E6:G6"/>
    <mergeCell ref="A3:G4"/>
    <mergeCell ref="A6:A7"/>
    <mergeCell ref="B6:B7"/>
    <mergeCell ref="C6:C7"/>
    <mergeCell ref="D6:D7"/>
  </mergeCells>
  <printOptions horizontalCentered="1"/>
  <pageMargins left="0.3937007874015748" right="0" top="0.3937007874015748" bottom="0.3937007874015748" header="0" footer="0"/>
  <pageSetup horizontalDpi="300" verticalDpi="3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75" zoomScaleSheetLayoutView="75" workbookViewId="0" topLeftCell="A1">
      <selection activeCell="D6" sqref="D6"/>
    </sheetView>
  </sheetViews>
  <sheetFormatPr defaultColWidth="9.140625" defaultRowHeight="12.75"/>
  <cols>
    <col min="1" max="1" width="6.28125" style="378" customWidth="1"/>
    <col min="2" max="2" width="21.28125" style="378" customWidth="1"/>
    <col min="3" max="3" width="22.421875" style="378" customWidth="1"/>
    <col min="4" max="4" width="21.8515625" style="378" customWidth="1"/>
    <col min="5" max="5" width="20.7109375" style="378" customWidth="1"/>
    <col min="6" max="6" width="20.57421875" style="378" customWidth="1"/>
    <col min="7" max="8" width="15.8515625" style="378" customWidth="1"/>
    <col min="9" max="9" width="14.421875" style="378" bestFit="1" customWidth="1"/>
    <col min="10" max="10" width="15.28125" style="378" customWidth="1"/>
    <col min="11" max="11" width="14.00390625" style="378" customWidth="1"/>
    <col min="12" max="12" width="15.421875" style="378" customWidth="1"/>
    <col min="13" max="13" width="13.8515625" style="378" customWidth="1"/>
    <col min="14" max="14" width="12.7109375" style="378" bestFit="1" customWidth="1"/>
    <col min="15" max="15" width="12.7109375" style="378" customWidth="1"/>
    <col min="16" max="16384" width="9.140625" style="378" customWidth="1"/>
  </cols>
  <sheetData>
    <row r="1" spans="1:14" ht="27" customHeight="1" thickBot="1">
      <c r="A1" s="727" t="s">
        <v>354</v>
      </c>
      <c r="B1" s="727"/>
      <c r="C1" s="727"/>
      <c r="D1" s="727"/>
      <c r="E1" s="727"/>
      <c r="F1" s="727"/>
      <c r="G1" s="727"/>
      <c r="H1" s="727"/>
      <c r="I1" s="727"/>
      <c r="J1" s="727"/>
      <c r="K1" s="377" t="s">
        <v>507</v>
      </c>
      <c r="M1" s="379"/>
      <c r="N1" s="379"/>
    </row>
    <row r="2" spans="1:14" ht="15" customHeight="1">
      <c r="A2" s="735" t="s">
        <v>357</v>
      </c>
      <c r="B2" s="738" t="s">
        <v>3</v>
      </c>
      <c r="C2" s="731" t="s">
        <v>355</v>
      </c>
      <c r="D2" s="732" t="s">
        <v>356</v>
      </c>
      <c r="E2" s="733"/>
      <c r="F2" s="733"/>
      <c r="G2" s="733"/>
      <c r="H2" s="733"/>
      <c r="I2" s="733"/>
      <c r="J2" s="733"/>
      <c r="K2" s="734"/>
      <c r="L2" s="380"/>
      <c r="M2" s="380"/>
      <c r="N2" s="380"/>
    </row>
    <row r="3" spans="1:12" ht="30" customHeight="1">
      <c r="A3" s="736"/>
      <c r="B3" s="739"/>
      <c r="C3" s="729"/>
      <c r="D3" s="728" t="s">
        <v>358</v>
      </c>
      <c r="E3" s="729" t="s">
        <v>359</v>
      </c>
      <c r="F3" s="729"/>
      <c r="G3" s="729"/>
      <c r="H3" s="729"/>
      <c r="I3" s="729"/>
      <c r="J3" s="729"/>
      <c r="K3" s="730"/>
      <c r="L3" s="381"/>
    </row>
    <row r="4" spans="1:11" ht="27" customHeight="1">
      <c r="A4" s="737"/>
      <c r="B4" s="740"/>
      <c r="C4" s="729"/>
      <c r="D4" s="729"/>
      <c r="E4" s="385" t="s">
        <v>360</v>
      </c>
      <c r="F4" s="385" t="s">
        <v>361</v>
      </c>
      <c r="G4" s="386" t="s">
        <v>362</v>
      </c>
      <c r="H4" s="386" t="s">
        <v>363</v>
      </c>
      <c r="I4" s="386" t="s">
        <v>364</v>
      </c>
      <c r="J4" s="386" t="s">
        <v>365</v>
      </c>
      <c r="K4" s="387" t="s">
        <v>366</v>
      </c>
    </row>
    <row r="5" spans="1:12" ht="16.5" customHeight="1">
      <c r="A5" s="388">
        <v>210</v>
      </c>
      <c r="B5" s="389" t="s">
        <v>4</v>
      </c>
      <c r="C5" s="390">
        <v>2464046839.62</v>
      </c>
      <c r="D5" s="391">
        <v>126350227.33000001</v>
      </c>
      <c r="E5" s="389">
        <v>1097683652.41</v>
      </c>
      <c r="F5" s="389">
        <v>1211860214.8799999</v>
      </c>
      <c r="G5" s="389">
        <v>737968.5</v>
      </c>
      <c r="H5" s="389">
        <v>765068.9</v>
      </c>
      <c r="I5" s="389">
        <v>2492051</v>
      </c>
      <c r="J5" s="389">
        <v>24157656.6</v>
      </c>
      <c r="K5" s="392">
        <v>0</v>
      </c>
      <c r="L5" s="382"/>
    </row>
    <row r="6" spans="1:12" ht="16.5" customHeight="1">
      <c r="A6" s="388">
        <v>280</v>
      </c>
      <c r="B6" s="389" t="s">
        <v>5</v>
      </c>
      <c r="C6" s="390">
        <v>682548149.2</v>
      </c>
      <c r="D6" s="391">
        <v>50153026.080000006</v>
      </c>
      <c r="E6" s="389">
        <v>354841240.38</v>
      </c>
      <c r="F6" s="389">
        <v>274763602.24</v>
      </c>
      <c r="G6" s="389">
        <v>310760</v>
      </c>
      <c r="H6" s="389">
        <v>139855.5</v>
      </c>
      <c r="I6" s="389">
        <v>218720</v>
      </c>
      <c r="J6" s="389">
        <v>2120945</v>
      </c>
      <c r="K6" s="392">
        <v>0</v>
      </c>
      <c r="L6" s="382"/>
    </row>
    <row r="7" spans="1:12" ht="16.5" customHeight="1">
      <c r="A7" s="388">
        <v>20</v>
      </c>
      <c r="B7" s="393" t="s">
        <v>6</v>
      </c>
      <c r="C7" s="390">
        <v>4203361650.84</v>
      </c>
      <c r="D7" s="391">
        <v>144924523.83</v>
      </c>
      <c r="E7" s="389">
        <v>2477804290.23</v>
      </c>
      <c r="F7" s="389">
        <v>1571915034.6</v>
      </c>
      <c r="G7" s="389">
        <v>1455843.53</v>
      </c>
      <c r="H7" s="389">
        <v>4682992.64</v>
      </c>
      <c r="I7" s="389">
        <v>2206921</v>
      </c>
      <c r="J7" s="389">
        <v>372045.01</v>
      </c>
      <c r="K7" s="392">
        <v>0</v>
      </c>
      <c r="L7" s="382"/>
    </row>
    <row r="8" spans="1:12" ht="16.5" customHeight="1">
      <c r="A8" s="388">
        <v>30</v>
      </c>
      <c r="B8" s="389" t="s">
        <v>7</v>
      </c>
      <c r="C8" s="390">
        <v>879389676.47</v>
      </c>
      <c r="D8" s="391">
        <v>126289442.91999999</v>
      </c>
      <c r="E8" s="389">
        <v>368751200.3500001</v>
      </c>
      <c r="F8" s="389">
        <v>371294450.29999995</v>
      </c>
      <c r="G8" s="389">
        <v>3076818.6</v>
      </c>
      <c r="H8" s="389">
        <v>1607896</v>
      </c>
      <c r="I8" s="389">
        <v>1019481</v>
      </c>
      <c r="J8" s="389">
        <v>7350387.3</v>
      </c>
      <c r="K8" s="392">
        <v>0</v>
      </c>
      <c r="L8" s="382"/>
    </row>
    <row r="9" spans="1:12" ht="16.5" customHeight="1">
      <c r="A9" s="388">
        <v>170</v>
      </c>
      <c r="B9" s="389" t="s">
        <v>8</v>
      </c>
      <c r="C9" s="390">
        <v>328155851.54999995</v>
      </c>
      <c r="D9" s="391">
        <v>45581056.64</v>
      </c>
      <c r="E9" s="389">
        <v>183133086.25</v>
      </c>
      <c r="F9" s="389">
        <v>94154517.55999999</v>
      </c>
      <c r="G9" s="389">
        <v>277642.7</v>
      </c>
      <c r="H9" s="389">
        <v>163780</v>
      </c>
      <c r="I9" s="389">
        <v>603948.4</v>
      </c>
      <c r="J9" s="389">
        <v>4241820</v>
      </c>
      <c r="K9" s="392">
        <v>0</v>
      </c>
      <c r="L9" s="382"/>
    </row>
    <row r="10" spans="1:12" ht="16.5" customHeight="1">
      <c r="A10" s="388">
        <v>180</v>
      </c>
      <c r="B10" s="389" t="s">
        <v>9</v>
      </c>
      <c r="C10" s="390">
        <v>570827261.56</v>
      </c>
      <c r="D10" s="391">
        <v>89943184.38</v>
      </c>
      <c r="E10" s="389">
        <v>282043427.9</v>
      </c>
      <c r="F10" s="389">
        <v>182357412.57999995</v>
      </c>
      <c r="G10" s="389">
        <v>204221</v>
      </c>
      <c r="H10" s="389">
        <v>1331452.1</v>
      </c>
      <c r="I10" s="389">
        <v>553492</v>
      </c>
      <c r="J10" s="389">
        <v>14394071.6</v>
      </c>
      <c r="K10" s="392">
        <v>0</v>
      </c>
      <c r="L10" s="382"/>
    </row>
    <row r="11" spans="1:12" ht="16.5" customHeight="1">
      <c r="A11" s="388">
        <v>50</v>
      </c>
      <c r="B11" s="389" t="s">
        <v>10</v>
      </c>
      <c r="C11" s="390">
        <v>476427913.13000005</v>
      </c>
      <c r="D11" s="391">
        <v>62515706.52000001</v>
      </c>
      <c r="E11" s="389">
        <v>232127969.78</v>
      </c>
      <c r="F11" s="389">
        <v>175258504.37</v>
      </c>
      <c r="G11" s="389">
        <v>694181.86</v>
      </c>
      <c r="H11" s="389">
        <v>523772</v>
      </c>
      <c r="I11" s="389">
        <v>635633.6</v>
      </c>
      <c r="J11" s="389">
        <v>4672145</v>
      </c>
      <c r="K11" s="392">
        <v>0</v>
      </c>
      <c r="L11" s="382"/>
    </row>
    <row r="12" spans="1:12" ht="16.5" customHeight="1">
      <c r="A12" s="388">
        <v>60</v>
      </c>
      <c r="B12" s="389" t="s">
        <v>11</v>
      </c>
      <c r="C12" s="390">
        <v>1029628672.7</v>
      </c>
      <c r="D12" s="391">
        <v>78310940.1</v>
      </c>
      <c r="E12" s="389">
        <v>480192976.79999995</v>
      </c>
      <c r="F12" s="389">
        <v>464341556.8</v>
      </c>
      <c r="G12" s="389">
        <v>944951</v>
      </c>
      <c r="H12" s="389">
        <v>864119</v>
      </c>
      <c r="I12" s="389">
        <v>1738493</v>
      </c>
      <c r="J12" s="389">
        <v>3235636</v>
      </c>
      <c r="K12" s="392">
        <v>0</v>
      </c>
      <c r="L12" s="382"/>
    </row>
    <row r="13" spans="1:12" ht="16.5" customHeight="1">
      <c r="A13" s="388">
        <v>290</v>
      </c>
      <c r="B13" s="394" t="s">
        <v>12</v>
      </c>
      <c r="C13" s="390">
        <v>663814703.96</v>
      </c>
      <c r="D13" s="391">
        <v>30081613.240000002</v>
      </c>
      <c r="E13" s="389">
        <v>259881099.01999998</v>
      </c>
      <c r="F13" s="389">
        <v>370228528.70000005</v>
      </c>
      <c r="G13" s="389">
        <v>467193</v>
      </c>
      <c r="H13" s="389">
        <v>1738603</v>
      </c>
      <c r="I13" s="389">
        <v>507494</v>
      </c>
      <c r="J13" s="389">
        <v>910173</v>
      </c>
      <c r="K13" s="392">
        <v>0</v>
      </c>
      <c r="L13" s="382"/>
    </row>
    <row r="14" spans="1:12" ht="16.5" customHeight="1">
      <c r="A14" s="388">
        <v>120</v>
      </c>
      <c r="B14" s="389" t="s">
        <v>13</v>
      </c>
      <c r="C14" s="390">
        <v>937065268.46</v>
      </c>
      <c r="D14" s="391">
        <v>40525093.58</v>
      </c>
      <c r="E14" s="389">
        <v>474493794.04</v>
      </c>
      <c r="F14" s="389">
        <v>387297471.82000005</v>
      </c>
      <c r="G14" s="389">
        <v>2432486.42</v>
      </c>
      <c r="H14" s="389">
        <v>874382</v>
      </c>
      <c r="I14" s="389">
        <v>4760567.9</v>
      </c>
      <c r="J14" s="389">
        <v>26681472.7</v>
      </c>
      <c r="K14" s="395">
        <v>0</v>
      </c>
      <c r="L14" s="382"/>
    </row>
    <row r="15" spans="1:12" ht="16.5" customHeight="1">
      <c r="A15" s="388">
        <v>340</v>
      </c>
      <c r="B15" s="389" t="s">
        <v>14</v>
      </c>
      <c r="C15" s="390">
        <v>1882050497.7200003</v>
      </c>
      <c r="D15" s="391">
        <v>153298673.46</v>
      </c>
      <c r="E15" s="389">
        <v>1065847088.5600001</v>
      </c>
      <c r="F15" s="389">
        <v>607881329.8199999</v>
      </c>
      <c r="G15" s="389">
        <v>2158762</v>
      </c>
      <c r="H15" s="389">
        <v>1387113.46</v>
      </c>
      <c r="I15" s="389">
        <v>880882.8</v>
      </c>
      <c r="J15" s="389">
        <v>50596647.620000005</v>
      </c>
      <c r="K15" s="392">
        <v>0</v>
      </c>
      <c r="L15" s="382"/>
    </row>
    <row r="16" spans="1:12" ht="16.5" customHeight="1">
      <c r="A16" s="388">
        <v>350</v>
      </c>
      <c r="B16" s="389" t="s">
        <v>15</v>
      </c>
      <c r="C16" s="390">
        <v>430824512.96</v>
      </c>
      <c r="D16" s="391">
        <v>39814370.15</v>
      </c>
      <c r="E16" s="389">
        <v>200866737.46</v>
      </c>
      <c r="F16" s="389">
        <v>181804192.64999998</v>
      </c>
      <c r="G16" s="389">
        <v>1247255</v>
      </c>
      <c r="H16" s="389">
        <v>1036735.7</v>
      </c>
      <c r="I16" s="389">
        <v>1203401</v>
      </c>
      <c r="J16" s="389">
        <v>4851821</v>
      </c>
      <c r="K16" s="392">
        <v>0</v>
      </c>
      <c r="L16" s="382"/>
    </row>
    <row r="17" spans="1:12" ht="16.5" customHeight="1">
      <c r="A17" s="388">
        <v>130</v>
      </c>
      <c r="B17" s="389" t="s">
        <v>16</v>
      </c>
      <c r="C17" s="390">
        <v>758675112.62</v>
      </c>
      <c r="D17" s="391">
        <v>43391047.15</v>
      </c>
      <c r="E17" s="389">
        <v>294137274.2</v>
      </c>
      <c r="F17" s="389">
        <v>413736544.55</v>
      </c>
      <c r="G17" s="389">
        <v>2178383.75</v>
      </c>
      <c r="H17" s="389">
        <v>1124344.97</v>
      </c>
      <c r="I17" s="389">
        <v>1382285</v>
      </c>
      <c r="J17" s="389">
        <v>2725233</v>
      </c>
      <c r="K17" s="392">
        <v>0</v>
      </c>
      <c r="L17" s="382"/>
    </row>
    <row r="18" spans="1:12" ht="16.5" customHeight="1">
      <c r="A18" s="388">
        <v>190</v>
      </c>
      <c r="B18" s="389" t="s">
        <v>367</v>
      </c>
      <c r="C18" s="390">
        <v>930145892.05</v>
      </c>
      <c r="D18" s="391">
        <v>76925548.67</v>
      </c>
      <c r="E18" s="389">
        <v>455367206.96</v>
      </c>
      <c r="F18" s="389">
        <v>363401718.67</v>
      </c>
      <c r="G18" s="389">
        <v>664790</v>
      </c>
      <c r="H18" s="389">
        <v>416726.05</v>
      </c>
      <c r="I18" s="389">
        <v>593989</v>
      </c>
      <c r="J18" s="389">
        <v>32775912.7</v>
      </c>
      <c r="K18" s="392">
        <v>0</v>
      </c>
      <c r="L18" s="382"/>
    </row>
    <row r="19" spans="1:12" ht="16.5" customHeight="1">
      <c r="A19" s="388">
        <v>220</v>
      </c>
      <c r="B19" s="396" t="s">
        <v>17</v>
      </c>
      <c r="C19" s="390">
        <v>1294555594.69</v>
      </c>
      <c r="D19" s="391">
        <v>61631155.2</v>
      </c>
      <c r="E19" s="389">
        <v>570617306.7900001</v>
      </c>
      <c r="F19" s="389">
        <v>618260428.92</v>
      </c>
      <c r="G19" s="389">
        <v>856825.8</v>
      </c>
      <c r="H19" s="389">
        <v>2492491.8</v>
      </c>
      <c r="I19" s="389">
        <v>1884805.8</v>
      </c>
      <c r="J19" s="389">
        <v>38812580.38</v>
      </c>
      <c r="K19" s="392">
        <v>0</v>
      </c>
      <c r="L19" s="382"/>
    </row>
    <row r="20" spans="1:12" ht="16.5" customHeight="1">
      <c r="A20" s="388">
        <v>200</v>
      </c>
      <c r="B20" s="389" t="s">
        <v>18</v>
      </c>
      <c r="C20" s="390">
        <v>2904916958.39</v>
      </c>
      <c r="D20" s="391">
        <v>60439218.349999994</v>
      </c>
      <c r="E20" s="389">
        <v>1188760742.7700002</v>
      </c>
      <c r="F20" s="389">
        <v>1591868801.59</v>
      </c>
      <c r="G20" s="389">
        <v>341284</v>
      </c>
      <c r="H20" s="389">
        <v>326767.22</v>
      </c>
      <c r="I20" s="389">
        <v>1956684</v>
      </c>
      <c r="J20" s="389">
        <v>61223460.46</v>
      </c>
      <c r="K20" s="392">
        <v>0</v>
      </c>
      <c r="L20" s="382"/>
    </row>
    <row r="21" spans="1:12" ht="16.5" customHeight="1">
      <c r="A21" s="388">
        <v>360</v>
      </c>
      <c r="B21" s="389" t="s">
        <v>19</v>
      </c>
      <c r="C21" s="390">
        <v>978085309.4100001</v>
      </c>
      <c r="D21" s="391">
        <v>39958363.650000006</v>
      </c>
      <c r="E21" s="389">
        <v>388636103.29999995</v>
      </c>
      <c r="F21" s="389">
        <v>541581059.6</v>
      </c>
      <c r="G21" s="389">
        <v>561360.94</v>
      </c>
      <c r="H21" s="389">
        <v>1975340.1</v>
      </c>
      <c r="I21" s="389">
        <v>1172164</v>
      </c>
      <c r="J21" s="389">
        <v>4200917.82</v>
      </c>
      <c r="K21" s="392">
        <v>0</v>
      </c>
      <c r="L21" s="382"/>
    </row>
    <row r="22" spans="1:12" ht="16.5" customHeight="1">
      <c r="A22" s="388">
        <v>110</v>
      </c>
      <c r="B22" s="389" t="s">
        <v>20</v>
      </c>
      <c r="C22" s="390">
        <v>1125868780.32</v>
      </c>
      <c r="D22" s="391">
        <v>66645546.760000005</v>
      </c>
      <c r="E22" s="389">
        <v>584009348.98</v>
      </c>
      <c r="F22" s="389">
        <v>441701075.03</v>
      </c>
      <c r="G22" s="389">
        <v>2389859.05</v>
      </c>
      <c r="H22" s="389">
        <v>887571.2</v>
      </c>
      <c r="I22" s="389">
        <v>4269132.8</v>
      </c>
      <c r="J22" s="389">
        <v>25966246.5</v>
      </c>
      <c r="K22" s="392">
        <v>0</v>
      </c>
      <c r="L22" s="382"/>
    </row>
    <row r="23" spans="1:12" ht="16.5" customHeight="1">
      <c r="A23" s="388">
        <v>140</v>
      </c>
      <c r="B23" s="397" t="s">
        <v>21</v>
      </c>
      <c r="C23" s="390">
        <v>738922581.6500001</v>
      </c>
      <c r="D23" s="390">
        <v>43787477.309999995</v>
      </c>
      <c r="E23" s="394">
        <v>342142106.17</v>
      </c>
      <c r="F23" s="394">
        <v>341840616.64</v>
      </c>
      <c r="G23" s="394">
        <v>1946700.7</v>
      </c>
      <c r="H23" s="394">
        <v>1562132.94</v>
      </c>
      <c r="I23" s="394">
        <v>2077566</v>
      </c>
      <c r="J23" s="394">
        <v>5565981.89</v>
      </c>
      <c r="K23" s="395">
        <v>0</v>
      </c>
      <c r="L23" s="383"/>
    </row>
    <row r="24" spans="1:12" ht="16.5" customHeight="1">
      <c r="A24" s="388">
        <v>300</v>
      </c>
      <c r="B24" s="397" t="s">
        <v>22</v>
      </c>
      <c r="C24" s="390">
        <v>704935405.2199999</v>
      </c>
      <c r="D24" s="390">
        <v>56956141.150000006</v>
      </c>
      <c r="E24" s="394">
        <v>352659876.6700001</v>
      </c>
      <c r="F24" s="394">
        <v>286878394.42</v>
      </c>
      <c r="G24" s="394">
        <v>576782.23</v>
      </c>
      <c r="H24" s="394">
        <v>1030549.18</v>
      </c>
      <c r="I24" s="394">
        <v>761667.8</v>
      </c>
      <c r="J24" s="394">
        <v>6071993.77</v>
      </c>
      <c r="K24" s="395">
        <v>0</v>
      </c>
      <c r="L24" s="383"/>
    </row>
    <row r="25" spans="1:12" ht="16.5" customHeight="1">
      <c r="A25" s="388">
        <v>90</v>
      </c>
      <c r="B25" s="397" t="s">
        <v>23</v>
      </c>
      <c r="C25" s="390">
        <v>2058754027.97</v>
      </c>
      <c r="D25" s="390">
        <v>140478841.04</v>
      </c>
      <c r="E25" s="394">
        <v>760153523.7300001</v>
      </c>
      <c r="F25" s="394">
        <v>1130373455.96</v>
      </c>
      <c r="G25" s="394">
        <v>1133281.89</v>
      </c>
      <c r="H25" s="394">
        <v>1886347.83</v>
      </c>
      <c r="I25" s="394">
        <v>1603884.7</v>
      </c>
      <c r="J25" s="394">
        <v>23124692.82</v>
      </c>
      <c r="K25" s="395">
        <v>0</v>
      </c>
      <c r="L25" s="383"/>
    </row>
    <row r="26" spans="1:12" ht="16.5" customHeight="1">
      <c r="A26" s="388">
        <v>270</v>
      </c>
      <c r="B26" s="394" t="s">
        <v>24</v>
      </c>
      <c r="C26" s="390">
        <v>1930034324.92</v>
      </c>
      <c r="D26" s="390">
        <v>121320707.67999998</v>
      </c>
      <c r="E26" s="394">
        <v>933866897.2299999</v>
      </c>
      <c r="F26" s="394">
        <v>844777537.5200002</v>
      </c>
      <c r="G26" s="394">
        <v>1392461.79</v>
      </c>
      <c r="H26" s="394">
        <v>617334.9</v>
      </c>
      <c r="I26" s="394">
        <v>1031124</v>
      </c>
      <c r="J26" s="394">
        <v>27028261.8</v>
      </c>
      <c r="K26" s="395">
        <v>0</v>
      </c>
      <c r="L26" s="383"/>
    </row>
    <row r="27" spans="1:12" ht="16.5" customHeight="1">
      <c r="A27" s="388">
        <v>100</v>
      </c>
      <c r="B27" s="394" t="s">
        <v>25</v>
      </c>
      <c r="C27" s="390">
        <v>894737125.2199999</v>
      </c>
      <c r="D27" s="390">
        <v>61905816.32</v>
      </c>
      <c r="E27" s="394">
        <v>428271815.11</v>
      </c>
      <c r="F27" s="394">
        <v>389419993.6399999</v>
      </c>
      <c r="G27" s="394">
        <v>936635.2</v>
      </c>
      <c r="H27" s="394">
        <v>2275443.55</v>
      </c>
      <c r="I27" s="394">
        <v>578433.5</v>
      </c>
      <c r="J27" s="394">
        <v>11348987.9</v>
      </c>
      <c r="K27" s="395">
        <v>0</v>
      </c>
      <c r="L27" s="383"/>
    </row>
    <row r="28" spans="1:12" ht="16.5" customHeight="1">
      <c r="A28" s="388">
        <v>230</v>
      </c>
      <c r="B28" s="394" t="s">
        <v>26</v>
      </c>
      <c r="C28" s="390">
        <v>1044182658.7700001</v>
      </c>
      <c r="D28" s="390">
        <v>65170849.89</v>
      </c>
      <c r="E28" s="394">
        <v>398399902.49</v>
      </c>
      <c r="F28" s="394">
        <v>566461255.09</v>
      </c>
      <c r="G28" s="394">
        <v>710352.65</v>
      </c>
      <c r="H28" s="394">
        <v>359031.2</v>
      </c>
      <c r="I28" s="394">
        <v>2143804.95</v>
      </c>
      <c r="J28" s="394">
        <v>10937462.5</v>
      </c>
      <c r="K28" s="395">
        <v>0</v>
      </c>
      <c r="L28" s="383"/>
    </row>
    <row r="29" spans="1:12" ht="16.5" customHeight="1">
      <c r="A29" s="388">
        <v>370</v>
      </c>
      <c r="B29" s="397" t="s">
        <v>27</v>
      </c>
      <c r="C29" s="390">
        <v>855302772.3199999</v>
      </c>
      <c r="D29" s="390">
        <v>45918413.39000001</v>
      </c>
      <c r="E29" s="394">
        <v>420669006.30999994</v>
      </c>
      <c r="F29" s="394">
        <v>372217493.12</v>
      </c>
      <c r="G29" s="394">
        <v>2832874</v>
      </c>
      <c r="H29" s="394">
        <v>1049413</v>
      </c>
      <c r="I29" s="394">
        <v>2443401.5</v>
      </c>
      <c r="J29" s="394">
        <v>10172171</v>
      </c>
      <c r="K29" s="395">
        <v>0</v>
      </c>
      <c r="L29" s="383"/>
    </row>
    <row r="30" spans="1:12" ht="16.5" customHeight="1">
      <c r="A30" s="388">
        <v>70</v>
      </c>
      <c r="B30" s="394" t="s">
        <v>28</v>
      </c>
      <c r="C30" s="390">
        <v>542272207.88</v>
      </c>
      <c r="D30" s="390">
        <v>43778626.26</v>
      </c>
      <c r="E30" s="394">
        <v>315009639.53999996</v>
      </c>
      <c r="F30" s="394">
        <v>167606542.56</v>
      </c>
      <c r="G30" s="394">
        <v>821552</v>
      </c>
      <c r="H30" s="394">
        <v>21882</v>
      </c>
      <c r="I30" s="394">
        <v>1332376.8</v>
      </c>
      <c r="J30" s="394">
        <v>13701588.719999999</v>
      </c>
      <c r="K30" s="395">
        <v>0</v>
      </c>
      <c r="L30" s="383"/>
    </row>
    <row r="31" spans="1:12" ht="16.5" customHeight="1">
      <c r="A31" s="388">
        <v>380</v>
      </c>
      <c r="B31" s="394" t="s">
        <v>29</v>
      </c>
      <c r="C31" s="390">
        <v>791562170.89</v>
      </c>
      <c r="D31" s="390">
        <v>52164214.94</v>
      </c>
      <c r="E31" s="394">
        <v>378279548.09</v>
      </c>
      <c r="F31" s="394">
        <v>337656364.75999993</v>
      </c>
      <c r="G31" s="394">
        <v>558272.8</v>
      </c>
      <c r="H31" s="394">
        <v>1177704.6</v>
      </c>
      <c r="I31" s="394">
        <v>813145.7</v>
      </c>
      <c r="J31" s="394">
        <v>20912920</v>
      </c>
      <c r="K31" s="395">
        <v>0</v>
      </c>
      <c r="L31" s="383"/>
    </row>
    <row r="32" spans="1:12" ht="16.5" customHeight="1">
      <c r="A32" s="388">
        <v>310</v>
      </c>
      <c r="B32" s="394" t="s">
        <v>30</v>
      </c>
      <c r="C32" s="390">
        <v>158936028.46</v>
      </c>
      <c r="D32" s="390">
        <v>18787263.57</v>
      </c>
      <c r="E32" s="394">
        <v>71047095.60000001</v>
      </c>
      <c r="F32" s="394">
        <v>59102674.5</v>
      </c>
      <c r="G32" s="394">
        <v>81932</v>
      </c>
      <c r="H32" s="394">
        <v>250178.79</v>
      </c>
      <c r="I32" s="394">
        <v>154003</v>
      </c>
      <c r="J32" s="394">
        <v>9512881</v>
      </c>
      <c r="K32" s="395">
        <v>0</v>
      </c>
      <c r="L32" s="383"/>
    </row>
    <row r="33" spans="1:12" ht="16.5" customHeight="1">
      <c r="A33" s="388">
        <v>320</v>
      </c>
      <c r="B33" s="394" t="s">
        <v>368</v>
      </c>
      <c r="C33" s="390">
        <v>446963762.58</v>
      </c>
      <c r="D33" s="390">
        <v>18589782.39</v>
      </c>
      <c r="E33" s="394">
        <v>218573028.94</v>
      </c>
      <c r="F33" s="394">
        <v>207221229.5</v>
      </c>
      <c r="G33" s="394">
        <v>148081.55</v>
      </c>
      <c r="H33" s="394">
        <v>748863.2</v>
      </c>
      <c r="I33" s="394">
        <v>644725</v>
      </c>
      <c r="J33" s="394">
        <v>1038052</v>
      </c>
      <c r="K33" s="395">
        <v>0</v>
      </c>
      <c r="L33" s="383"/>
    </row>
    <row r="34" spans="1:12" ht="16.5" customHeight="1">
      <c r="A34" s="388">
        <v>150</v>
      </c>
      <c r="B34" s="394" t="s">
        <v>31</v>
      </c>
      <c r="C34" s="390">
        <v>1966409821.72</v>
      </c>
      <c r="D34" s="390">
        <v>89392486.56</v>
      </c>
      <c r="E34" s="394">
        <v>904549137.8100001</v>
      </c>
      <c r="F34" s="394">
        <v>951819795.9499999</v>
      </c>
      <c r="G34" s="394">
        <v>765218</v>
      </c>
      <c r="H34" s="394">
        <v>251145</v>
      </c>
      <c r="I34" s="394">
        <v>370916.6</v>
      </c>
      <c r="J34" s="394">
        <v>19261121.8</v>
      </c>
      <c r="K34" s="395">
        <v>0</v>
      </c>
      <c r="L34" s="383"/>
    </row>
    <row r="35" spans="1:12" ht="16.5" customHeight="1">
      <c r="A35" s="388">
        <v>390</v>
      </c>
      <c r="B35" s="394" t="s">
        <v>32</v>
      </c>
      <c r="C35" s="390">
        <v>464563163.25</v>
      </c>
      <c r="D35" s="390">
        <v>22088051.58</v>
      </c>
      <c r="E35" s="394">
        <v>209889294.67</v>
      </c>
      <c r="F35" s="394">
        <v>227291048.8</v>
      </c>
      <c r="G35" s="394">
        <v>799358.9</v>
      </c>
      <c r="H35" s="394">
        <v>512752</v>
      </c>
      <c r="I35" s="394">
        <v>105072</v>
      </c>
      <c r="J35" s="394">
        <v>3877585.3</v>
      </c>
      <c r="K35" s="395">
        <v>0</v>
      </c>
      <c r="L35" s="383"/>
    </row>
    <row r="36" spans="1:12" ht="16.5" customHeight="1">
      <c r="A36" s="388">
        <v>80</v>
      </c>
      <c r="B36" s="394" t="s">
        <v>33</v>
      </c>
      <c r="C36" s="390">
        <v>1044808372.9099997</v>
      </c>
      <c r="D36" s="390">
        <v>71853513.38</v>
      </c>
      <c r="E36" s="394">
        <v>609544163.1199999</v>
      </c>
      <c r="F36" s="394">
        <v>349830768.89</v>
      </c>
      <c r="G36" s="394">
        <v>1565391.92</v>
      </c>
      <c r="H36" s="394">
        <v>1715295.8</v>
      </c>
      <c r="I36" s="394">
        <v>116626</v>
      </c>
      <c r="J36" s="394">
        <v>10182613.8</v>
      </c>
      <c r="K36" s="395">
        <v>0</v>
      </c>
      <c r="L36" s="383"/>
    </row>
    <row r="37" spans="1:12" ht="16.5" customHeight="1">
      <c r="A37" s="388">
        <v>40</v>
      </c>
      <c r="B37" s="397" t="s">
        <v>34</v>
      </c>
      <c r="C37" s="390">
        <v>1312426571.39</v>
      </c>
      <c r="D37" s="390">
        <v>152478658.76</v>
      </c>
      <c r="E37" s="394">
        <v>634436469.9</v>
      </c>
      <c r="F37" s="394">
        <v>496068487.37</v>
      </c>
      <c r="G37" s="394">
        <v>7464303.759999999</v>
      </c>
      <c r="H37" s="394">
        <v>1477190.95</v>
      </c>
      <c r="I37" s="394">
        <v>2393205</v>
      </c>
      <c r="J37" s="394">
        <v>18108255.65</v>
      </c>
      <c r="K37" s="395">
        <v>0</v>
      </c>
      <c r="L37" s="383"/>
    </row>
    <row r="38" spans="1:12" ht="16.5" customHeight="1">
      <c r="A38" s="388">
        <v>240</v>
      </c>
      <c r="B38" s="390" t="s">
        <v>369</v>
      </c>
      <c r="C38" s="390">
        <v>609326966.03</v>
      </c>
      <c r="D38" s="390">
        <v>14349817.129999999</v>
      </c>
      <c r="E38" s="394">
        <v>209749719.36</v>
      </c>
      <c r="F38" s="394">
        <v>379276834.73999995</v>
      </c>
      <c r="G38" s="394">
        <v>482716</v>
      </c>
      <c r="H38" s="394">
        <v>44782</v>
      </c>
      <c r="I38" s="394">
        <v>1174504</v>
      </c>
      <c r="J38" s="394">
        <v>4248592.8</v>
      </c>
      <c r="K38" s="395">
        <v>0</v>
      </c>
      <c r="L38" s="383"/>
    </row>
    <row r="39" spans="1:12" ht="16.5" customHeight="1">
      <c r="A39" s="388">
        <v>330</v>
      </c>
      <c r="B39" s="394" t="s">
        <v>370</v>
      </c>
      <c r="C39" s="390">
        <v>411497298.47</v>
      </c>
      <c r="D39" s="390">
        <v>38012213.58</v>
      </c>
      <c r="E39" s="394">
        <v>189404506.32000002</v>
      </c>
      <c r="F39" s="394">
        <v>182164394.18999997</v>
      </c>
      <c r="G39" s="394">
        <v>314869</v>
      </c>
      <c r="H39" s="394">
        <v>488291.38</v>
      </c>
      <c r="I39" s="394">
        <v>113281</v>
      </c>
      <c r="J39" s="394">
        <v>999743</v>
      </c>
      <c r="K39" s="395">
        <v>0</v>
      </c>
      <c r="L39" s="383"/>
    </row>
    <row r="40" spans="1:12" ht="16.5" customHeight="1">
      <c r="A40" s="388">
        <v>250</v>
      </c>
      <c r="B40" s="397" t="s">
        <v>35</v>
      </c>
      <c r="C40" s="390">
        <v>2419737672.75</v>
      </c>
      <c r="D40" s="390">
        <v>182848187.04</v>
      </c>
      <c r="E40" s="394">
        <v>951745046.4200001</v>
      </c>
      <c r="F40" s="394">
        <v>1233812213.69</v>
      </c>
      <c r="G40" s="394">
        <v>527800</v>
      </c>
      <c r="H40" s="394">
        <v>1256261.2</v>
      </c>
      <c r="I40" s="394">
        <v>912625</v>
      </c>
      <c r="J40" s="394">
        <v>48635539.4</v>
      </c>
      <c r="K40" s="395">
        <v>0</v>
      </c>
      <c r="L40" s="383"/>
    </row>
    <row r="41" spans="1:12" ht="16.5" customHeight="1">
      <c r="A41" s="388">
        <v>260</v>
      </c>
      <c r="B41" s="394" t="s">
        <v>36</v>
      </c>
      <c r="C41" s="390">
        <v>718866918.6799998</v>
      </c>
      <c r="D41" s="390">
        <v>33249426.39</v>
      </c>
      <c r="E41" s="394">
        <v>305352416.03999996</v>
      </c>
      <c r="F41" s="394">
        <v>356226058.46999997</v>
      </c>
      <c r="G41" s="394">
        <v>1074969.78</v>
      </c>
      <c r="H41" s="394">
        <v>199191</v>
      </c>
      <c r="I41" s="394">
        <v>1531467</v>
      </c>
      <c r="J41" s="394">
        <v>21233390</v>
      </c>
      <c r="K41" s="395">
        <v>0</v>
      </c>
      <c r="L41" s="383"/>
    </row>
    <row r="42" spans="1:12" ht="16.5" customHeight="1">
      <c r="A42" s="388">
        <v>160</v>
      </c>
      <c r="B42" s="397" t="s">
        <v>37</v>
      </c>
      <c r="C42" s="390">
        <v>1231142003.09</v>
      </c>
      <c r="D42" s="390">
        <v>185818357.04999998</v>
      </c>
      <c r="E42" s="394">
        <v>487446414.6499999</v>
      </c>
      <c r="F42" s="394">
        <v>553537101.5500001</v>
      </c>
      <c r="G42" s="394">
        <v>1216084.4</v>
      </c>
      <c r="H42" s="394">
        <v>696033.34</v>
      </c>
      <c r="I42" s="394">
        <v>2292034</v>
      </c>
      <c r="J42" s="394">
        <v>135978.1</v>
      </c>
      <c r="K42" s="395">
        <v>0</v>
      </c>
      <c r="L42" s="383"/>
    </row>
    <row r="43" spans="1:12" ht="16.5" customHeight="1">
      <c r="A43" s="398"/>
      <c r="B43" s="399" t="s">
        <v>371</v>
      </c>
      <c r="C43" s="400">
        <f aca="true" t="shared" si="0" ref="C43:K43">SUM(C5:C42)</f>
        <v>42885770499.82</v>
      </c>
      <c r="D43" s="400">
        <f t="shared" si="0"/>
        <v>2795727583.4200006</v>
      </c>
      <c r="E43" s="400">
        <f t="shared" si="0"/>
        <v>20080384154.35</v>
      </c>
      <c r="F43" s="400">
        <f t="shared" si="0"/>
        <v>19297288706.039997</v>
      </c>
      <c r="G43" s="400">
        <f t="shared" si="0"/>
        <v>46350225.72</v>
      </c>
      <c r="H43" s="400">
        <f t="shared" si="0"/>
        <v>39958835.50000001</v>
      </c>
      <c r="I43" s="400">
        <f t="shared" si="0"/>
        <v>50674009.85000001</v>
      </c>
      <c r="J43" s="400">
        <f t="shared" si="0"/>
        <v>575386984.9399999</v>
      </c>
      <c r="K43" s="401">
        <f t="shared" si="0"/>
        <v>0</v>
      </c>
      <c r="L43" s="383"/>
    </row>
    <row r="44" spans="1:12" ht="16.5" customHeight="1">
      <c r="A44" s="402">
        <v>10</v>
      </c>
      <c r="B44" s="399" t="s">
        <v>38</v>
      </c>
      <c r="C44" s="390">
        <v>75885233.2</v>
      </c>
      <c r="D44" s="390">
        <v>0</v>
      </c>
      <c r="E44" s="394">
        <v>0</v>
      </c>
      <c r="F44" s="394">
        <v>0</v>
      </c>
      <c r="G44" s="394">
        <v>0</v>
      </c>
      <c r="H44" s="394">
        <v>0</v>
      </c>
      <c r="I44" s="394">
        <v>0</v>
      </c>
      <c r="J44" s="394">
        <v>26203565</v>
      </c>
      <c r="K44" s="395">
        <v>49681668.2</v>
      </c>
      <c r="L44" s="383"/>
    </row>
    <row r="45" spans="1:12" ht="15" thickBot="1">
      <c r="A45" s="403"/>
      <c r="B45" s="404" t="s">
        <v>372</v>
      </c>
      <c r="C45" s="404">
        <f aca="true" t="shared" si="1" ref="C45:K45">SUM(C43:C44)</f>
        <v>42961655733.02</v>
      </c>
      <c r="D45" s="404">
        <f t="shared" si="1"/>
        <v>2795727583.4200006</v>
      </c>
      <c r="E45" s="404">
        <f t="shared" si="1"/>
        <v>20080384154.35</v>
      </c>
      <c r="F45" s="404">
        <f t="shared" si="1"/>
        <v>19297288706.039997</v>
      </c>
      <c r="G45" s="404">
        <f t="shared" si="1"/>
        <v>46350225.72</v>
      </c>
      <c r="H45" s="404">
        <f t="shared" si="1"/>
        <v>39958835.50000001</v>
      </c>
      <c r="I45" s="404">
        <f t="shared" si="1"/>
        <v>50674009.85000001</v>
      </c>
      <c r="J45" s="404">
        <f t="shared" si="1"/>
        <v>601590549.9399999</v>
      </c>
      <c r="K45" s="405">
        <f t="shared" si="1"/>
        <v>49681668.2</v>
      </c>
      <c r="L45" s="383"/>
    </row>
    <row r="46" ht="12.75">
      <c r="D46" s="382"/>
    </row>
    <row r="47" ht="12.75">
      <c r="E47" s="382"/>
    </row>
  </sheetData>
  <mergeCells count="7">
    <mergeCell ref="A1:J1"/>
    <mergeCell ref="D3:D4"/>
    <mergeCell ref="E3:K3"/>
    <mergeCell ref="C2:C4"/>
    <mergeCell ref="D2:K2"/>
    <mergeCell ref="A2:A4"/>
    <mergeCell ref="B2:B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80" zoomScaleSheetLayoutView="100" workbookViewId="0" topLeftCell="C1">
      <selection activeCell="N1" sqref="N1"/>
    </sheetView>
  </sheetViews>
  <sheetFormatPr defaultColWidth="9.140625" defaultRowHeight="12" customHeight="1"/>
  <cols>
    <col min="1" max="3" width="9.140625" style="122" customWidth="1"/>
    <col min="4" max="4" width="24.28125" style="122" customWidth="1"/>
    <col min="5" max="5" width="21.57421875" style="122" customWidth="1"/>
    <col min="6" max="6" width="13.28125" style="122" customWidth="1"/>
    <col min="7" max="7" width="12.421875" style="122" customWidth="1"/>
    <col min="8" max="8" width="11.57421875" style="122" customWidth="1"/>
    <col min="9" max="9" width="14.140625" style="122" customWidth="1"/>
    <col min="10" max="10" width="11.8515625" style="122" customWidth="1"/>
    <col min="11" max="11" width="14.421875" style="122" customWidth="1"/>
    <col min="12" max="12" width="12.57421875" style="122" customWidth="1"/>
    <col min="13" max="13" width="11.8515625" style="122" customWidth="1"/>
    <col min="14" max="14" width="12.421875" style="122" customWidth="1"/>
    <col min="15" max="16384" width="9.140625" style="122" customWidth="1"/>
  </cols>
  <sheetData>
    <row r="1" ht="15">
      <c r="N1" s="123" t="s">
        <v>508</v>
      </c>
    </row>
    <row r="2" spans="1:14" s="124" customFormat="1" ht="16.5">
      <c r="A2" s="741" t="s">
        <v>319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</row>
    <row r="3" s="124" customFormat="1" ht="11.25" customHeight="1" thickBot="1"/>
    <row r="4" spans="1:14" s="124" customFormat="1" ht="16.5" customHeight="1" thickBot="1">
      <c r="A4" s="125"/>
      <c r="B4" s="126"/>
      <c r="C4" s="126"/>
      <c r="D4" s="126"/>
      <c r="E4" s="126"/>
      <c r="F4" s="127" t="s">
        <v>126</v>
      </c>
      <c r="G4" s="128" t="s">
        <v>128</v>
      </c>
      <c r="H4" s="129" t="s">
        <v>127</v>
      </c>
      <c r="I4" s="130" t="s">
        <v>129</v>
      </c>
      <c r="J4" s="127" t="s">
        <v>130</v>
      </c>
      <c r="K4" s="131" t="s">
        <v>131</v>
      </c>
      <c r="L4" s="131" t="s">
        <v>133</v>
      </c>
      <c r="M4" s="131" t="s">
        <v>132</v>
      </c>
      <c r="N4" s="127" t="s">
        <v>320</v>
      </c>
    </row>
    <row r="5" spans="1:14" s="124" customFormat="1" ht="12.75" customHeight="1" thickBot="1">
      <c r="A5" s="132"/>
      <c r="B5" s="133"/>
      <c r="C5" s="133"/>
      <c r="D5" s="133"/>
      <c r="E5" s="133"/>
      <c r="F5" s="134" t="s">
        <v>321</v>
      </c>
      <c r="G5" s="134" t="s">
        <v>321</v>
      </c>
      <c r="H5" s="135" t="s">
        <v>321</v>
      </c>
      <c r="I5" s="134" t="s">
        <v>321</v>
      </c>
      <c r="J5" s="135" t="s">
        <v>321</v>
      </c>
      <c r="K5" s="134" t="s">
        <v>321</v>
      </c>
      <c r="L5" s="134" t="s">
        <v>321</v>
      </c>
      <c r="M5" s="134" t="s">
        <v>321</v>
      </c>
      <c r="N5" s="134" t="s">
        <v>321</v>
      </c>
    </row>
    <row r="6" spans="1:14" s="124" customFormat="1" ht="15" customHeight="1">
      <c r="A6" s="150" t="s">
        <v>322</v>
      </c>
      <c r="B6" s="151"/>
      <c r="C6" s="151"/>
      <c r="D6" s="151"/>
      <c r="E6" s="151"/>
      <c r="F6" s="152"/>
      <c r="G6" s="128"/>
      <c r="H6" s="131"/>
      <c r="I6" s="128"/>
      <c r="J6" s="128"/>
      <c r="K6" s="128"/>
      <c r="L6" s="128"/>
      <c r="M6" s="128"/>
      <c r="N6" s="128"/>
    </row>
    <row r="7" spans="1:14" s="124" customFormat="1" ht="13.5" customHeight="1">
      <c r="A7" s="153" t="s">
        <v>323</v>
      </c>
      <c r="B7" s="154"/>
      <c r="C7" s="154"/>
      <c r="D7" s="155" t="s">
        <v>324</v>
      </c>
      <c r="E7" s="156" t="s">
        <v>325</v>
      </c>
      <c r="F7" s="157">
        <v>5</v>
      </c>
      <c r="G7" s="158">
        <v>37</v>
      </c>
      <c r="H7" s="159" t="s">
        <v>326</v>
      </c>
      <c r="I7" s="158">
        <v>2</v>
      </c>
      <c r="J7" s="158">
        <v>2</v>
      </c>
      <c r="K7" s="158" t="s">
        <v>326</v>
      </c>
      <c r="L7" s="158">
        <v>7</v>
      </c>
      <c r="M7" s="158">
        <v>532</v>
      </c>
      <c r="N7" s="136">
        <v>585</v>
      </c>
    </row>
    <row r="8" spans="1:14" ht="15" customHeight="1">
      <c r="A8" s="160" t="s">
        <v>322</v>
      </c>
      <c r="B8" s="161"/>
      <c r="C8" s="161"/>
      <c r="D8" s="161"/>
      <c r="E8" s="161"/>
      <c r="F8" s="162"/>
      <c r="G8" s="136"/>
      <c r="H8" s="163"/>
      <c r="I8" s="136"/>
      <c r="J8" s="136"/>
      <c r="K8" s="136"/>
      <c r="L8" s="136"/>
      <c r="M8" s="136"/>
      <c r="N8" s="137"/>
    </row>
    <row r="9" spans="1:14" ht="13.5" customHeight="1">
      <c r="A9" s="153" t="s">
        <v>323</v>
      </c>
      <c r="B9" s="154"/>
      <c r="C9" s="154"/>
      <c r="D9" s="742" t="s">
        <v>327</v>
      </c>
      <c r="E9" s="743"/>
      <c r="F9" s="164">
        <v>3220</v>
      </c>
      <c r="G9" s="138">
        <v>1428</v>
      </c>
      <c r="H9" s="165">
        <v>468</v>
      </c>
      <c r="I9" s="138">
        <v>988</v>
      </c>
      <c r="J9" s="138">
        <v>1102</v>
      </c>
      <c r="K9" s="138">
        <v>1217</v>
      </c>
      <c r="L9" s="138">
        <v>1583</v>
      </c>
      <c r="M9" s="138">
        <v>2111</v>
      </c>
      <c r="N9" s="138">
        <v>12117</v>
      </c>
    </row>
    <row r="10" spans="1:14" ht="15" customHeight="1">
      <c r="A10" s="166" t="s">
        <v>328</v>
      </c>
      <c r="B10" s="167"/>
      <c r="C10" s="167"/>
      <c r="D10" s="167"/>
      <c r="E10" s="167"/>
      <c r="F10" s="168"/>
      <c r="G10" s="137"/>
      <c r="H10" s="169"/>
      <c r="I10" s="137"/>
      <c r="J10" s="137"/>
      <c r="K10" s="137"/>
      <c r="L10" s="137"/>
      <c r="M10" s="137"/>
      <c r="N10" s="137"/>
    </row>
    <row r="11" spans="1:14" ht="15" customHeight="1">
      <c r="A11" s="166" t="s">
        <v>329</v>
      </c>
      <c r="B11" s="167"/>
      <c r="C11" s="167"/>
      <c r="D11" s="167"/>
      <c r="E11" s="167"/>
      <c r="F11" s="164"/>
      <c r="G11" s="138"/>
      <c r="H11" s="165"/>
      <c r="I11" s="138"/>
      <c r="J11" s="138"/>
      <c r="K11" s="138"/>
      <c r="L11" s="138"/>
      <c r="M11" s="138"/>
      <c r="N11" s="138"/>
    </row>
    <row r="12" spans="1:14" ht="15" customHeight="1">
      <c r="A12" s="170" t="s">
        <v>330</v>
      </c>
      <c r="B12" s="167"/>
      <c r="C12" s="167"/>
      <c r="D12" s="742" t="s">
        <v>331</v>
      </c>
      <c r="E12" s="743"/>
      <c r="F12" s="171">
        <v>2085</v>
      </c>
      <c r="G12" s="139">
        <v>9939</v>
      </c>
      <c r="H12" s="172">
        <v>4817</v>
      </c>
      <c r="I12" s="139">
        <v>3707</v>
      </c>
      <c r="J12" s="139">
        <v>3479</v>
      </c>
      <c r="K12" s="139">
        <v>6871</v>
      </c>
      <c r="L12" s="139">
        <v>5213</v>
      </c>
      <c r="M12" s="139">
        <v>4054</v>
      </c>
      <c r="N12" s="139">
        <v>40165</v>
      </c>
    </row>
    <row r="13" spans="1:14" ht="15" customHeight="1">
      <c r="A13" s="160" t="s">
        <v>328</v>
      </c>
      <c r="B13" s="161"/>
      <c r="C13" s="161"/>
      <c r="D13" s="161"/>
      <c r="E13" s="161"/>
      <c r="F13" s="168"/>
      <c r="G13" s="137"/>
      <c r="H13" s="173"/>
      <c r="I13" s="137"/>
      <c r="J13" s="137"/>
      <c r="K13" s="137"/>
      <c r="L13" s="137"/>
      <c r="M13" s="137"/>
      <c r="N13" s="137"/>
    </row>
    <row r="14" spans="1:14" ht="15" customHeight="1">
      <c r="A14" s="166" t="s">
        <v>329</v>
      </c>
      <c r="B14" s="167"/>
      <c r="C14" s="167"/>
      <c r="D14" s="167"/>
      <c r="E14" s="167"/>
      <c r="F14" s="164"/>
      <c r="G14" s="138"/>
      <c r="H14" s="165"/>
      <c r="I14" s="138"/>
      <c r="J14" s="138"/>
      <c r="K14" s="138"/>
      <c r="L14" s="138"/>
      <c r="M14" s="138"/>
      <c r="N14" s="138"/>
    </row>
    <row r="15" spans="1:14" ht="15" customHeight="1">
      <c r="A15" s="153" t="s">
        <v>332</v>
      </c>
      <c r="B15" s="174"/>
      <c r="C15" s="154"/>
      <c r="D15" s="742" t="s">
        <v>331</v>
      </c>
      <c r="E15" s="743"/>
      <c r="F15" s="171">
        <v>6633</v>
      </c>
      <c r="G15" s="139">
        <v>11245</v>
      </c>
      <c r="H15" s="172">
        <v>8883</v>
      </c>
      <c r="I15" s="139">
        <v>5672</v>
      </c>
      <c r="J15" s="139">
        <v>6682</v>
      </c>
      <c r="K15" s="139">
        <v>7601</v>
      </c>
      <c r="L15" s="139">
        <v>6989</v>
      </c>
      <c r="M15" s="139">
        <v>10545</v>
      </c>
      <c r="N15" s="139">
        <v>64250</v>
      </c>
    </row>
    <row r="16" spans="1:14" ht="15" customHeight="1">
      <c r="A16" s="166" t="s">
        <v>333</v>
      </c>
      <c r="B16" s="167"/>
      <c r="C16" s="167"/>
      <c r="D16" s="175"/>
      <c r="E16" s="175"/>
      <c r="F16" s="162"/>
      <c r="G16" s="136"/>
      <c r="H16" s="163"/>
      <c r="I16" s="136"/>
      <c r="J16" s="136"/>
      <c r="K16" s="136"/>
      <c r="L16" s="136"/>
      <c r="M16" s="136"/>
      <c r="N16" s="138"/>
    </row>
    <row r="17" spans="1:14" ht="15" customHeight="1">
      <c r="A17" s="170" t="s">
        <v>330</v>
      </c>
      <c r="B17" s="176"/>
      <c r="C17" s="176"/>
      <c r="D17" s="742" t="s">
        <v>331</v>
      </c>
      <c r="E17" s="743"/>
      <c r="F17" s="162">
        <v>109</v>
      </c>
      <c r="G17" s="136">
        <v>505</v>
      </c>
      <c r="H17" s="163">
        <v>117</v>
      </c>
      <c r="I17" s="136">
        <v>13</v>
      </c>
      <c r="J17" s="136">
        <v>509</v>
      </c>
      <c r="K17" s="136">
        <v>475</v>
      </c>
      <c r="L17" s="136">
        <v>885</v>
      </c>
      <c r="M17" s="136">
        <v>452</v>
      </c>
      <c r="N17" s="138">
        <v>3065</v>
      </c>
    </row>
    <row r="18" spans="1:14" ht="15" customHeight="1">
      <c r="A18" s="160" t="s">
        <v>333</v>
      </c>
      <c r="B18" s="161"/>
      <c r="C18" s="161"/>
      <c r="D18" s="177"/>
      <c r="E18" s="177"/>
      <c r="F18" s="168"/>
      <c r="G18" s="137"/>
      <c r="H18" s="173"/>
      <c r="I18" s="137"/>
      <c r="J18" s="137"/>
      <c r="K18" s="137"/>
      <c r="L18" s="137"/>
      <c r="M18" s="137"/>
      <c r="N18" s="140"/>
    </row>
    <row r="19" spans="1:14" ht="15" customHeight="1">
      <c r="A19" s="153" t="s">
        <v>300</v>
      </c>
      <c r="B19" s="174"/>
      <c r="C19" s="174"/>
      <c r="D19" s="742" t="s">
        <v>331</v>
      </c>
      <c r="E19" s="743"/>
      <c r="F19" s="157">
        <v>446</v>
      </c>
      <c r="G19" s="139">
        <v>1412</v>
      </c>
      <c r="H19" s="172">
        <v>1370</v>
      </c>
      <c r="I19" s="158">
        <v>557</v>
      </c>
      <c r="J19" s="158">
        <v>944</v>
      </c>
      <c r="K19" s="139">
        <v>1329</v>
      </c>
      <c r="L19" s="139">
        <v>1234</v>
      </c>
      <c r="M19" s="139">
        <v>1509</v>
      </c>
      <c r="N19" s="139">
        <v>8801</v>
      </c>
    </row>
    <row r="20" spans="1:14" ht="15" customHeight="1">
      <c r="A20" s="160" t="s">
        <v>334</v>
      </c>
      <c r="B20" s="161"/>
      <c r="C20" s="161"/>
      <c r="D20" s="161"/>
      <c r="E20" s="161"/>
      <c r="F20" s="168"/>
      <c r="G20" s="137"/>
      <c r="H20" s="173"/>
      <c r="I20" s="137"/>
      <c r="J20" s="137"/>
      <c r="K20" s="137"/>
      <c r="L20" s="137"/>
      <c r="M20" s="137"/>
      <c r="N20" s="137"/>
    </row>
    <row r="21" spans="1:14" ht="15" customHeight="1">
      <c r="A21" s="166" t="s">
        <v>335</v>
      </c>
      <c r="B21" s="167"/>
      <c r="C21" s="167"/>
      <c r="D21" s="167"/>
      <c r="E21" s="167"/>
      <c r="F21" s="162"/>
      <c r="G21" s="138"/>
      <c r="H21" s="163"/>
      <c r="I21" s="138"/>
      <c r="J21" s="138"/>
      <c r="K21" s="138"/>
      <c r="L21" s="138"/>
      <c r="M21" s="138"/>
      <c r="N21" s="138"/>
    </row>
    <row r="22" spans="1:14" ht="14.25" customHeight="1">
      <c r="A22" s="153" t="s">
        <v>330</v>
      </c>
      <c r="B22" s="155"/>
      <c r="C22" s="155"/>
      <c r="D22" s="155" t="s">
        <v>324</v>
      </c>
      <c r="E22" s="155"/>
      <c r="F22" s="157" t="s">
        <v>326</v>
      </c>
      <c r="G22" s="158">
        <v>87</v>
      </c>
      <c r="H22" s="159">
        <v>11</v>
      </c>
      <c r="I22" s="158">
        <v>2</v>
      </c>
      <c r="J22" s="158">
        <v>140</v>
      </c>
      <c r="K22" s="158">
        <v>243</v>
      </c>
      <c r="L22" s="158">
        <v>270</v>
      </c>
      <c r="M22" s="158">
        <v>576</v>
      </c>
      <c r="N22" s="139">
        <v>1329</v>
      </c>
    </row>
    <row r="23" spans="1:14" ht="15" customHeight="1">
      <c r="A23" s="166" t="s">
        <v>334</v>
      </c>
      <c r="B23" s="167"/>
      <c r="C23" s="167"/>
      <c r="D23" s="167"/>
      <c r="E23" s="167"/>
      <c r="F23" s="162"/>
      <c r="G23" s="136"/>
      <c r="H23" s="163"/>
      <c r="I23" s="136"/>
      <c r="J23" s="136"/>
      <c r="K23" s="136"/>
      <c r="L23" s="136"/>
      <c r="M23" s="136"/>
      <c r="N23" s="136"/>
    </row>
    <row r="24" spans="1:14" ht="15" customHeight="1">
      <c r="A24" s="166" t="s">
        <v>336</v>
      </c>
      <c r="B24" s="167"/>
      <c r="C24" s="167"/>
      <c r="D24" s="167"/>
      <c r="E24" s="167"/>
      <c r="F24" s="164"/>
      <c r="G24" s="138"/>
      <c r="H24" s="163"/>
      <c r="I24" s="138"/>
      <c r="J24" s="138"/>
      <c r="K24" s="136"/>
      <c r="L24" s="136"/>
      <c r="M24" s="136"/>
      <c r="N24" s="138"/>
    </row>
    <row r="25" spans="1:14" ht="15" customHeight="1">
      <c r="A25" s="166" t="s">
        <v>337</v>
      </c>
      <c r="B25" s="167"/>
      <c r="C25" s="167"/>
      <c r="D25" s="167"/>
      <c r="E25" s="167"/>
      <c r="F25" s="164"/>
      <c r="G25" s="138"/>
      <c r="H25" s="163"/>
      <c r="I25" s="138"/>
      <c r="J25" s="138"/>
      <c r="K25" s="136"/>
      <c r="L25" s="138"/>
      <c r="M25" s="136"/>
      <c r="N25" s="138"/>
    </row>
    <row r="26" spans="1:14" ht="13.5" customHeight="1">
      <c r="A26" s="153" t="s">
        <v>338</v>
      </c>
      <c r="B26" s="154"/>
      <c r="C26" s="154"/>
      <c r="D26" s="155" t="s">
        <v>324</v>
      </c>
      <c r="E26" s="154"/>
      <c r="F26" s="157">
        <v>213</v>
      </c>
      <c r="G26" s="158">
        <v>158</v>
      </c>
      <c r="H26" s="159">
        <v>153</v>
      </c>
      <c r="I26" s="158">
        <v>286</v>
      </c>
      <c r="J26" s="158">
        <v>398</v>
      </c>
      <c r="K26" s="158">
        <v>469</v>
      </c>
      <c r="L26" s="158">
        <v>818</v>
      </c>
      <c r="M26" s="158">
        <v>642</v>
      </c>
      <c r="N26" s="139">
        <v>3137</v>
      </c>
    </row>
    <row r="27" spans="1:14" ht="13.5" customHeight="1">
      <c r="A27" s="160" t="s">
        <v>339</v>
      </c>
      <c r="B27" s="161"/>
      <c r="C27" s="161"/>
      <c r="D27" s="177"/>
      <c r="E27" s="161"/>
      <c r="F27" s="168"/>
      <c r="G27" s="137"/>
      <c r="H27" s="173"/>
      <c r="I27" s="137"/>
      <c r="J27" s="137"/>
      <c r="K27" s="137"/>
      <c r="L27" s="137"/>
      <c r="M27" s="137"/>
      <c r="N27" s="137"/>
    </row>
    <row r="28" spans="1:14" ht="13.5" customHeight="1">
      <c r="A28" s="166" t="s">
        <v>340</v>
      </c>
      <c r="B28" s="167"/>
      <c r="C28" s="167"/>
      <c r="D28" s="175"/>
      <c r="E28" s="167"/>
      <c r="F28" s="162"/>
      <c r="G28" s="136"/>
      <c r="H28" s="163"/>
      <c r="I28" s="136"/>
      <c r="J28" s="136"/>
      <c r="K28" s="136"/>
      <c r="L28" s="136"/>
      <c r="M28" s="136"/>
      <c r="N28" s="136"/>
    </row>
    <row r="29" spans="1:14" ht="13.5" customHeight="1">
      <c r="A29" s="166" t="s">
        <v>341</v>
      </c>
      <c r="B29" s="167"/>
      <c r="C29" s="167"/>
      <c r="D29" s="175"/>
      <c r="E29" s="167"/>
      <c r="F29" s="162"/>
      <c r="G29" s="138"/>
      <c r="H29" s="163"/>
      <c r="I29" s="136"/>
      <c r="J29" s="138"/>
      <c r="K29" s="136"/>
      <c r="L29" s="138"/>
      <c r="M29" s="138"/>
      <c r="N29" s="138"/>
    </row>
    <row r="30" spans="1:14" ht="13.5" customHeight="1">
      <c r="A30" s="178" t="s">
        <v>342</v>
      </c>
      <c r="B30" s="174"/>
      <c r="C30" s="174"/>
      <c r="D30" s="179"/>
      <c r="E30" s="174"/>
      <c r="F30" s="157">
        <v>508</v>
      </c>
      <c r="G30" s="158">
        <v>307</v>
      </c>
      <c r="H30" s="159">
        <v>533</v>
      </c>
      <c r="I30" s="158">
        <v>235</v>
      </c>
      <c r="J30" s="158">
        <v>304</v>
      </c>
      <c r="K30" s="158">
        <v>366</v>
      </c>
      <c r="L30" s="158">
        <v>560</v>
      </c>
      <c r="M30" s="158">
        <v>616</v>
      </c>
      <c r="N30" s="139">
        <v>3429</v>
      </c>
    </row>
    <row r="31" spans="1:14" ht="13.5" customHeight="1">
      <c r="A31" s="160" t="s">
        <v>343</v>
      </c>
      <c r="B31" s="161"/>
      <c r="C31" s="161"/>
      <c r="D31" s="177"/>
      <c r="E31" s="161"/>
      <c r="F31" s="168"/>
      <c r="G31" s="137"/>
      <c r="H31" s="173"/>
      <c r="I31" s="137"/>
      <c r="J31" s="137"/>
      <c r="K31" s="137"/>
      <c r="L31" s="137"/>
      <c r="M31" s="137"/>
      <c r="N31" s="137"/>
    </row>
    <row r="32" spans="1:14" ht="13.5" customHeight="1">
      <c r="A32" s="166" t="s">
        <v>344</v>
      </c>
      <c r="B32" s="167"/>
      <c r="C32" s="167"/>
      <c r="D32" s="175"/>
      <c r="E32" s="167"/>
      <c r="F32" s="162"/>
      <c r="G32" s="136"/>
      <c r="H32" s="163"/>
      <c r="I32" s="136"/>
      <c r="J32" s="136"/>
      <c r="K32" s="136"/>
      <c r="L32" s="136"/>
      <c r="M32" s="136"/>
      <c r="N32" s="136"/>
    </row>
    <row r="33" spans="1:14" ht="13.5" customHeight="1">
      <c r="A33" s="166" t="s">
        <v>345</v>
      </c>
      <c r="B33" s="167"/>
      <c r="C33" s="167"/>
      <c r="D33" s="175"/>
      <c r="E33" s="167"/>
      <c r="F33" s="162"/>
      <c r="G33" s="136"/>
      <c r="H33" s="163"/>
      <c r="I33" s="136"/>
      <c r="J33" s="136"/>
      <c r="K33" s="136"/>
      <c r="L33" s="136"/>
      <c r="M33" s="136"/>
      <c r="N33" s="138"/>
    </row>
    <row r="34" spans="1:14" ht="13.5" customHeight="1">
      <c r="A34" s="166" t="s">
        <v>346</v>
      </c>
      <c r="B34" s="167"/>
      <c r="C34" s="167"/>
      <c r="D34" s="175"/>
      <c r="E34" s="180" t="s">
        <v>347</v>
      </c>
      <c r="F34" s="162">
        <v>232</v>
      </c>
      <c r="G34" s="136">
        <v>226</v>
      </c>
      <c r="H34" s="163">
        <v>96</v>
      </c>
      <c r="I34" s="136">
        <v>95</v>
      </c>
      <c r="J34" s="136">
        <v>212</v>
      </c>
      <c r="K34" s="136">
        <v>155</v>
      </c>
      <c r="L34" s="136">
        <v>226</v>
      </c>
      <c r="M34" s="136">
        <v>49</v>
      </c>
      <c r="N34" s="138">
        <v>1291</v>
      </c>
    </row>
    <row r="35" spans="1:14" ht="13.5" customHeight="1">
      <c r="A35" s="160" t="s">
        <v>348</v>
      </c>
      <c r="B35" s="161"/>
      <c r="C35" s="161"/>
      <c r="D35" s="161"/>
      <c r="E35" s="161"/>
      <c r="F35" s="168"/>
      <c r="G35" s="137"/>
      <c r="H35" s="173"/>
      <c r="I35" s="137"/>
      <c r="J35" s="137"/>
      <c r="K35" s="137"/>
      <c r="L35" s="137"/>
      <c r="M35" s="137"/>
      <c r="N35" s="137"/>
    </row>
    <row r="36" spans="1:14" ht="13.5" customHeight="1">
      <c r="A36" s="166" t="s">
        <v>349</v>
      </c>
      <c r="B36" s="167"/>
      <c r="C36" s="167"/>
      <c r="D36" s="167"/>
      <c r="E36" s="167"/>
      <c r="F36" s="162"/>
      <c r="G36" s="136"/>
      <c r="H36" s="163"/>
      <c r="I36" s="136"/>
      <c r="J36" s="136"/>
      <c r="K36" s="136"/>
      <c r="L36" s="136"/>
      <c r="M36" s="136"/>
      <c r="N36" s="136"/>
    </row>
    <row r="37" spans="1:14" ht="13.5" customHeight="1">
      <c r="A37" s="181" t="s">
        <v>350</v>
      </c>
      <c r="B37" s="182"/>
      <c r="C37" s="182"/>
      <c r="D37" s="182"/>
      <c r="E37" s="183" t="s">
        <v>331</v>
      </c>
      <c r="F37" s="162">
        <v>708</v>
      </c>
      <c r="G37" s="138">
        <v>3864</v>
      </c>
      <c r="H37" s="165">
        <v>3823</v>
      </c>
      <c r="I37" s="138">
        <v>1110</v>
      </c>
      <c r="J37" s="138">
        <v>2076</v>
      </c>
      <c r="K37" s="138">
        <v>3324</v>
      </c>
      <c r="L37" s="138">
        <v>3855</v>
      </c>
      <c r="M37" s="138">
        <v>4432</v>
      </c>
      <c r="N37" s="138">
        <v>23192</v>
      </c>
    </row>
    <row r="38" spans="1:14" ht="13.5" customHeight="1">
      <c r="A38" s="160" t="s">
        <v>351</v>
      </c>
      <c r="B38" s="184"/>
      <c r="C38" s="184"/>
      <c r="D38" s="185"/>
      <c r="E38" s="186"/>
      <c r="F38" s="168"/>
      <c r="G38" s="137"/>
      <c r="H38" s="173"/>
      <c r="I38" s="137"/>
      <c r="J38" s="137"/>
      <c r="K38" s="137"/>
      <c r="L38" s="137"/>
      <c r="M38" s="137"/>
      <c r="N38" s="137"/>
    </row>
    <row r="39" spans="1:14" ht="13.5" customHeight="1">
      <c r="A39" s="166" t="s">
        <v>352</v>
      </c>
      <c r="B39" s="176"/>
      <c r="C39" s="176"/>
      <c r="D39" s="187"/>
      <c r="E39" s="188"/>
      <c r="F39" s="162"/>
      <c r="G39" s="136"/>
      <c r="H39" s="163"/>
      <c r="I39" s="136"/>
      <c r="J39" s="136"/>
      <c r="K39" s="136"/>
      <c r="L39" s="136"/>
      <c r="M39" s="136"/>
      <c r="N39" s="138"/>
    </row>
    <row r="40" spans="1:14" ht="13.5" customHeight="1">
      <c r="A40" s="153" t="s">
        <v>323</v>
      </c>
      <c r="B40" s="154"/>
      <c r="C40" s="154"/>
      <c r="D40" s="155"/>
      <c r="E40" s="189"/>
      <c r="F40" s="157">
        <v>49</v>
      </c>
      <c r="G40" s="139">
        <v>1630</v>
      </c>
      <c r="H40" s="159">
        <v>576</v>
      </c>
      <c r="I40" s="158">
        <v>248</v>
      </c>
      <c r="J40" s="158">
        <v>419</v>
      </c>
      <c r="K40" s="158">
        <v>735</v>
      </c>
      <c r="L40" s="158">
        <v>734</v>
      </c>
      <c r="M40" s="158">
        <v>728</v>
      </c>
      <c r="N40" s="139">
        <v>5119</v>
      </c>
    </row>
    <row r="41" spans="1:14" ht="13.5" customHeight="1">
      <c r="A41" s="160" t="s">
        <v>353</v>
      </c>
      <c r="B41" s="161"/>
      <c r="C41" s="161"/>
      <c r="D41" s="177"/>
      <c r="E41" s="161"/>
      <c r="F41" s="168"/>
      <c r="G41" s="137"/>
      <c r="H41" s="173"/>
      <c r="I41" s="137"/>
      <c r="J41" s="137"/>
      <c r="K41" s="137"/>
      <c r="L41" s="137"/>
      <c r="M41" s="137"/>
      <c r="N41" s="137"/>
    </row>
    <row r="42" spans="1:14" ht="13.5" customHeight="1">
      <c r="A42" s="170" t="s">
        <v>323</v>
      </c>
      <c r="B42" s="176"/>
      <c r="C42" s="176"/>
      <c r="D42" s="187"/>
      <c r="E42" s="176"/>
      <c r="F42" s="162">
        <v>313</v>
      </c>
      <c r="G42" s="136">
        <v>519</v>
      </c>
      <c r="H42" s="163">
        <v>560</v>
      </c>
      <c r="I42" s="136">
        <v>221</v>
      </c>
      <c r="J42" s="136">
        <v>291</v>
      </c>
      <c r="K42" s="136">
        <v>271</v>
      </c>
      <c r="L42" s="136">
        <v>445</v>
      </c>
      <c r="M42" s="138">
        <v>1605</v>
      </c>
      <c r="N42" s="138">
        <v>4225</v>
      </c>
    </row>
    <row r="43" spans="1:14" s="141" customFormat="1" ht="15" customHeight="1">
      <c r="A43" s="190" t="s">
        <v>545</v>
      </c>
      <c r="B43" s="191"/>
      <c r="C43" s="191"/>
      <c r="D43" s="191"/>
      <c r="E43" s="191"/>
      <c r="F43" s="192">
        <v>238</v>
      </c>
      <c r="G43" s="193">
        <v>1046</v>
      </c>
      <c r="H43" s="194">
        <v>934</v>
      </c>
      <c r="I43" s="195">
        <v>384</v>
      </c>
      <c r="J43" s="195">
        <v>336</v>
      </c>
      <c r="K43" s="195">
        <v>246</v>
      </c>
      <c r="L43" s="195">
        <v>425</v>
      </c>
      <c r="M43" s="195">
        <v>953</v>
      </c>
      <c r="N43" s="193">
        <v>4562</v>
      </c>
    </row>
    <row r="44" spans="1:14" ht="19.5" customHeight="1" thickBot="1">
      <c r="A44" s="142" t="s">
        <v>154</v>
      </c>
      <c r="B44" s="143"/>
      <c r="C44" s="144"/>
      <c r="D44" s="144"/>
      <c r="E44" s="145"/>
      <c r="F44" s="146">
        <v>14759</v>
      </c>
      <c r="G44" s="147">
        <v>32403</v>
      </c>
      <c r="H44" s="148">
        <v>22341</v>
      </c>
      <c r="I44" s="147">
        <v>13520</v>
      </c>
      <c r="J44" s="147">
        <v>16894</v>
      </c>
      <c r="K44" s="147">
        <v>23302</v>
      </c>
      <c r="L44" s="147">
        <v>23244</v>
      </c>
      <c r="M44" s="147">
        <v>28804</v>
      </c>
      <c r="N44" s="149">
        <v>175267</v>
      </c>
    </row>
  </sheetData>
  <mergeCells count="6">
    <mergeCell ref="A2:N2"/>
    <mergeCell ref="D17:E17"/>
    <mergeCell ref="D19:E19"/>
    <mergeCell ref="D9:E9"/>
    <mergeCell ref="D12:E12"/>
    <mergeCell ref="D15:E1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IF80"/>
  <sheetViews>
    <sheetView showGridLines="0" view="pageBreakPreview" zoomScale="75" zoomScaleNormal="70" zoomScaleSheetLayoutView="75" workbookViewId="0" topLeftCell="D1">
      <selection activeCell="O4" sqref="O4"/>
    </sheetView>
  </sheetViews>
  <sheetFormatPr defaultColWidth="9.140625" defaultRowHeight="12.75"/>
  <cols>
    <col min="1" max="1" width="23.8515625" style="406" customWidth="1"/>
    <col min="2" max="2" width="21.421875" style="406" customWidth="1"/>
    <col min="3" max="3" width="19.140625" style="406" customWidth="1"/>
    <col min="4" max="4" width="18.140625" style="406" customWidth="1"/>
    <col min="5" max="5" width="19.140625" style="406" customWidth="1"/>
    <col min="6" max="6" width="15.421875" style="406" customWidth="1"/>
    <col min="7" max="7" width="16.57421875" style="406" customWidth="1"/>
    <col min="8" max="8" width="19.00390625" style="406" customWidth="1"/>
    <col min="9" max="9" width="18.8515625" style="406" customWidth="1"/>
    <col min="10" max="10" width="17.140625" style="406" customWidth="1"/>
    <col min="11" max="11" width="15.140625" style="406" customWidth="1"/>
    <col min="12" max="12" width="15.57421875" style="406" bestFit="1" customWidth="1"/>
    <col min="13" max="13" width="15.7109375" style="406" customWidth="1"/>
    <col min="14" max="14" width="16.28125" style="406" customWidth="1"/>
    <col min="15" max="15" width="16.8515625" style="406" customWidth="1"/>
    <col min="16" max="16" width="18.57421875" style="406" bestFit="1" customWidth="1"/>
    <col min="17" max="17" width="12.7109375" style="406" bestFit="1" customWidth="1"/>
    <col min="18" max="18" width="14.421875" style="406" bestFit="1" customWidth="1"/>
    <col min="19" max="19" width="15.7109375" style="406" bestFit="1" customWidth="1"/>
    <col min="20" max="21" width="17.421875" style="406" bestFit="1" customWidth="1"/>
    <col min="22" max="22" width="14.421875" style="406" bestFit="1" customWidth="1"/>
    <col min="23" max="25" width="15.7109375" style="406" bestFit="1" customWidth="1"/>
    <col min="26" max="26" width="14.421875" style="406" bestFit="1" customWidth="1"/>
    <col min="27" max="27" width="15.7109375" style="406" bestFit="1" customWidth="1"/>
    <col min="28" max="28" width="9.140625" style="406" customWidth="1"/>
    <col min="29" max="29" width="16.00390625" style="406" customWidth="1"/>
    <col min="30" max="30" width="16.7109375" style="406" customWidth="1"/>
    <col min="31" max="31" width="19.57421875" style="406" customWidth="1"/>
    <col min="32" max="32" width="24.00390625" style="406" customWidth="1"/>
    <col min="33" max="33" width="15.57421875" style="406" customWidth="1"/>
    <col min="34" max="34" width="24.00390625" style="406" customWidth="1"/>
    <col min="35" max="35" width="20.57421875" style="406" customWidth="1"/>
    <col min="36" max="36" width="18.421875" style="406" customWidth="1"/>
    <col min="37" max="37" width="22.28125" style="406" customWidth="1"/>
    <col min="38" max="38" width="19.421875" style="406" customWidth="1"/>
    <col min="39" max="39" width="14.421875" style="406" bestFit="1" customWidth="1"/>
    <col min="40" max="16384" width="9.140625" style="406" customWidth="1"/>
  </cols>
  <sheetData>
    <row r="4" ht="15">
      <c r="O4" s="407" t="s">
        <v>509</v>
      </c>
    </row>
    <row r="5" spans="1:14" ht="18.75">
      <c r="A5" s="727" t="s">
        <v>373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</row>
    <row r="7" ht="7.5" customHeight="1"/>
    <row r="8" ht="27" customHeight="1" thickBot="1"/>
    <row r="9" spans="1:240" ht="27" customHeight="1">
      <c r="A9" s="749" t="s">
        <v>374</v>
      </c>
      <c r="B9" s="731" t="s">
        <v>355</v>
      </c>
      <c r="C9" s="731" t="s">
        <v>39</v>
      </c>
      <c r="D9" s="751"/>
      <c r="E9" s="745" t="s">
        <v>375</v>
      </c>
      <c r="F9" s="745" t="s">
        <v>376</v>
      </c>
      <c r="G9" s="747"/>
      <c r="H9" s="747"/>
      <c r="I9" s="747"/>
      <c r="J9" s="747"/>
      <c r="K9" s="747"/>
      <c r="L9" s="747"/>
      <c r="M9" s="747"/>
      <c r="N9" s="747"/>
      <c r="O9" s="74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378"/>
      <c r="DU9" s="378"/>
      <c r="DV9" s="378"/>
      <c r="DW9" s="378"/>
      <c r="DX9" s="378"/>
      <c r="DY9" s="378"/>
      <c r="DZ9" s="378"/>
      <c r="EA9" s="378"/>
      <c r="EB9" s="378"/>
      <c r="EC9" s="378"/>
      <c r="ED9" s="378"/>
      <c r="EE9" s="378"/>
      <c r="EF9" s="378"/>
      <c r="EG9" s="378"/>
      <c r="EH9" s="378"/>
      <c r="EI9" s="378"/>
      <c r="EJ9" s="378"/>
      <c r="EK9" s="378"/>
      <c r="EL9" s="378"/>
      <c r="EM9" s="378"/>
      <c r="EN9" s="378"/>
      <c r="EO9" s="378"/>
      <c r="EP9" s="378"/>
      <c r="EQ9" s="378"/>
      <c r="ER9" s="378"/>
      <c r="ES9" s="378"/>
      <c r="ET9" s="378"/>
      <c r="EU9" s="378"/>
      <c r="EV9" s="378"/>
      <c r="EW9" s="378"/>
      <c r="EX9" s="378"/>
      <c r="EY9" s="378"/>
      <c r="EZ9" s="378"/>
      <c r="FA9" s="378"/>
      <c r="FB9" s="378"/>
      <c r="FC9" s="378"/>
      <c r="FD9" s="378"/>
      <c r="FE9" s="378"/>
      <c r="FF9" s="378"/>
      <c r="FG9" s="378"/>
      <c r="FH9" s="378"/>
      <c r="FI9" s="378"/>
      <c r="FJ9" s="378"/>
      <c r="FK9" s="378"/>
      <c r="FL9" s="378"/>
      <c r="FM9" s="378"/>
      <c r="FN9" s="378"/>
      <c r="FO9" s="378"/>
      <c r="FP9" s="378"/>
      <c r="FQ9" s="378"/>
      <c r="FR9" s="378"/>
      <c r="FS9" s="378"/>
      <c r="FT9" s="378"/>
      <c r="FU9" s="378"/>
      <c r="FV9" s="378"/>
      <c r="FW9" s="378"/>
      <c r="FX9" s="378"/>
      <c r="FY9" s="378"/>
      <c r="FZ9" s="378"/>
      <c r="GA9" s="378"/>
      <c r="GB9" s="378"/>
      <c r="GC9" s="378"/>
      <c r="GD9" s="378"/>
      <c r="GE9" s="378"/>
      <c r="GF9" s="378"/>
      <c r="GG9" s="378"/>
      <c r="GH9" s="378"/>
      <c r="GI9" s="378"/>
      <c r="GJ9" s="378"/>
      <c r="GK9" s="378"/>
      <c r="GL9" s="378"/>
      <c r="GM9" s="378"/>
      <c r="GN9" s="378"/>
      <c r="GO9" s="378"/>
      <c r="GP9" s="378"/>
      <c r="GQ9" s="378"/>
      <c r="GR9" s="378"/>
      <c r="GS9" s="378"/>
      <c r="GT9" s="378"/>
      <c r="GU9" s="378"/>
      <c r="GV9" s="378"/>
      <c r="GW9" s="378"/>
      <c r="GX9" s="378"/>
      <c r="GY9" s="378"/>
      <c r="GZ9" s="378"/>
      <c r="HA9" s="378"/>
      <c r="HB9" s="378"/>
      <c r="HC9" s="378"/>
      <c r="HD9" s="378"/>
      <c r="HE9" s="378"/>
      <c r="HF9" s="378"/>
      <c r="HG9" s="378"/>
      <c r="HH9" s="378"/>
      <c r="HI9" s="378"/>
      <c r="HJ9" s="378"/>
      <c r="HK9" s="378"/>
      <c r="HL9" s="378"/>
      <c r="HM9" s="378"/>
      <c r="HN9" s="378"/>
      <c r="HO9" s="378"/>
      <c r="HP9" s="378"/>
      <c r="HQ9" s="378"/>
      <c r="HR9" s="378"/>
      <c r="HS9" s="378"/>
      <c r="HT9" s="378"/>
      <c r="HU9" s="378"/>
      <c r="HV9" s="378"/>
      <c r="HW9" s="378"/>
      <c r="HX9" s="378"/>
      <c r="HY9" s="378"/>
      <c r="HZ9" s="378"/>
      <c r="IA9" s="378"/>
      <c r="IB9" s="378"/>
      <c r="IC9" s="378"/>
      <c r="ID9" s="378"/>
      <c r="IE9" s="378"/>
      <c r="IF9" s="378"/>
    </row>
    <row r="10" spans="1:240" ht="57.75" customHeight="1">
      <c r="A10" s="750"/>
      <c r="B10" s="728"/>
      <c r="C10" s="426" t="s">
        <v>377</v>
      </c>
      <c r="D10" s="384" t="s">
        <v>358</v>
      </c>
      <c r="E10" s="746"/>
      <c r="F10" s="426" t="s">
        <v>378</v>
      </c>
      <c r="G10" s="426" t="s">
        <v>379</v>
      </c>
      <c r="H10" s="426" t="s">
        <v>380</v>
      </c>
      <c r="I10" s="426" t="s">
        <v>381</v>
      </c>
      <c r="J10" s="426" t="s">
        <v>382</v>
      </c>
      <c r="K10" s="426" t="s">
        <v>383</v>
      </c>
      <c r="L10" s="426" t="s">
        <v>384</v>
      </c>
      <c r="M10" s="426" t="s">
        <v>385</v>
      </c>
      <c r="N10" s="427" t="s">
        <v>386</v>
      </c>
      <c r="O10" s="428" t="s">
        <v>387</v>
      </c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  <c r="DR10" s="378"/>
      <c r="DS10" s="378"/>
      <c r="DT10" s="378"/>
      <c r="DU10" s="378"/>
      <c r="DV10" s="378"/>
      <c r="DW10" s="378"/>
      <c r="DX10" s="378"/>
      <c r="DY10" s="378"/>
      <c r="DZ10" s="378"/>
      <c r="EA10" s="378"/>
      <c r="EB10" s="378"/>
      <c r="EC10" s="378"/>
      <c r="ED10" s="378"/>
      <c r="EE10" s="378"/>
      <c r="EF10" s="378"/>
      <c r="EG10" s="378"/>
      <c r="EH10" s="378"/>
      <c r="EI10" s="378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378"/>
      <c r="EX10" s="378"/>
      <c r="EY10" s="378"/>
      <c r="EZ10" s="378"/>
      <c r="FA10" s="378"/>
      <c r="FB10" s="378"/>
      <c r="FC10" s="378"/>
      <c r="FD10" s="378"/>
      <c r="FE10" s="378"/>
      <c r="FF10" s="378"/>
      <c r="FG10" s="378"/>
      <c r="FH10" s="378"/>
      <c r="FI10" s="378"/>
      <c r="FJ10" s="378"/>
      <c r="FK10" s="378"/>
      <c r="FL10" s="378"/>
      <c r="FM10" s="378"/>
      <c r="FN10" s="378"/>
      <c r="FO10" s="378"/>
      <c r="FP10" s="378"/>
      <c r="FQ10" s="378"/>
      <c r="FR10" s="378"/>
      <c r="FS10" s="378"/>
      <c r="FT10" s="378"/>
      <c r="FU10" s="378"/>
      <c r="FV10" s="378"/>
      <c r="FW10" s="378"/>
      <c r="FX10" s="378"/>
      <c r="FY10" s="378"/>
      <c r="FZ10" s="378"/>
      <c r="GA10" s="378"/>
      <c r="GB10" s="378"/>
      <c r="GC10" s="378"/>
      <c r="GD10" s="378"/>
      <c r="GE10" s="378"/>
      <c r="GF10" s="378"/>
      <c r="GG10" s="378"/>
      <c r="GH10" s="378"/>
      <c r="GI10" s="378"/>
      <c r="GJ10" s="378"/>
      <c r="GK10" s="378"/>
      <c r="GL10" s="378"/>
      <c r="GM10" s="378"/>
      <c r="GN10" s="378"/>
      <c r="GO10" s="378"/>
      <c r="GP10" s="378"/>
      <c r="GQ10" s="378"/>
      <c r="GR10" s="378"/>
      <c r="GS10" s="378"/>
      <c r="GT10" s="378"/>
      <c r="GU10" s="378"/>
      <c r="GV10" s="378"/>
      <c r="GW10" s="378"/>
      <c r="GX10" s="378"/>
      <c r="GY10" s="378"/>
      <c r="GZ10" s="378"/>
      <c r="HA10" s="378"/>
      <c r="HB10" s="378"/>
      <c r="HC10" s="378"/>
      <c r="HD10" s="378"/>
      <c r="HE10" s="378"/>
      <c r="HF10" s="378"/>
      <c r="HG10" s="378"/>
      <c r="HH10" s="378"/>
      <c r="HI10" s="378"/>
      <c r="HJ10" s="378"/>
      <c r="HK10" s="378"/>
      <c r="HL10" s="378"/>
      <c r="HM10" s="378"/>
      <c r="HN10" s="378"/>
      <c r="HO10" s="378"/>
      <c r="HP10" s="378"/>
      <c r="HQ10" s="378"/>
      <c r="HR10" s="378"/>
      <c r="HS10" s="378"/>
      <c r="HT10" s="378"/>
      <c r="HU10" s="378"/>
      <c r="HV10" s="378"/>
      <c r="HW10" s="378"/>
      <c r="HX10" s="378"/>
      <c r="HY10" s="378"/>
      <c r="HZ10" s="378"/>
      <c r="IA10" s="378"/>
      <c r="IB10" s="378"/>
      <c r="IC10" s="378"/>
      <c r="ID10" s="378"/>
      <c r="IE10" s="378"/>
      <c r="IF10" s="378"/>
    </row>
    <row r="11" spans="1:240" ht="21.75" customHeight="1">
      <c r="A11" s="408" t="s">
        <v>6</v>
      </c>
      <c r="B11" s="413">
        <v>4203361650.84</v>
      </c>
      <c r="C11" s="409">
        <f aca="true" t="shared" si="0" ref="C11:C48">B11-D11</f>
        <v>4058437127.01</v>
      </c>
      <c r="D11" s="411">
        <v>144924523.83</v>
      </c>
      <c r="E11" s="409">
        <f aca="true" t="shared" si="1" ref="E11:E48">SUM(F11:O11)</f>
        <v>5112740518.58</v>
      </c>
      <c r="F11" s="410">
        <v>4089597.18</v>
      </c>
      <c r="G11" s="410">
        <v>100201834.7</v>
      </c>
      <c r="H11" s="411">
        <v>2857174678.5</v>
      </c>
      <c r="I11" s="411">
        <v>873247509.6</v>
      </c>
      <c r="J11" s="411">
        <v>9498609</v>
      </c>
      <c r="K11" s="411">
        <v>265237429.5</v>
      </c>
      <c r="L11" s="411">
        <v>151751821</v>
      </c>
      <c r="M11" s="411">
        <v>184126390</v>
      </c>
      <c r="N11" s="411">
        <v>15952880</v>
      </c>
      <c r="O11" s="412">
        <v>651459769.1</v>
      </c>
      <c r="P11" s="382"/>
      <c r="Q11" s="382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8"/>
      <c r="DR11" s="378"/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  <c r="EE11" s="378"/>
      <c r="EF11" s="378"/>
      <c r="EG11" s="378"/>
      <c r="EH11" s="378"/>
      <c r="EI11" s="378"/>
      <c r="EJ11" s="378"/>
      <c r="EK11" s="378"/>
      <c r="EL11" s="378"/>
      <c r="EM11" s="378"/>
      <c r="EN11" s="378"/>
      <c r="EO11" s="378"/>
      <c r="EP11" s="378"/>
      <c r="EQ11" s="378"/>
      <c r="ER11" s="378"/>
      <c r="ES11" s="378"/>
      <c r="ET11" s="378"/>
      <c r="EU11" s="378"/>
      <c r="EV11" s="378"/>
      <c r="EW11" s="378"/>
      <c r="EX11" s="378"/>
      <c r="EY11" s="378"/>
      <c r="EZ11" s="378"/>
      <c r="FA11" s="378"/>
      <c r="FB11" s="378"/>
      <c r="FC11" s="378"/>
      <c r="FD11" s="378"/>
      <c r="FE11" s="378"/>
      <c r="FF11" s="378"/>
      <c r="FG11" s="378"/>
      <c r="FH11" s="378"/>
      <c r="FI11" s="378"/>
      <c r="FJ11" s="378"/>
      <c r="FK11" s="378"/>
      <c r="FL11" s="378"/>
      <c r="FM11" s="378"/>
      <c r="FN11" s="378"/>
      <c r="FO11" s="378"/>
      <c r="FP11" s="378"/>
      <c r="FQ11" s="378"/>
      <c r="FR11" s="378"/>
      <c r="FS11" s="378"/>
      <c r="FT11" s="378"/>
      <c r="FU11" s="378"/>
      <c r="FV11" s="378"/>
      <c r="FW11" s="378"/>
      <c r="FX11" s="378"/>
      <c r="FY11" s="378"/>
      <c r="FZ11" s="378"/>
      <c r="GA11" s="378"/>
      <c r="GB11" s="378"/>
      <c r="GC11" s="378"/>
      <c r="GD11" s="378"/>
      <c r="GE11" s="378"/>
      <c r="GF11" s="378"/>
      <c r="GG11" s="378"/>
      <c r="GH11" s="378"/>
      <c r="GI11" s="378"/>
      <c r="GJ11" s="378"/>
      <c r="GK11" s="378"/>
      <c r="GL11" s="378"/>
      <c r="GM11" s="378"/>
      <c r="GN11" s="378"/>
      <c r="GO11" s="378"/>
      <c r="GP11" s="378"/>
      <c r="GQ11" s="378"/>
      <c r="GR11" s="378"/>
      <c r="GS11" s="378"/>
      <c r="GT11" s="378"/>
      <c r="GU11" s="378"/>
      <c r="GV11" s="378"/>
      <c r="GW11" s="378"/>
      <c r="GX11" s="378"/>
      <c r="GY11" s="378"/>
      <c r="GZ11" s="378"/>
      <c r="HA11" s="378"/>
      <c r="HB11" s="378"/>
      <c r="HC11" s="378"/>
      <c r="HD11" s="378"/>
      <c r="HE11" s="378"/>
      <c r="HF11" s="378"/>
      <c r="HG11" s="378"/>
      <c r="HH11" s="378"/>
      <c r="HI11" s="378"/>
      <c r="HJ11" s="378"/>
      <c r="HK11" s="378"/>
      <c r="HL11" s="378"/>
      <c r="HM11" s="378"/>
      <c r="HN11" s="378"/>
      <c r="HO11" s="378"/>
      <c r="HP11" s="378"/>
      <c r="HQ11" s="378"/>
      <c r="HR11" s="378"/>
      <c r="HS11" s="378"/>
      <c r="HT11" s="378"/>
      <c r="HU11" s="378"/>
      <c r="HV11" s="378"/>
      <c r="HW11" s="378"/>
      <c r="HX11" s="378"/>
      <c r="HY11" s="378"/>
      <c r="HZ11" s="378"/>
      <c r="IA11" s="378"/>
      <c r="IB11" s="378"/>
      <c r="IC11" s="378"/>
      <c r="ID11" s="378"/>
      <c r="IE11" s="378"/>
      <c r="IF11" s="378"/>
    </row>
    <row r="12" spans="1:240" ht="21.75" customHeight="1">
      <c r="A12" s="408" t="s">
        <v>18</v>
      </c>
      <c r="B12" s="413">
        <v>2904916958.39</v>
      </c>
      <c r="C12" s="409">
        <f t="shared" si="0"/>
        <v>2844477740.04</v>
      </c>
      <c r="D12" s="409">
        <v>60439218.349999994</v>
      </c>
      <c r="E12" s="409">
        <f t="shared" si="1"/>
        <v>2696624591.7</v>
      </c>
      <c r="F12" s="409">
        <v>4786469.38</v>
      </c>
      <c r="G12" s="409">
        <v>0</v>
      </c>
      <c r="H12" s="409">
        <v>184919431.28</v>
      </c>
      <c r="I12" s="409">
        <v>2463326433.81</v>
      </c>
      <c r="J12" s="409">
        <v>0</v>
      </c>
      <c r="K12" s="409">
        <v>9295959.75</v>
      </c>
      <c r="L12" s="409">
        <v>2297074.4</v>
      </c>
      <c r="M12" s="409">
        <v>3511162</v>
      </c>
      <c r="N12" s="409">
        <v>8545827.25</v>
      </c>
      <c r="O12" s="414">
        <v>19942233.83</v>
      </c>
      <c r="P12" s="382"/>
      <c r="Q12" s="382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  <c r="DD12" s="378"/>
      <c r="DE12" s="378"/>
      <c r="DF12" s="378"/>
      <c r="DG12" s="378"/>
      <c r="DH12" s="378"/>
      <c r="DI12" s="378"/>
      <c r="DJ12" s="378"/>
      <c r="DK12" s="378"/>
      <c r="DL12" s="378"/>
      <c r="DM12" s="378"/>
      <c r="DN12" s="378"/>
      <c r="DO12" s="378"/>
      <c r="DP12" s="378"/>
      <c r="DQ12" s="378"/>
      <c r="DR12" s="378"/>
      <c r="DS12" s="378"/>
      <c r="DT12" s="378"/>
      <c r="DU12" s="378"/>
      <c r="DV12" s="378"/>
      <c r="DW12" s="378"/>
      <c r="DX12" s="378"/>
      <c r="DY12" s="378"/>
      <c r="DZ12" s="378"/>
      <c r="EA12" s="378"/>
      <c r="EB12" s="378"/>
      <c r="EC12" s="378"/>
      <c r="ED12" s="378"/>
      <c r="EE12" s="378"/>
      <c r="EF12" s="378"/>
      <c r="EG12" s="378"/>
      <c r="EH12" s="378"/>
      <c r="EI12" s="378"/>
      <c r="EJ12" s="378"/>
      <c r="EK12" s="378"/>
      <c r="EL12" s="378"/>
      <c r="EM12" s="378"/>
      <c r="EN12" s="378"/>
      <c r="EO12" s="378"/>
      <c r="EP12" s="378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8"/>
      <c r="FB12" s="378"/>
      <c r="FC12" s="378"/>
      <c r="FD12" s="378"/>
      <c r="FE12" s="378"/>
      <c r="FF12" s="378"/>
      <c r="FG12" s="378"/>
      <c r="FH12" s="378"/>
      <c r="FI12" s="378"/>
      <c r="FJ12" s="378"/>
      <c r="FK12" s="378"/>
      <c r="FL12" s="378"/>
      <c r="FM12" s="378"/>
      <c r="FN12" s="378"/>
      <c r="FO12" s="378"/>
      <c r="FP12" s="378"/>
      <c r="FQ12" s="378"/>
      <c r="FR12" s="378"/>
      <c r="FS12" s="378"/>
      <c r="FT12" s="378"/>
      <c r="FU12" s="378"/>
      <c r="FV12" s="378"/>
      <c r="FW12" s="378"/>
      <c r="FX12" s="378"/>
      <c r="FY12" s="378"/>
      <c r="FZ12" s="378"/>
      <c r="GA12" s="378"/>
      <c r="GB12" s="378"/>
      <c r="GC12" s="378"/>
      <c r="GD12" s="378"/>
      <c r="GE12" s="378"/>
      <c r="GF12" s="378"/>
      <c r="GG12" s="378"/>
      <c r="GH12" s="378"/>
      <c r="GI12" s="378"/>
      <c r="GJ12" s="378"/>
      <c r="GK12" s="378"/>
      <c r="GL12" s="378"/>
      <c r="GM12" s="378"/>
      <c r="GN12" s="378"/>
      <c r="GO12" s="378"/>
      <c r="GP12" s="378"/>
      <c r="GQ12" s="378"/>
      <c r="GR12" s="378"/>
      <c r="GS12" s="378"/>
      <c r="GT12" s="378"/>
      <c r="GU12" s="378"/>
      <c r="GV12" s="378"/>
      <c r="GW12" s="378"/>
      <c r="GX12" s="378"/>
      <c r="GY12" s="378"/>
      <c r="GZ12" s="378"/>
      <c r="HA12" s="378"/>
      <c r="HB12" s="378"/>
      <c r="HC12" s="378"/>
      <c r="HD12" s="378"/>
      <c r="HE12" s="378"/>
      <c r="HF12" s="378"/>
      <c r="HG12" s="378"/>
      <c r="HH12" s="378"/>
      <c r="HI12" s="378"/>
      <c r="HJ12" s="378"/>
      <c r="HK12" s="378"/>
      <c r="HL12" s="378"/>
      <c r="HM12" s="378"/>
      <c r="HN12" s="378"/>
      <c r="HO12" s="378"/>
      <c r="HP12" s="378"/>
      <c r="HQ12" s="378"/>
      <c r="HR12" s="378"/>
      <c r="HS12" s="378"/>
      <c r="HT12" s="378"/>
      <c r="HU12" s="378"/>
      <c r="HV12" s="378"/>
      <c r="HW12" s="378"/>
      <c r="HX12" s="378"/>
      <c r="HY12" s="378"/>
      <c r="HZ12" s="378"/>
      <c r="IA12" s="378"/>
      <c r="IB12" s="378"/>
      <c r="IC12" s="378"/>
      <c r="ID12" s="378"/>
      <c r="IE12" s="378"/>
      <c r="IF12" s="378"/>
    </row>
    <row r="13" spans="1:240" ht="21.75" customHeight="1">
      <c r="A13" s="408" t="s">
        <v>4</v>
      </c>
      <c r="B13" s="413">
        <v>2464046839.62</v>
      </c>
      <c r="C13" s="409">
        <f t="shared" si="0"/>
        <v>2337696612.29</v>
      </c>
      <c r="D13" s="409">
        <v>126350227.33000001</v>
      </c>
      <c r="E13" s="409">
        <f t="shared" si="1"/>
        <v>2086499666.1200001</v>
      </c>
      <c r="F13" s="409">
        <v>39322</v>
      </c>
      <c r="G13" s="409">
        <v>0</v>
      </c>
      <c r="H13" s="409">
        <v>358632454.78</v>
      </c>
      <c r="I13" s="409">
        <v>1608850366.74</v>
      </c>
      <c r="J13" s="409">
        <v>0</v>
      </c>
      <c r="K13" s="409">
        <v>810610</v>
      </c>
      <c r="L13" s="409">
        <v>13067532</v>
      </c>
      <c r="M13" s="409">
        <v>67108140.2</v>
      </c>
      <c r="N13" s="409">
        <v>37991240.4</v>
      </c>
      <c r="O13" s="414">
        <v>0</v>
      </c>
      <c r="P13" s="382"/>
      <c r="Q13" s="382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  <c r="EL13" s="378"/>
      <c r="EM13" s="378"/>
      <c r="EN13" s="378"/>
      <c r="EO13" s="378"/>
      <c r="EP13" s="378"/>
      <c r="EQ13" s="378"/>
      <c r="ER13" s="378"/>
      <c r="ES13" s="378"/>
      <c r="ET13" s="378"/>
      <c r="EU13" s="378"/>
      <c r="EV13" s="378"/>
      <c r="EW13" s="378"/>
      <c r="EX13" s="378"/>
      <c r="EY13" s="378"/>
      <c r="EZ13" s="378"/>
      <c r="FA13" s="378"/>
      <c r="FB13" s="378"/>
      <c r="FC13" s="378"/>
      <c r="FD13" s="378"/>
      <c r="FE13" s="378"/>
      <c r="FF13" s="378"/>
      <c r="FG13" s="378"/>
      <c r="FH13" s="378"/>
      <c r="FI13" s="378"/>
      <c r="FJ13" s="378"/>
      <c r="FK13" s="378"/>
      <c r="FL13" s="378"/>
      <c r="FM13" s="378"/>
      <c r="FN13" s="378"/>
      <c r="FO13" s="378"/>
      <c r="FP13" s="378"/>
      <c r="FQ13" s="378"/>
      <c r="FR13" s="378"/>
      <c r="FS13" s="378"/>
      <c r="FT13" s="378"/>
      <c r="FU13" s="378"/>
      <c r="FV13" s="378"/>
      <c r="FW13" s="378"/>
      <c r="FX13" s="378"/>
      <c r="FY13" s="378"/>
      <c r="FZ13" s="378"/>
      <c r="GA13" s="378"/>
      <c r="GB13" s="378"/>
      <c r="GC13" s="378"/>
      <c r="GD13" s="378"/>
      <c r="GE13" s="378"/>
      <c r="GF13" s="378"/>
      <c r="GG13" s="378"/>
      <c r="GH13" s="378"/>
      <c r="GI13" s="378"/>
      <c r="GJ13" s="378"/>
      <c r="GK13" s="378"/>
      <c r="GL13" s="378"/>
      <c r="GM13" s="378"/>
      <c r="GN13" s="378"/>
      <c r="GO13" s="378"/>
      <c r="GP13" s="378"/>
      <c r="GQ13" s="378"/>
      <c r="GR13" s="378"/>
      <c r="GS13" s="378"/>
      <c r="GT13" s="378"/>
      <c r="GU13" s="378"/>
      <c r="GV13" s="378"/>
      <c r="GW13" s="378"/>
      <c r="GX13" s="378"/>
      <c r="GY13" s="378"/>
      <c r="GZ13" s="378"/>
      <c r="HA13" s="378"/>
      <c r="HB13" s="378"/>
      <c r="HC13" s="378"/>
      <c r="HD13" s="378"/>
      <c r="HE13" s="378"/>
      <c r="HF13" s="378"/>
      <c r="HG13" s="378"/>
      <c r="HH13" s="378"/>
      <c r="HI13" s="378"/>
      <c r="HJ13" s="378"/>
      <c r="HK13" s="378"/>
      <c r="HL13" s="378"/>
      <c r="HM13" s="378"/>
      <c r="HN13" s="378"/>
      <c r="HO13" s="378"/>
      <c r="HP13" s="378"/>
      <c r="HQ13" s="378"/>
      <c r="HR13" s="378"/>
      <c r="HS13" s="378"/>
      <c r="HT13" s="378"/>
      <c r="HU13" s="378"/>
      <c r="HV13" s="378"/>
      <c r="HW13" s="378"/>
      <c r="HX13" s="378"/>
      <c r="HY13" s="378"/>
      <c r="HZ13" s="378"/>
      <c r="IA13" s="378"/>
      <c r="IB13" s="378"/>
      <c r="IC13" s="378"/>
      <c r="ID13" s="378"/>
      <c r="IE13" s="378"/>
      <c r="IF13" s="378"/>
    </row>
    <row r="14" spans="1:240" ht="21.75" customHeight="1">
      <c r="A14" s="408" t="s">
        <v>35</v>
      </c>
      <c r="B14" s="413">
        <v>2419737672.75</v>
      </c>
      <c r="C14" s="409">
        <f t="shared" si="0"/>
        <v>2236889485.71</v>
      </c>
      <c r="D14" s="411">
        <v>182848187.04</v>
      </c>
      <c r="E14" s="409">
        <f t="shared" si="1"/>
        <v>2014168201.08</v>
      </c>
      <c r="F14" s="411">
        <v>7599245.77</v>
      </c>
      <c r="G14" s="411">
        <v>1497867.43</v>
      </c>
      <c r="H14" s="411">
        <v>252696474.4</v>
      </c>
      <c r="I14" s="411">
        <v>1668194674.48</v>
      </c>
      <c r="J14" s="411">
        <v>0</v>
      </c>
      <c r="K14" s="411">
        <v>19827334.5</v>
      </c>
      <c r="L14" s="411">
        <v>4043374.8</v>
      </c>
      <c r="M14" s="411">
        <v>4942846</v>
      </c>
      <c r="N14" s="411">
        <v>31565963.5</v>
      </c>
      <c r="O14" s="412">
        <v>23800420.2</v>
      </c>
      <c r="P14" s="382"/>
      <c r="Q14" s="382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  <c r="DH14" s="378"/>
      <c r="DI14" s="378"/>
      <c r="DJ14" s="378"/>
      <c r="DK14" s="378"/>
      <c r="DL14" s="378"/>
      <c r="DM14" s="378"/>
      <c r="DN14" s="378"/>
      <c r="DO14" s="378"/>
      <c r="DP14" s="378"/>
      <c r="DQ14" s="378"/>
      <c r="DR14" s="378"/>
      <c r="DS14" s="378"/>
      <c r="DT14" s="378"/>
      <c r="DU14" s="378"/>
      <c r="DV14" s="378"/>
      <c r="DW14" s="378"/>
      <c r="DX14" s="378"/>
      <c r="DY14" s="378"/>
      <c r="DZ14" s="378"/>
      <c r="EA14" s="378"/>
      <c r="EB14" s="378"/>
      <c r="EC14" s="378"/>
      <c r="ED14" s="378"/>
      <c r="EE14" s="378"/>
      <c r="EF14" s="378"/>
      <c r="EG14" s="378"/>
      <c r="EH14" s="378"/>
      <c r="EI14" s="378"/>
      <c r="EJ14" s="378"/>
      <c r="EK14" s="378"/>
      <c r="EL14" s="378"/>
      <c r="EM14" s="378"/>
      <c r="EN14" s="378"/>
      <c r="EO14" s="378"/>
      <c r="EP14" s="378"/>
      <c r="EQ14" s="378"/>
      <c r="ER14" s="378"/>
      <c r="ES14" s="378"/>
      <c r="ET14" s="378"/>
      <c r="EU14" s="378"/>
      <c r="EV14" s="378"/>
      <c r="EW14" s="378"/>
      <c r="EX14" s="378"/>
      <c r="EY14" s="378"/>
      <c r="EZ14" s="378"/>
      <c r="FA14" s="378"/>
      <c r="FB14" s="378"/>
      <c r="FC14" s="378"/>
      <c r="FD14" s="378"/>
      <c r="FE14" s="378"/>
      <c r="FF14" s="378"/>
      <c r="FG14" s="378"/>
      <c r="FH14" s="378"/>
      <c r="FI14" s="378"/>
      <c r="FJ14" s="378"/>
      <c r="FK14" s="378"/>
      <c r="FL14" s="378"/>
      <c r="FM14" s="378"/>
      <c r="FN14" s="378"/>
      <c r="FO14" s="378"/>
      <c r="FP14" s="378"/>
      <c r="FQ14" s="378"/>
      <c r="FR14" s="378"/>
      <c r="FS14" s="378"/>
      <c r="FT14" s="378"/>
      <c r="FU14" s="378"/>
      <c r="FV14" s="378"/>
      <c r="FW14" s="378"/>
      <c r="FX14" s="378"/>
      <c r="FY14" s="378"/>
      <c r="FZ14" s="378"/>
      <c r="GA14" s="378"/>
      <c r="GB14" s="378"/>
      <c r="GC14" s="378"/>
      <c r="GD14" s="378"/>
      <c r="GE14" s="378"/>
      <c r="GF14" s="378"/>
      <c r="GG14" s="378"/>
      <c r="GH14" s="378"/>
      <c r="GI14" s="378"/>
      <c r="GJ14" s="378"/>
      <c r="GK14" s="378"/>
      <c r="GL14" s="378"/>
      <c r="GM14" s="378"/>
      <c r="GN14" s="378"/>
      <c r="GO14" s="378"/>
      <c r="GP14" s="378"/>
      <c r="GQ14" s="378"/>
      <c r="GR14" s="378"/>
      <c r="GS14" s="378"/>
      <c r="GT14" s="378"/>
      <c r="GU14" s="378"/>
      <c r="GV14" s="378"/>
      <c r="GW14" s="378"/>
      <c r="GX14" s="378"/>
      <c r="GY14" s="378"/>
      <c r="GZ14" s="378"/>
      <c r="HA14" s="378"/>
      <c r="HB14" s="378"/>
      <c r="HC14" s="378"/>
      <c r="HD14" s="378"/>
      <c r="HE14" s="378"/>
      <c r="HF14" s="378"/>
      <c r="HG14" s="378"/>
      <c r="HH14" s="378"/>
      <c r="HI14" s="378"/>
      <c r="HJ14" s="378"/>
      <c r="HK14" s="378"/>
      <c r="HL14" s="378"/>
      <c r="HM14" s="378"/>
      <c r="HN14" s="378"/>
      <c r="HO14" s="378"/>
      <c r="HP14" s="378"/>
      <c r="HQ14" s="378"/>
      <c r="HR14" s="378"/>
      <c r="HS14" s="378"/>
      <c r="HT14" s="378"/>
      <c r="HU14" s="378"/>
      <c r="HV14" s="378"/>
      <c r="HW14" s="378"/>
      <c r="HX14" s="378"/>
      <c r="HY14" s="378"/>
      <c r="HZ14" s="378"/>
      <c r="IA14" s="378"/>
      <c r="IB14" s="378"/>
      <c r="IC14" s="378"/>
      <c r="ID14" s="378"/>
      <c r="IE14" s="378"/>
      <c r="IF14" s="378"/>
    </row>
    <row r="15" spans="1:240" ht="21.75" customHeight="1">
      <c r="A15" s="408" t="s">
        <v>23</v>
      </c>
      <c r="B15" s="413">
        <v>2058754027.97</v>
      </c>
      <c r="C15" s="409">
        <f t="shared" si="0"/>
        <v>1918275186.93</v>
      </c>
      <c r="D15" s="409">
        <v>140478841.04</v>
      </c>
      <c r="E15" s="409">
        <f t="shared" si="1"/>
        <v>1571725080.0900002</v>
      </c>
      <c r="F15" s="409">
        <v>43054001</v>
      </c>
      <c r="G15" s="409">
        <v>0</v>
      </c>
      <c r="H15" s="409">
        <v>324584509</v>
      </c>
      <c r="I15" s="409">
        <v>1138753204</v>
      </c>
      <c r="J15" s="409">
        <v>7056900.39</v>
      </c>
      <c r="K15" s="409">
        <v>17122224</v>
      </c>
      <c r="L15" s="409">
        <v>6082947</v>
      </c>
      <c r="M15" s="409">
        <v>1918718.2</v>
      </c>
      <c r="N15" s="409">
        <v>7826404.5</v>
      </c>
      <c r="O15" s="414">
        <v>25326172</v>
      </c>
      <c r="P15" s="382"/>
      <c r="Q15" s="382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  <c r="DO15" s="378"/>
      <c r="DP15" s="378"/>
      <c r="DQ15" s="378"/>
      <c r="DR15" s="378"/>
      <c r="DS15" s="378"/>
      <c r="DT15" s="378"/>
      <c r="DU15" s="378"/>
      <c r="DV15" s="378"/>
      <c r="DW15" s="378"/>
      <c r="DX15" s="378"/>
      <c r="DY15" s="378"/>
      <c r="DZ15" s="378"/>
      <c r="EA15" s="378"/>
      <c r="EB15" s="378"/>
      <c r="EC15" s="378"/>
      <c r="ED15" s="378"/>
      <c r="EE15" s="378"/>
      <c r="EF15" s="378"/>
      <c r="EG15" s="378"/>
      <c r="EH15" s="378"/>
      <c r="EI15" s="378"/>
      <c r="EJ15" s="378"/>
      <c r="EK15" s="378"/>
      <c r="EL15" s="378"/>
      <c r="EM15" s="378"/>
      <c r="EN15" s="378"/>
      <c r="EO15" s="378"/>
      <c r="EP15" s="378"/>
      <c r="EQ15" s="378"/>
      <c r="ER15" s="378"/>
      <c r="ES15" s="378"/>
      <c r="ET15" s="378"/>
      <c r="EU15" s="378"/>
      <c r="EV15" s="378"/>
      <c r="EW15" s="378"/>
      <c r="EX15" s="378"/>
      <c r="EY15" s="378"/>
      <c r="EZ15" s="378"/>
      <c r="FA15" s="378"/>
      <c r="FB15" s="378"/>
      <c r="FC15" s="378"/>
      <c r="FD15" s="378"/>
      <c r="FE15" s="378"/>
      <c r="FF15" s="378"/>
      <c r="FG15" s="378"/>
      <c r="FH15" s="378"/>
      <c r="FI15" s="378"/>
      <c r="FJ15" s="378"/>
      <c r="FK15" s="378"/>
      <c r="FL15" s="378"/>
      <c r="FM15" s="378"/>
      <c r="FN15" s="378"/>
      <c r="FO15" s="378"/>
      <c r="FP15" s="378"/>
      <c r="FQ15" s="378"/>
      <c r="FR15" s="378"/>
      <c r="FS15" s="378"/>
      <c r="FT15" s="378"/>
      <c r="FU15" s="378"/>
      <c r="FV15" s="378"/>
      <c r="FW15" s="378"/>
      <c r="FX15" s="378"/>
      <c r="FY15" s="378"/>
      <c r="FZ15" s="378"/>
      <c r="GA15" s="378"/>
      <c r="GB15" s="378"/>
      <c r="GC15" s="378"/>
      <c r="GD15" s="378"/>
      <c r="GE15" s="378"/>
      <c r="GF15" s="378"/>
      <c r="GG15" s="378"/>
      <c r="GH15" s="378"/>
      <c r="GI15" s="378"/>
      <c r="GJ15" s="378"/>
      <c r="GK15" s="378"/>
      <c r="GL15" s="378"/>
      <c r="GM15" s="378"/>
      <c r="GN15" s="378"/>
      <c r="GO15" s="378"/>
      <c r="GP15" s="378"/>
      <c r="GQ15" s="378"/>
      <c r="GR15" s="378"/>
      <c r="GS15" s="378"/>
      <c r="GT15" s="378"/>
      <c r="GU15" s="378"/>
      <c r="GV15" s="378"/>
      <c r="GW15" s="378"/>
      <c r="GX15" s="378"/>
      <c r="GY15" s="378"/>
      <c r="GZ15" s="378"/>
      <c r="HA15" s="378"/>
      <c r="HB15" s="378"/>
      <c r="HC15" s="378"/>
      <c r="HD15" s="378"/>
      <c r="HE15" s="378"/>
      <c r="HF15" s="378"/>
      <c r="HG15" s="378"/>
      <c r="HH15" s="378"/>
      <c r="HI15" s="378"/>
      <c r="HJ15" s="378"/>
      <c r="HK15" s="378"/>
      <c r="HL15" s="378"/>
      <c r="HM15" s="378"/>
      <c r="HN15" s="378"/>
      <c r="HO15" s="378"/>
      <c r="HP15" s="378"/>
      <c r="HQ15" s="378"/>
      <c r="HR15" s="378"/>
      <c r="HS15" s="378"/>
      <c r="HT15" s="378"/>
      <c r="HU15" s="378"/>
      <c r="HV15" s="378"/>
      <c r="HW15" s="378"/>
      <c r="HX15" s="378"/>
      <c r="HY15" s="378"/>
      <c r="HZ15" s="378"/>
      <c r="IA15" s="378"/>
      <c r="IB15" s="378"/>
      <c r="IC15" s="378"/>
      <c r="ID15" s="378"/>
      <c r="IE15" s="378"/>
      <c r="IF15" s="378"/>
    </row>
    <row r="16" spans="1:240" ht="21.75" customHeight="1">
      <c r="A16" s="408" t="s">
        <v>31</v>
      </c>
      <c r="B16" s="413">
        <v>1966409821.72</v>
      </c>
      <c r="C16" s="409">
        <f t="shared" si="0"/>
        <v>1877017335.16</v>
      </c>
      <c r="D16" s="409">
        <v>89392486.56</v>
      </c>
      <c r="E16" s="409">
        <f t="shared" si="1"/>
        <v>1688546863.21</v>
      </c>
      <c r="F16" s="415">
        <v>851214</v>
      </c>
      <c r="G16" s="409">
        <v>0</v>
      </c>
      <c r="H16" s="409">
        <v>416242247.26</v>
      </c>
      <c r="I16" s="415">
        <v>1208698930</v>
      </c>
      <c r="J16" s="409">
        <v>3200583.2</v>
      </c>
      <c r="K16" s="409">
        <v>0</v>
      </c>
      <c r="L16" s="409">
        <v>2510996.25</v>
      </c>
      <c r="M16" s="415">
        <v>37816359.5</v>
      </c>
      <c r="N16" s="415">
        <v>3771375</v>
      </c>
      <c r="O16" s="414">
        <v>15455158</v>
      </c>
      <c r="P16" s="382"/>
      <c r="Q16" s="382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/>
      <c r="CZ16" s="378"/>
      <c r="DA16" s="378"/>
      <c r="DB16" s="378"/>
      <c r="DC16" s="378"/>
      <c r="DD16" s="378"/>
      <c r="DE16" s="378"/>
      <c r="DF16" s="378"/>
      <c r="DG16" s="378"/>
      <c r="DH16" s="378"/>
      <c r="DI16" s="378"/>
      <c r="DJ16" s="378"/>
      <c r="DK16" s="378"/>
      <c r="DL16" s="378"/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8"/>
      <c r="DY16" s="378"/>
      <c r="DZ16" s="378"/>
      <c r="EA16" s="378"/>
      <c r="EB16" s="378"/>
      <c r="EC16" s="378"/>
      <c r="ED16" s="378"/>
      <c r="EE16" s="378"/>
      <c r="EF16" s="378"/>
      <c r="EG16" s="378"/>
      <c r="EH16" s="378"/>
      <c r="EI16" s="378"/>
      <c r="EJ16" s="378"/>
      <c r="EK16" s="378"/>
      <c r="EL16" s="378"/>
      <c r="EM16" s="378"/>
      <c r="EN16" s="378"/>
      <c r="EO16" s="378"/>
      <c r="EP16" s="378"/>
      <c r="EQ16" s="378"/>
      <c r="ER16" s="378"/>
      <c r="ES16" s="378"/>
      <c r="ET16" s="378"/>
      <c r="EU16" s="378"/>
      <c r="EV16" s="378"/>
      <c r="EW16" s="378"/>
      <c r="EX16" s="378"/>
      <c r="EY16" s="378"/>
      <c r="EZ16" s="378"/>
      <c r="FA16" s="378"/>
      <c r="FB16" s="378"/>
      <c r="FC16" s="378"/>
      <c r="FD16" s="378"/>
      <c r="FE16" s="378"/>
      <c r="FF16" s="378"/>
      <c r="FG16" s="378"/>
      <c r="FH16" s="378"/>
      <c r="FI16" s="378"/>
      <c r="FJ16" s="378"/>
      <c r="FK16" s="378"/>
      <c r="FL16" s="378"/>
      <c r="FM16" s="378"/>
      <c r="FN16" s="378"/>
      <c r="FO16" s="378"/>
      <c r="FP16" s="378"/>
      <c r="FQ16" s="378"/>
      <c r="FR16" s="378"/>
      <c r="FS16" s="378"/>
      <c r="FT16" s="378"/>
      <c r="FU16" s="378"/>
      <c r="FV16" s="378"/>
      <c r="FW16" s="378"/>
      <c r="FX16" s="378"/>
      <c r="FY16" s="378"/>
      <c r="FZ16" s="378"/>
      <c r="GA16" s="378"/>
      <c r="GB16" s="378"/>
      <c r="GC16" s="378"/>
      <c r="GD16" s="378"/>
      <c r="GE16" s="378"/>
      <c r="GF16" s="378"/>
      <c r="GG16" s="378"/>
      <c r="GH16" s="378"/>
      <c r="GI16" s="378"/>
      <c r="GJ16" s="378"/>
      <c r="GK16" s="378"/>
      <c r="GL16" s="378"/>
      <c r="GM16" s="378"/>
      <c r="GN16" s="378"/>
      <c r="GO16" s="378"/>
      <c r="GP16" s="378"/>
      <c r="GQ16" s="378"/>
      <c r="GR16" s="378"/>
      <c r="GS16" s="378"/>
      <c r="GT16" s="378"/>
      <c r="GU16" s="378"/>
      <c r="GV16" s="378"/>
      <c r="GW16" s="378"/>
      <c r="GX16" s="378"/>
      <c r="GY16" s="378"/>
      <c r="GZ16" s="378"/>
      <c r="HA16" s="378"/>
      <c r="HB16" s="378"/>
      <c r="HC16" s="378"/>
      <c r="HD16" s="378"/>
      <c r="HE16" s="378"/>
      <c r="HF16" s="378"/>
      <c r="HG16" s="378"/>
      <c r="HH16" s="378"/>
      <c r="HI16" s="378"/>
      <c r="HJ16" s="378"/>
      <c r="HK16" s="378"/>
      <c r="HL16" s="378"/>
      <c r="HM16" s="378"/>
      <c r="HN16" s="378"/>
      <c r="HO16" s="378"/>
      <c r="HP16" s="378"/>
      <c r="HQ16" s="378"/>
      <c r="HR16" s="378"/>
      <c r="HS16" s="378"/>
      <c r="HT16" s="378"/>
      <c r="HU16" s="378"/>
      <c r="HV16" s="378"/>
      <c r="HW16" s="378"/>
      <c r="HX16" s="378"/>
      <c r="HY16" s="378"/>
      <c r="HZ16" s="378"/>
      <c r="IA16" s="378"/>
      <c r="IB16" s="378"/>
      <c r="IC16" s="378"/>
      <c r="ID16" s="378"/>
      <c r="IE16" s="378"/>
      <c r="IF16" s="378"/>
    </row>
    <row r="17" spans="1:240" ht="21.75" customHeight="1">
      <c r="A17" s="408" t="s">
        <v>24</v>
      </c>
      <c r="B17" s="413">
        <v>1930034324.92</v>
      </c>
      <c r="C17" s="409">
        <f t="shared" si="0"/>
        <v>1808713617.24</v>
      </c>
      <c r="D17" s="416">
        <v>121320707.67999998</v>
      </c>
      <c r="E17" s="409">
        <f t="shared" si="1"/>
        <v>1254128835.04</v>
      </c>
      <c r="F17" s="416">
        <v>2307470.99</v>
      </c>
      <c r="G17" s="411">
        <v>0</v>
      </c>
      <c r="H17" s="416">
        <v>254654068.2</v>
      </c>
      <c r="I17" s="416">
        <v>751718826.46</v>
      </c>
      <c r="J17" s="416">
        <v>0</v>
      </c>
      <c r="K17" s="416">
        <v>8015222.75</v>
      </c>
      <c r="L17" s="416">
        <v>2136522</v>
      </c>
      <c r="M17" s="416">
        <v>6235446.6</v>
      </c>
      <c r="N17" s="416">
        <v>45115916.4</v>
      </c>
      <c r="O17" s="417">
        <v>183945361.64</v>
      </c>
      <c r="P17" s="382"/>
      <c r="Q17" s="382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8"/>
      <c r="DX17" s="378"/>
      <c r="DY17" s="378"/>
      <c r="DZ17" s="378"/>
      <c r="EA17" s="378"/>
      <c r="EB17" s="378"/>
      <c r="EC17" s="378"/>
      <c r="ED17" s="378"/>
      <c r="EE17" s="378"/>
      <c r="EF17" s="378"/>
      <c r="EG17" s="378"/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8"/>
      <c r="EW17" s="378"/>
      <c r="EX17" s="378"/>
      <c r="EY17" s="378"/>
      <c r="EZ17" s="378"/>
      <c r="FA17" s="378"/>
      <c r="FB17" s="378"/>
      <c r="FC17" s="378"/>
      <c r="FD17" s="378"/>
      <c r="FE17" s="378"/>
      <c r="FF17" s="378"/>
      <c r="FG17" s="378"/>
      <c r="FH17" s="378"/>
      <c r="FI17" s="378"/>
      <c r="FJ17" s="378"/>
      <c r="FK17" s="378"/>
      <c r="FL17" s="378"/>
      <c r="FM17" s="378"/>
      <c r="FN17" s="378"/>
      <c r="FO17" s="378"/>
      <c r="FP17" s="378"/>
      <c r="FQ17" s="378"/>
      <c r="FR17" s="378"/>
      <c r="FS17" s="378"/>
      <c r="FT17" s="378"/>
      <c r="FU17" s="378"/>
      <c r="FV17" s="378"/>
      <c r="FW17" s="378"/>
      <c r="FX17" s="378"/>
      <c r="FY17" s="378"/>
      <c r="FZ17" s="378"/>
      <c r="GA17" s="378"/>
      <c r="GB17" s="378"/>
      <c r="GC17" s="378"/>
      <c r="GD17" s="378"/>
      <c r="GE17" s="378"/>
      <c r="GF17" s="378"/>
      <c r="GG17" s="378"/>
      <c r="GH17" s="378"/>
      <c r="GI17" s="378"/>
      <c r="GJ17" s="378"/>
      <c r="GK17" s="378"/>
      <c r="GL17" s="378"/>
      <c r="GM17" s="378"/>
      <c r="GN17" s="378"/>
      <c r="GO17" s="378"/>
      <c r="GP17" s="378"/>
      <c r="GQ17" s="378"/>
      <c r="GR17" s="378"/>
      <c r="GS17" s="378"/>
      <c r="GT17" s="378"/>
      <c r="GU17" s="378"/>
      <c r="GV17" s="378"/>
      <c r="GW17" s="378"/>
      <c r="GX17" s="378"/>
      <c r="GY17" s="378"/>
      <c r="GZ17" s="378"/>
      <c r="HA17" s="378"/>
      <c r="HB17" s="378"/>
      <c r="HC17" s="378"/>
      <c r="HD17" s="378"/>
      <c r="HE17" s="378"/>
      <c r="HF17" s="378"/>
      <c r="HG17" s="378"/>
      <c r="HH17" s="378"/>
      <c r="HI17" s="378"/>
      <c r="HJ17" s="378"/>
      <c r="HK17" s="378"/>
      <c r="HL17" s="378"/>
      <c r="HM17" s="378"/>
      <c r="HN17" s="378"/>
      <c r="HO17" s="378"/>
      <c r="HP17" s="378"/>
      <c r="HQ17" s="378"/>
      <c r="HR17" s="378"/>
      <c r="HS17" s="378"/>
      <c r="HT17" s="378"/>
      <c r="HU17" s="378"/>
      <c r="HV17" s="378"/>
      <c r="HW17" s="378"/>
      <c r="HX17" s="378"/>
      <c r="HY17" s="378"/>
      <c r="HZ17" s="378"/>
      <c r="IA17" s="378"/>
      <c r="IB17" s="378"/>
      <c r="IC17" s="378"/>
      <c r="ID17" s="378"/>
      <c r="IE17" s="378"/>
      <c r="IF17" s="378"/>
    </row>
    <row r="18" spans="1:240" ht="21.75" customHeight="1">
      <c r="A18" s="408" t="s">
        <v>14</v>
      </c>
      <c r="B18" s="413">
        <v>1882050497.7200003</v>
      </c>
      <c r="C18" s="409">
        <f t="shared" si="0"/>
        <v>1728751824.2600002</v>
      </c>
      <c r="D18" s="409">
        <v>153298673.46</v>
      </c>
      <c r="E18" s="409">
        <f t="shared" si="1"/>
        <v>1571077486.6200001</v>
      </c>
      <c r="F18" s="409">
        <v>8832556.64</v>
      </c>
      <c r="G18" s="409">
        <v>0</v>
      </c>
      <c r="H18" s="409">
        <v>1036005800.19</v>
      </c>
      <c r="I18" s="409">
        <v>440544638.37</v>
      </c>
      <c r="J18" s="409">
        <v>0</v>
      </c>
      <c r="K18" s="409">
        <v>7429356</v>
      </c>
      <c r="L18" s="409">
        <v>12592773</v>
      </c>
      <c r="M18" s="409">
        <v>11607431</v>
      </c>
      <c r="N18" s="409">
        <v>37258138.39</v>
      </c>
      <c r="O18" s="414">
        <v>16806793.03</v>
      </c>
      <c r="P18" s="382"/>
      <c r="Q18" s="382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  <c r="DO18" s="378"/>
      <c r="DP18" s="378"/>
      <c r="DQ18" s="378"/>
      <c r="DR18" s="378"/>
      <c r="DS18" s="378"/>
      <c r="DT18" s="378"/>
      <c r="DU18" s="378"/>
      <c r="DV18" s="378"/>
      <c r="DW18" s="378"/>
      <c r="DX18" s="378"/>
      <c r="DY18" s="378"/>
      <c r="DZ18" s="378"/>
      <c r="EA18" s="378"/>
      <c r="EB18" s="378"/>
      <c r="EC18" s="378"/>
      <c r="ED18" s="378"/>
      <c r="EE18" s="378"/>
      <c r="EF18" s="378"/>
      <c r="EG18" s="378"/>
      <c r="EH18" s="378"/>
      <c r="EI18" s="378"/>
      <c r="EJ18" s="378"/>
      <c r="EK18" s="378"/>
      <c r="EL18" s="378"/>
      <c r="EM18" s="378"/>
      <c r="EN18" s="378"/>
      <c r="EO18" s="378"/>
      <c r="EP18" s="378"/>
      <c r="EQ18" s="378"/>
      <c r="ER18" s="378"/>
      <c r="ES18" s="378"/>
      <c r="ET18" s="378"/>
      <c r="EU18" s="378"/>
      <c r="EV18" s="378"/>
      <c r="EW18" s="378"/>
      <c r="EX18" s="378"/>
      <c r="EY18" s="378"/>
      <c r="EZ18" s="378"/>
      <c r="FA18" s="378"/>
      <c r="FB18" s="378"/>
      <c r="FC18" s="378"/>
      <c r="FD18" s="378"/>
      <c r="FE18" s="378"/>
      <c r="FF18" s="378"/>
      <c r="FG18" s="378"/>
      <c r="FH18" s="378"/>
      <c r="FI18" s="378"/>
      <c r="FJ18" s="378"/>
      <c r="FK18" s="378"/>
      <c r="FL18" s="378"/>
      <c r="FM18" s="378"/>
      <c r="FN18" s="378"/>
      <c r="FO18" s="378"/>
      <c r="FP18" s="378"/>
      <c r="FQ18" s="378"/>
      <c r="FR18" s="378"/>
      <c r="FS18" s="378"/>
      <c r="FT18" s="378"/>
      <c r="FU18" s="378"/>
      <c r="FV18" s="378"/>
      <c r="FW18" s="378"/>
      <c r="FX18" s="378"/>
      <c r="FY18" s="378"/>
      <c r="FZ18" s="378"/>
      <c r="GA18" s="378"/>
      <c r="GB18" s="378"/>
      <c r="GC18" s="378"/>
      <c r="GD18" s="378"/>
      <c r="GE18" s="378"/>
      <c r="GF18" s="378"/>
      <c r="GG18" s="378"/>
      <c r="GH18" s="378"/>
      <c r="GI18" s="378"/>
      <c r="GJ18" s="378"/>
      <c r="GK18" s="378"/>
      <c r="GL18" s="378"/>
      <c r="GM18" s="378"/>
      <c r="GN18" s="378"/>
      <c r="GO18" s="378"/>
      <c r="GP18" s="378"/>
      <c r="GQ18" s="378"/>
      <c r="GR18" s="378"/>
      <c r="GS18" s="378"/>
      <c r="GT18" s="378"/>
      <c r="GU18" s="378"/>
      <c r="GV18" s="378"/>
      <c r="GW18" s="378"/>
      <c r="GX18" s="378"/>
      <c r="GY18" s="378"/>
      <c r="GZ18" s="378"/>
      <c r="HA18" s="378"/>
      <c r="HB18" s="378"/>
      <c r="HC18" s="378"/>
      <c r="HD18" s="378"/>
      <c r="HE18" s="378"/>
      <c r="HF18" s="378"/>
      <c r="HG18" s="378"/>
      <c r="HH18" s="378"/>
      <c r="HI18" s="378"/>
      <c r="HJ18" s="378"/>
      <c r="HK18" s="378"/>
      <c r="HL18" s="378"/>
      <c r="HM18" s="378"/>
      <c r="HN18" s="378"/>
      <c r="HO18" s="378"/>
      <c r="HP18" s="378"/>
      <c r="HQ18" s="378"/>
      <c r="HR18" s="378"/>
      <c r="HS18" s="378"/>
      <c r="HT18" s="378"/>
      <c r="HU18" s="378"/>
      <c r="HV18" s="378"/>
      <c r="HW18" s="378"/>
      <c r="HX18" s="378"/>
      <c r="HY18" s="378"/>
      <c r="HZ18" s="378"/>
      <c r="IA18" s="378"/>
      <c r="IB18" s="378"/>
      <c r="IC18" s="378"/>
      <c r="ID18" s="378"/>
      <c r="IE18" s="378"/>
      <c r="IF18" s="378"/>
    </row>
    <row r="19" spans="1:240" ht="21.75" customHeight="1">
      <c r="A19" s="408" t="s">
        <v>34</v>
      </c>
      <c r="B19" s="413">
        <v>1312426571.39</v>
      </c>
      <c r="C19" s="409">
        <f t="shared" si="0"/>
        <v>1159947912.63</v>
      </c>
      <c r="D19" s="409">
        <v>152478658.76</v>
      </c>
      <c r="E19" s="409">
        <f t="shared" si="1"/>
        <v>1098179415.6299999</v>
      </c>
      <c r="F19" s="415">
        <v>133560</v>
      </c>
      <c r="G19" s="409">
        <v>0</v>
      </c>
      <c r="H19" s="409">
        <v>337858587.9</v>
      </c>
      <c r="I19" s="409">
        <v>684961130.56</v>
      </c>
      <c r="J19" s="409">
        <v>0</v>
      </c>
      <c r="K19" s="409">
        <v>30878531.11</v>
      </c>
      <c r="L19" s="409">
        <v>3229802.7</v>
      </c>
      <c r="M19" s="409">
        <v>21039287.3</v>
      </c>
      <c r="N19" s="409">
        <v>20078516.06</v>
      </c>
      <c r="O19" s="414">
        <v>0</v>
      </c>
      <c r="P19" s="382"/>
      <c r="Q19" s="382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378"/>
      <c r="DA19" s="378"/>
      <c r="DB19" s="378"/>
      <c r="DC19" s="378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78"/>
      <c r="DX19" s="378"/>
      <c r="DY19" s="378"/>
      <c r="DZ19" s="378"/>
      <c r="EA19" s="378"/>
      <c r="EB19" s="378"/>
      <c r="EC19" s="378"/>
      <c r="ED19" s="378"/>
      <c r="EE19" s="378"/>
      <c r="EF19" s="378"/>
      <c r="EG19" s="378"/>
      <c r="EH19" s="378"/>
      <c r="EI19" s="378"/>
      <c r="EJ19" s="378"/>
      <c r="EK19" s="378"/>
      <c r="EL19" s="378"/>
      <c r="EM19" s="378"/>
      <c r="EN19" s="378"/>
      <c r="EO19" s="378"/>
      <c r="EP19" s="378"/>
      <c r="EQ19" s="378"/>
      <c r="ER19" s="378"/>
      <c r="ES19" s="378"/>
      <c r="ET19" s="378"/>
      <c r="EU19" s="378"/>
      <c r="EV19" s="378"/>
      <c r="EW19" s="378"/>
      <c r="EX19" s="378"/>
      <c r="EY19" s="378"/>
      <c r="EZ19" s="378"/>
      <c r="FA19" s="378"/>
      <c r="FB19" s="378"/>
      <c r="FC19" s="378"/>
      <c r="FD19" s="378"/>
      <c r="FE19" s="378"/>
      <c r="FF19" s="378"/>
      <c r="FG19" s="378"/>
      <c r="FH19" s="378"/>
      <c r="FI19" s="378"/>
      <c r="FJ19" s="378"/>
      <c r="FK19" s="378"/>
      <c r="FL19" s="378"/>
      <c r="FM19" s="378"/>
      <c r="FN19" s="378"/>
      <c r="FO19" s="378"/>
      <c r="FP19" s="378"/>
      <c r="FQ19" s="378"/>
      <c r="FR19" s="378"/>
      <c r="FS19" s="378"/>
      <c r="FT19" s="378"/>
      <c r="FU19" s="378"/>
      <c r="FV19" s="378"/>
      <c r="FW19" s="378"/>
      <c r="FX19" s="378"/>
      <c r="FY19" s="378"/>
      <c r="FZ19" s="378"/>
      <c r="GA19" s="378"/>
      <c r="GB19" s="378"/>
      <c r="GC19" s="378"/>
      <c r="GD19" s="378"/>
      <c r="GE19" s="378"/>
      <c r="GF19" s="378"/>
      <c r="GG19" s="378"/>
      <c r="GH19" s="378"/>
      <c r="GI19" s="378"/>
      <c r="GJ19" s="378"/>
      <c r="GK19" s="378"/>
      <c r="GL19" s="378"/>
      <c r="GM19" s="378"/>
      <c r="GN19" s="378"/>
      <c r="GO19" s="378"/>
      <c r="GP19" s="378"/>
      <c r="GQ19" s="378"/>
      <c r="GR19" s="378"/>
      <c r="GS19" s="378"/>
      <c r="GT19" s="378"/>
      <c r="GU19" s="378"/>
      <c r="GV19" s="378"/>
      <c r="GW19" s="378"/>
      <c r="GX19" s="378"/>
      <c r="GY19" s="378"/>
      <c r="GZ19" s="378"/>
      <c r="HA19" s="378"/>
      <c r="HB19" s="378"/>
      <c r="HC19" s="378"/>
      <c r="HD19" s="378"/>
      <c r="HE19" s="378"/>
      <c r="HF19" s="378"/>
      <c r="HG19" s="378"/>
      <c r="HH19" s="378"/>
      <c r="HI19" s="378"/>
      <c r="HJ19" s="378"/>
      <c r="HK19" s="378"/>
      <c r="HL19" s="378"/>
      <c r="HM19" s="378"/>
      <c r="HN19" s="378"/>
      <c r="HO19" s="378"/>
      <c r="HP19" s="378"/>
      <c r="HQ19" s="378"/>
      <c r="HR19" s="378"/>
      <c r="HS19" s="378"/>
      <c r="HT19" s="378"/>
      <c r="HU19" s="378"/>
      <c r="HV19" s="378"/>
      <c r="HW19" s="378"/>
      <c r="HX19" s="378"/>
      <c r="HY19" s="378"/>
      <c r="HZ19" s="378"/>
      <c r="IA19" s="378"/>
      <c r="IB19" s="378"/>
      <c r="IC19" s="378"/>
      <c r="ID19" s="378"/>
      <c r="IE19" s="378"/>
      <c r="IF19" s="378"/>
    </row>
    <row r="20" spans="1:240" ht="21.75" customHeight="1">
      <c r="A20" s="408" t="s">
        <v>17</v>
      </c>
      <c r="B20" s="413">
        <v>1294555594.69</v>
      </c>
      <c r="C20" s="409">
        <f t="shared" si="0"/>
        <v>1232924439.49</v>
      </c>
      <c r="D20" s="409">
        <v>61631155.2</v>
      </c>
      <c r="E20" s="409">
        <f t="shared" si="1"/>
        <v>1018231787.5200001</v>
      </c>
      <c r="F20" s="409">
        <v>0</v>
      </c>
      <c r="G20" s="409">
        <v>0</v>
      </c>
      <c r="H20" s="409">
        <v>288537959.42</v>
      </c>
      <c r="I20" s="409">
        <v>621351104.5</v>
      </c>
      <c r="J20" s="409">
        <v>43369896.5</v>
      </c>
      <c r="K20" s="409">
        <v>14095860</v>
      </c>
      <c r="L20" s="409">
        <v>5965296.5</v>
      </c>
      <c r="M20" s="409">
        <v>2352352.7</v>
      </c>
      <c r="N20" s="409">
        <v>42559317.9</v>
      </c>
      <c r="O20" s="414">
        <v>0</v>
      </c>
      <c r="P20" s="382"/>
      <c r="Q20" s="382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  <c r="DE20" s="378"/>
      <c r="DF20" s="378"/>
      <c r="DG20" s="378"/>
      <c r="DH20" s="378"/>
      <c r="DI20" s="378"/>
      <c r="DJ20" s="378"/>
      <c r="DK20" s="378"/>
      <c r="DL20" s="378"/>
      <c r="DM20" s="378"/>
      <c r="DN20" s="378"/>
      <c r="DO20" s="378"/>
      <c r="DP20" s="378"/>
      <c r="DQ20" s="378"/>
      <c r="DR20" s="378"/>
      <c r="DS20" s="378"/>
      <c r="DT20" s="378"/>
      <c r="DU20" s="378"/>
      <c r="DV20" s="378"/>
      <c r="DW20" s="378"/>
      <c r="DX20" s="378"/>
      <c r="DY20" s="378"/>
      <c r="DZ20" s="378"/>
      <c r="EA20" s="378"/>
      <c r="EB20" s="378"/>
      <c r="EC20" s="378"/>
      <c r="ED20" s="378"/>
      <c r="EE20" s="378"/>
      <c r="EF20" s="378"/>
      <c r="EG20" s="378"/>
      <c r="EH20" s="378"/>
      <c r="EI20" s="378"/>
      <c r="EJ20" s="378"/>
      <c r="EK20" s="378"/>
      <c r="EL20" s="378"/>
      <c r="EM20" s="378"/>
      <c r="EN20" s="378"/>
      <c r="EO20" s="378"/>
      <c r="EP20" s="378"/>
      <c r="EQ20" s="378"/>
      <c r="ER20" s="378"/>
      <c r="ES20" s="378"/>
      <c r="ET20" s="378"/>
      <c r="EU20" s="378"/>
      <c r="EV20" s="378"/>
      <c r="EW20" s="378"/>
      <c r="EX20" s="378"/>
      <c r="EY20" s="378"/>
      <c r="EZ20" s="378"/>
      <c r="FA20" s="378"/>
      <c r="FB20" s="378"/>
      <c r="FC20" s="378"/>
      <c r="FD20" s="378"/>
      <c r="FE20" s="378"/>
      <c r="FF20" s="378"/>
      <c r="FG20" s="378"/>
      <c r="FH20" s="378"/>
      <c r="FI20" s="378"/>
      <c r="FJ20" s="378"/>
      <c r="FK20" s="378"/>
      <c r="FL20" s="378"/>
      <c r="FM20" s="378"/>
      <c r="FN20" s="378"/>
      <c r="FO20" s="378"/>
      <c r="FP20" s="378"/>
      <c r="FQ20" s="378"/>
      <c r="FR20" s="378"/>
      <c r="FS20" s="378"/>
      <c r="FT20" s="378"/>
      <c r="FU20" s="378"/>
      <c r="FV20" s="378"/>
      <c r="FW20" s="378"/>
      <c r="FX20" s="378"/>
      <c r="FY20" s="378"/>
      <c r="FZ20" s="378"/>
      <c r="GA20" s="378"/>
      <c r="GB20" s="378"/>
      <c r="GC20" s="378"/>
      <c r="GD20" s="378"/>
      <c r="GE20" s="378"/>
      <c r="GF20" s="378"/>
      <c r="GG20" s="378"/>
      <c r="GH20" s="378"/>
      <c r="GI20" s="378"/>
      <c r="GJ20" s="378"/>
      <c r="GK20" s="378"/>
      <c r="GL20" s="378"/>
      <c r="GM20" s="378"/>
      <c r="GN20" s="378"/>
      <c r="GO20" s="378"/>
      <c r="GP20" s="378"/>
      <c r="GQ20" s="378"/>
      <c r="GR20" s="378"/>
      <c r="GS20" s="378"/>
      <c r="GT20" s="378"/>
      <c r="GU20" s="378"/>
      <c r="GV20" s="378"/>
      <c r="GW20" s="378"/>
      <c r="GX20" s="378"/>
      <c r="GY20" s="378"/>
      <c r="GZ20" s="378"/>
      <c r="HA20" s="378"/>
      <c r="HB20" s="378"/>
      <c r="HC20" s="378"/>
      <c r="HD20" s="378"/>
      <c r="HE20" s="378"/>
      <c r="HF20" s="378"/>
      <c r="HG20" s="378"/>
      <c r="HH20" s="378"/>
      <c r="HI20" s="378"/>
      <c r="HJ20" s="378"/>
      <c r="HK20" s="378"/>
      <c r="HL20" s="378"/>
      <c r="HM20" s="378"/>
      <c r="HN20" s="378"/>
      <c r="HO20" s="378"/>
      <c r="HP20" s="378"/>
      <c r="HQ20" s="378"/>
      <c r="HR20" s="378"/>
      <c r="HS20" s="378"/>
      <c r="HT20" s="378"/>
      <c r="HU20" s="378"/>
      <c r="HV20" s="378"/>
      <c r="HW20" s="378"/>
      <c r="HX20" s="378"/>
      <c r="HY20" s="378"/>
      <c r="HZ20" s="378"/>
      <c r="IA20" s="378"/>
      <c r="IB20" s="378"/>
      <c r="IC20" s="378"/>
      <c r="ID20" s="378"/>
      <c r="IE20" s="378"/>
      <c r="IF20" s="378"/>
    </row>
    <row r="21" spans="1:240" ht="21.75" customHeight="1">
      <c r="A21" s="408" t="s">
        <v>37</v>
      </c>
      <c r="B21" s="413">
        <v>1231142003.09</v>
      </c>
      <c r="C21" s="409">
        <f t="shared" si="0"/>
        <v>1045323646.04</v>
      </c>
      <c r="D21" s="418">
        <v>185818357.04999998</v>
      </c>
      <c r="E21" s="409">
        <f t="shared" si="1"/>
        <v>1424616085.65</v>
      </c>
      <c r="F21" s="418">
        <v>4008095.4</v>
      </c>
      <c r="G21" s="418">
        <v>2902997</v>
      </c>
      <c r="H21" s="418">
        <v>786052998.38</v>
      </c>
      <c r="I21" s="418">
        <v>571876692.83</v>
      </c>
      <c r="J21" s="418">
        <v>0</v>
      </c>
      <c r="K21" s="418">
        <v>5553320.74</v>
      </c>
      <c r="L21" s="418">
        <v>5620083.8</v>
      </c>
      <c r="M21" s="418">
        <v>6257738</v>
      </c>
      <c r="N21" s="418">
        <v>42344159.5</v>
      </c>
      <c r="O21" s="414">
        <v>0</v>
      </c>
      <c r="P21" s="382"/>
      <c r="Q21" s="382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CZ21" s="378"/>
      <c r="DA21" s="378"/>
      <c r="DB21" s="378"/>
      <c r="DC21" s="378"/>
      <c r="DD21" s="378"/>
      <c r="DE21" s="378"/>
      <c r="DF21" s="378"/>
      <c r="DG21" s="378"/>
      <c r="DH21" s="378"/>
      <c r="DI21" s="378"/>
      <c r="DJ21" s="378"/>
      <c r="DK21" s="378"/>
      <c r="DL21" s="378"/>
      <c r="DM21" s="378"/>
      <c r="DN21" s="378"/>
      <c r="DO21" s="378"/>
      <c r="DP21" s="378"/>
      <c r="DQ21" s="378"/>
      <c r="DR21" s="378"/>
      <c r="DS21" s="378"/>
      <c r="DT21" s="378"/>
      <c r="DU21" s="378"/>
      <c r="DV21" s="378"/>
      <c r="DW21" s="378"/>
      <c r="DX21" s="378"/>
      <c r="DY21" s="378"/>
      <c r="DZ21" s="378"/>
      <c r="EA21" s="378"/>
      <c r="EB21" s="378"/>
      <c r="EC21" s="378"/>
      <c r="ED21" s="378"/>
      <c r="EE21" s="378"/>
      <c r="EF21" s="378"/>
      <c r="EG21" s="378"/>
      <c r="EH21" s="378"/>
      <c r="EI21" s="378"/>
      <c r="EJ21" s="378"/>
      <c r="EK21" s="378"/>
      <c r="EL21" s="378"/>
      <c r="EM21" s="378"/>
      <c r="EN21" s="378"/>
      <c r="EO21" s="378"/>
      <c r="EP21" s="378"/>
      <c r="EQ21" s="378"/>
      <c r="ER21" s="378"/>
      <c r="ES21" s="378"/>
      <c r="ET21" s="378"/>
      <c r="EU21" s="378"/>
      <c r="EV21" s="378"/>
      <c r="EW21" s="378"/>
      <c r="EX21" s="378"/>
      <c r="EY21" s="378"/>
      <c r="EZ21" s="378"/>
      <c r="FA21" s="378"/>
      <c r="FB21" s="378"/>
      <c r="FC21" s="378"/>
      <c r="FD21" s="378"/>
      <c r="FE21" s="378"/>
      <c r="FF21" s="378"/>
      <c r="FG21" s="378"/>
      <c r="FH21" s="378"/>
      <c r="FI21" s="378"/>
      <c r="FJ21" s="378"/>
      <c r="FK21" s="378"/>
      <c r="FL21" s="378"/>
      <c r="FM21" s="378"/>
      <c r="FN21" s="378"/>
      <c r="FO21" s="378"/>
      <c r="FP21" s="378"/>
      <c r="FQ21" s="378"/>
      <c r="FR21" s="378"/>
      <c r="FS21" s="378"/>
      <c r="FT21" s="378"/>
      <c r="FU21" s="378"/>
      <c r="FV21" s="378"/>
      <c r="FW21" s="378"/>
      <c r="FX21" s="378"/>
      <c r="FY21" s="378"/>
      <c r="FZ21" s="378"/>
      <c r="GA21" s="378"/>
      <c r="GB21" s="378"/>
      <c r="GC21" s="378"/>
      <c r="GD21" s="378"/>
      <c r="GE21" s="378"/>
      <c r="GF21" s="378"/>
      <c r="GG21" s="378"/>
      <c r="GH21" s="378"/>
      <c r="GI21" s="378"/>
      <c r="GJ21" s="378"/>
      <c r="GK21" s="378"/>
      <c r="GL21" s="378"/>
      <c r="GM21" s="378"/>
      <c r="GN21" s="378"/>
      <c r="GO21" s="378"/>
      <c r="GP21" s="378"/>
      <c r="GQ21" s="378"/>
      <c r="GR21" s="378"/>
      <c r="GS21" s="378"/>
      <c r="GT21" s="378"/>
      <c r="GU21" s="378"/>
      <c r="GV21" s="378"/>
      <c r="GW21" s="378"/>
      <c r="GX21" s="378"/>
      <c r="GY21" s="378"/>
      <c r="GZ21" s="378"/>
      <c r="HA21" s="378"/>
      <c r="HB21" s="378"/>
      <c r="HC21" s="378"/>
      <c r="HD21" s="378"/>
      <c r="HE21" s="378"/>
      <c r="HF21" s="378"/>
      <c r="HG21" s="378"/>
      <c r="HH21" s="378"/>
      <c r="HI21" s="378"/>
      <c r="HJ21" s="378"/>
      <c r="HK21" s="378"/>
      <c r="HL21" s="378"/>
      <c r="HM21" s="378"/>
      <c r="HN21" s="378"/>
      <c r="HO21" s="378"/>
      <c r="HP21" s="378"/>
      <c r="HQ21" s="378"/>
      <c r="HR21" s="378"/>
      <c r="HS21" s="378"/>
      <c r="HT21" s="378"/>
      <c r="HU21" s="378"/>
      <c r="HV21" s="378"/>
      <c r="HW21" s="378"/>
      <c r="HX21" s="378"/>
      <c r="HY21" s="378"/>
      <c r="HZ21" s="378"/>
      <c r="IA21" s="378"/>
      <c r="IB21" s="378"/>
      <c r="IC21" s="378"/>
      <c r="ID21" s="378"/>
      <c r="IE21" s="378"/>
      <c r="IF21" s="378"/>
    </row>
    <row r="22" spans="1:240" ht="21.75" customHeight="1">
      <c r="A22" s="408" t="s">
        <v>20</v>
      </c>
      <c r="B22" s="413">
        <v>1125868780.32</v>
      </c>
      <c r="C22" s="409">
        <f t="shared" si="0"/>
        <v>1059223233.56</v>
      </c>
      <c r="D22" s="409">
        <v>66645546.760000005</v>
      </c>
      <c r="E22" s="409">
        <f t="shared" si="1"/>
        <v>800443067.0699999</v>
      </c>
      <c r="F22" s="409">
        <v>5205918.22</v>
      </c>
      <c r="G22" s="409">
        <v>17970653</v>
      </c>
      <c r="H22" s="409">
        <v>302184429.51</v>
      </c>
      <c r="I22" s="409">
        <v>370654230.27</v>
      </c>
      <c r="J22" s="409">
        <v>0</v>
      </c>
      <c r="K22" s="409">
        <v>20751720.12</v>
      </c>
      <c r="L22" s="409">
        <v>407551</v>
      </c>
      <c r="M22" s="409">
        <v>2087413.5</v>
      </c>
      <c r="N22" s="409">
        <v>74401564.8</v>
      </c>
      <c r="O22" s="414">
        <v>6779586.65</v>
      </c>
      <c r="P22" s="382"/>
      <c r="Q22" s="382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  <c r="CW22" s="378"/>
      <c r="CX22" s="378"/>
      <c r="CY22" s="378"/>
      <c r="CZ22" s="378"/>
      <c r="DA22" s="378"/>
      <c r="DB22" s="378"/>
      <c r="DC22" s="378"/>
      <c r="DD22" s="378"/>
      <c r="DE22" s="378"/>
      <c r="DF22" s="378"/>
      <c r="DG22" s="378"/>
      <c r="DH22" s="378"/>
      <c r="DI22" s="378"/>
      <c r="DJ22" s="378"/>
      <c r="DK22" s="378"/>
      <c r="DL22" s="378"/>
      <c r="DM22" s="378"/>
      <c r="DN22" s="378"/>
      <c r="DO22" s="378"/>
      <c r="DP22" s="378"/>
      <c r="DQ22" s="378"/>
      <c r="DR22" s="378"/>
      <c r="DS22" s="378"/>
      <c r="DT22" s="378"/>
      <c r="DU22" s="378"/>
      <c r="DV22" s="378"/>
      <c r="DW22" s="378"/>
      <c r="DX22" s="378"/>
      <c r="DY22" s="378"/>
      <c r="DZ22" s="378"/>
      <c r="EA22" s="378"/>
      <c r="EB22" s="378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8"/>
      <c r="EN22" s="378"/>
      <c r="EO22" s="378"/>
      <c r="EP22" s="378"/>
      <c r="EQ22" s="378"/>
      <c r="ER22" s="378"/>
      <c r="ES22" s="378"/>
      <c r="ET22" s="378"/>
      <c r="EU22" s="378"/>
      <c r="EV22" s="378"/>
      <c r="EW22" s="378"/>
      <c r="EX22" s="378"/>
      <c r="EY22" s="378"/>
      <c r="EZ22" s="378"/>
      <c r="FA22" s="378"/>
      <c r="FB22" s="378"/>
      <c r="FC22" s="378"/>
      <c r="FD22" s="378"/>
      <c r="FE22" s="378"/>
      <c r="FF22" s="378"/>
      <c r="FG22" s="378"/>
      <c r="FH22" s="378"/>
      <c r="FI22" s="378"/>
      <c r="FJ22" s="378"/>
      <c r="FK22" s="378"/>
      <c r="FL22" s="378"/>
      <c r="FM22" s="378"/>
      <c r="FN22" s="378"/>
      <c r="FO22" s="378"/>
      <c r="FP22" s="378"/>
      <c r="FQ22" s="378"/>
      <c r="FR22" s="378"/>
      <c r="FS22" s="378"/>
      <c r="FT22" s="378"/>
      <c r="FU22" s="378"/>
      <c r="FV22" s="378"/>
      <c r="FW22" s="378"/>
      <c r="FX22" s="378"/>
      <c r="FY22" s="378"/>
      <c r="FZ22" s="378"/>
      <c r="GA22" s="378"/>
      <c r="GB22" s="378"/>
      <c r="GC22" s="378"/>
      <c r="GD22" s="378"/>
      <c r="GE22" s="378"/>
      <c r="GF22" s="378"/>
      <c r="GG22" s="378"/>
      <c r="GH22" s="378"/>
      <c r="GI22" s="378"/>
      <c r="GJ22" s="378"/>
      <c r="GK22" s="378"/>
      <c r="GL22" s="378"/>
      <c r="GM22" s="378"/>
      <c r="GN22" s="378"/>
      <c r="GO22" s="378"/>
      <c r="GP22" s="378"/>
      <c r="GQ22" s="378"/>
      <c r="GR22" s="378"/>
      <c r="GS22" s="378"/>
      <c r="GT22" s="378"/>
      <c r="GU22" s="378"/>
      <c r="GV22" s="378"/>
      <c r="GW22" s="378"/>
      <c r="GX22" s="378"/>
      <c r="GY22" s="378"/>
      <c r="GZ22" s="378"/>
      <c r="HA22" s="378"/>
      <c r="HB22" s="378"/>
      <c r="HC22" s="378"/>
      <c r="HD22" s="378"/>
      <c r="HE22" s="378"/>
      <c r="HF22" s="378"/>
      <c r="HG22" s="378"/>
      <c r="HH22" s="378"/>
      <c r="HI22" s="378"/>
      <c r="HJ22" s="378"/>
      <c r="HK22" s="378"/>
      <c r="HL22" s="378"/>
      <c r="HM22" s="378"/>
      <c r="HN22" s="378"/>
      <c r="HO22" s="378"/>
      <c r="HP22" s="378"/>
      <c r="HQ22" s="378"/>
      <c r="HR22" s="378"/>
      <c r="HS22" s="378"/>
      <c r="HT22" s="378"/>
      <c r="HU22" s="378"/>
      <c r="HV22" s="378"/>
      <c r="HW22" s="378"/>
      <c r="HX22" s="378"/>
      <c r="HY22" s="378"/>
      <c r="HZ22" s="378"/>
      <c r="IA22" s="378"/>
      <c r="IB22" s="378"/>
      <c r="IC22" s="378"/>
      <c r="ID22" s="378"/>
      <c r="IE22" s="378"/>
      <c r="IF22" s="378"/>
    </row>
    <row r="23" spans="1:240" ht="21.75" customHeight="1">
      <c r="A23" s="408" t="s">
        <v>33</v>
      </c>
      <c r="B23" s="413">
        <v>1044808372.9099997</v>
      </c>
      <c r="C23" s="409">
        <f t="shared" si="0"/>
        <v>972954859.5299997</v>
      </c>
      <c r="D23" s="409">
        <v>71853513.38</v>
      </c>
      <c r="E23" s="409">
        <f t="shared" si="1"/>
        <v>777775823.42</v>
      </c>
      <c r="F23" s="409">
        <v>35580634.32</v>
      </c>
      <c r="G23" s="409">
        <v>0</v>
      </c>
      <c r="H23" s="409">
        <v>291102126.84</v>
      </c>
      <c r="I23" s="409">
        <v>391748399.03</v>
      </c>
      <c r="J23" s="409">
        <v>0</v>
      </c>
      <c r="K23" s="409">
        <v>34180853.5</v>
      </c>
      <c r="L23" s="409">
        <v>1308118.83</v>
      </c>
      <c r="M23" s="409">
        <v>1529670</v>
      </c>
      <c r="N23" s="409">
        <v>22009865.9</v>
      </c>
      <c r="O23" s="414">
        <v>316155</v>
      </c>
      <c r="P23" s="382"/>
      <c r="Q23" s="382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  <c r="FK23" s="378"/>
      <c r="FL23" s="378"/>
      <c r="FM23" s="378"/>
      <c r="FN23" s="378"/>
      <c r="FO23" s="378"/>
      <c r="FP23" s="378"/>
      <c r="FQ23" s="378"/>
      <c r="FR23" s="378"/>
      <c r="FS23" s="378"/>
      <c r="FT23" s="378"/>
      <c r="FU23" s="378"/>
      <c r="FV23" s="378"/>
      <c r="FW23" s="378"/>
      <c r="FX23" s="378"/>
      <c r="FY23" s="378"/>
      <c r="FZ23" s="378"/>
      <c r="GA23" s="378"/>
      <c r="GB23" s="378"/>
      <c r="GC23" s="378"/>
      <c r="GD23" s="378"/>
      <c r="GE23" s="378"/>
      <c r="GF23" s="378"/>
      <c r="GG23" s="378"/>
      <c r="GH23" s="378"/>
      <c r="GI23" s="378"/>
      <c r="GJ23" s="378"/>
      <c r="GK23" s="378"/>
      <c r="GL23" s="378"/>
      <c r="GM23" s="378"/>
      <c r="GN23" s="378"/>
      <c r="GO23" s="378"/>
      <c r="GP23" s="378"/>
      <c r="GQ23" s="378"/>
      <c r="GR23" s="378"/>
      <c r="GS23" s="378"/>
      <c r="GT23" s="378"/>
      <c r="GU23" s="378"/>
      <c r="GV23" s="378"/>
      <c r="GW23" s="378"/>
      <c r="GX23" s="378"/>
      <c r="GY23" s="378"/>
      <c r="GZ23" s="378"/>
      <c r="HA23" s="378"/>
      <c r="HB23" s="378"/>
      <c r="HC23" s="378"/>
      <c r="HD23" s="378"/>
      <c r="HE23" s="378"/>
      <c r="HF23" s="378"/>
      <c r="HG23" s="378"/>
      <c r="HH23" s="378"/>
      <c r="HI23" s="378"/>
      <c r="HJ23" s="378"/>
      <c r="HK23" s="378"/>
      <c r="HL23" s="378"/>
      <c r="HM23" s="378"/>
      <c r="HN23" s="378"/>
      <c r="HO23" s="378"/>
      <c r="HP23" s="378"/>
      <c r="HQ23" s="378"/>
      <c r="HR23" s="378"/>
      <c r="HS23" s="378"/>
      <c r="HT23" s="378"/>
      <c r="HU23" s="378"/>
      <c r="HV23" s="378"/>
      <c r="HW23" s="378"/>
      <c r="HX23" s="378"/>
      <c r="HY23" s="378"/>
      <c r="HZ23" s="378"/>
      <c r="IA23" s="378"/>
      <c r="IB23" s="378"/>
      <c r="IC23" s="378"/>
      <c r="ID23" s="378"/>
      <c r="IE23" s="378"/>
      <c r="IF23" s="378"/>
    </row>
    <row r="24" spans="1:240" ht="21.75" customHeight="1">
      <c r="A24" s="408" t="s">
        <v>26</v>
      </c>
      <c r="B24" s="413">
        <v>1044182658.7700001</v>
      </c>
      <c r="C24" s="409">
        <f t="shared" si="0"/>
        <v>979011808.8800001</v>
      </c>
      <c r="D24" s="409">
        <v>65170849.89</v>
      </c>
      <c r="E24" s="409">
        <f t="shared" si="1"/>
        <v>848853696.64</v>
      </c>
      <c r="F24" s="409">
        <v>0</v>
      </c>
      <c r="G24" s="409">
        <v>0</v>
      </c>
      <c r="H24" s="409">
        <v>241548394.64</v>
      </c>
      <c r="I24" s="409">
        <v>573637045.9</v>
      </c>
      <c r="J24" s="409">
        <v>0</v>
      </c>
      <c r="K24" s="409">
        <v>15305692</v>
      </c>
      <c r="L24" s="409">
        <v>1922251.6</v>
      </c>
      <c r="M24" s="409">
        <v>2608043.5</v>
      </c>
      <c r="N24" s="409">
        <v>13832269</v>
      </c>
      <c r="O24" s="419">
        <v>0</v>
      </c>
      <c r="P24" s="382"/>
      <c r="Q24" s="382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8"/>
      <c r="DN24" s="378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8"/>
      <c r="DZ24" s="378"/>
      <c r="EA24" s="378"/>
      <c r="EB24" s="378"/>
      <c r="EC24" s="378"/>
      <c r="ED24" s="378"/>
      <c r="EE24" s="378"/>
      <c r="EF24" s="378"/>
      <c r="EG24" s="378"/>
      <c r="EH24" s="378"/>
      <c r="EI24" s="378"/>
      <c r="EJ24" s="378"/>
      <c r="EK24" s="378"/>
      <c r="EL24" s="378"/>
      <c r="EM24" s="378"/>
      <c r="EN24" s="378"/>
      <c r="EO24" s="378"/>
      <c r="EP24" s="378"/>
      <c r="EQ24" s="378"/>
      <c r="ER24" s="378"/>
      <c r="ES24" s="378"/>
      <c r="ET24" s="378"/>
      <c r="EU24" s="378"/>
      <c r="EV24" s="378"/>
      <c r="EW24" s="378"/>
      <c r="EX24" s="378"/>
      <c r="EY24" s="378"/>
      <c r="EZ24" s="378"/>
      <c r="FA24" s="378"/>
      <c r="FB24" s="378"/>
      <c r="FC24" s="378"/>
      <c r="FD24" s="378"/>
      <c r="FE24" s="378"/>
      <c r="FF24" s="378"/>
      <c r="FG24" s="378"/>
      <c r="FH24" s="378"/>
      <c r="FI24" s="378"/>
      <c r="FJ24" s="378"/>
      <c r="FK24" s="378"/>
      <c r="FL24" s="378"/>
      <c r="FM24" s="378"/>
      <c r="FN24" s="378"/>
      <c r="FO24" s="378"/>
      <c r="FP24" s="378"/>
      <c r="FQ24" s="378"/>
      <c r="FR24" s="378"/>
      <c r="FS24" s="378"/>
      <c r="FT24" s="378"/>
      <c r="FU24" s="378"/>
      <c r="FV24" s="378"/>
      <c r="FW24" s="378"/>
      <c r="FX24" s="378"/>
      <c r="FY24" s="378"/>
      <c r="FZ24" s="378"/>
      <c r="GA24" s="378"/>
      <c r="GB24" s="378"/>
      <c r="GC24" s="378"/>
      <c r="GD24" s="378"/>
      <c r="GE24" s="378"/>
      <c r="GF24" s="378"/>
      <c r="GG24" s="378"/>
      <c r="GH24" s="378"/>
      <c r="GI24" s="378"/>
      <c r="GJ24" s="378"/>
      <c r="GK24" s="378"/>
      <c r="GL24" s="378"/>
      <c r="GM24" s="378"/>
      <c r="GN24" s="378"/>
      <c r="GO24" s="378"/>
      <c r="GP24" s="378"/>
      <c r="GQ24" s="378"/>
      <c r="GR24" s="378"/>
      <c r="GS24" s="378"/>
      <c r="GT24" s="378"/>
      <c r="GU24" s="378"/>
      <c r="GV24" s="378"/>
      <c r="GW24" s="378"/>
      <c r="GX24" s="378"/>
      <c r="GY24" s="378"/>
      <c r="GZ24" s="378"/>
      <c r="HA24" s="378"/>
      <c r="HB24" s="378"/>
      <c r="HC24" s="378"/>
      <c r="HD24" s="378"/>
      <c r="HE24" s="378"/>
      <c r="HF24" s="378"/>
      <c r="HG24" s="378"/>
      <c r="HH24" s="378"/>
      <c r="HI24" s="378"/>
      <c r="HJ24" s="378"/>
      <c r="HK24" s="378"/>
      <c r="HL24" s="378"/>
      <c r="HM24" s="378"/>
      <c r="HN24" s="378"/>
      <c r="HO24" s="378"/>
      <c r="HP24" s="378"/>
      <c r="HQ24" s="378"/>
      <c r="HR24" s="378"/>
      <c r="HS24" s="378"/>
      <c r="HT24" s="378"/>
      <c r="HU24" s="378"/>
      <c r="HV24" s="378"/>
      <c r="HW24" s="378"/>
      <c r="HX24" s="378"/>
      <c r="HY24" s="378"/>
      <c r="HZ24" s="378"/>
      <c r="IA24" s="378"/>
      <c r="IB24" s="378"/>
      <c r="IC24" s="378"/>
      <c r="ID24" s="378"/>
      <c r="IE24" s="378"/>
      <c r="IF24" s="378"/>
    </row>
    <row r="25" spans="1:240" ht="21.75" customHeight="1">
      <c r="A25" s="408" t="s">
        <v>11</v>
      </c>
      <c r="B25" s="413">
        <v>1029628672.7</v>
      </c>
      <c r="C25" s="409">
        <f t="shared" si="0"/>
        <v>951317732.6</v>
      </c>
      <c r="D25" s="409">
        <v>78310940.1</v>
      </c>
      <c r="E25" s="409">
        <f t="shared" si="1"/>
        <v>741783901.46</v>
      </c>
      <c r="F25" s="409">
        <v>24678485.14</v>
      </c>
      <c r="G25" s="409">
        <v>0</v>
      </c>
      <c r="H25" s="409">
        <v>253022190.72</v>
      </c>
      <c r="I25" s="409">
        <v>423517726.1</v>
      </c>
      <c r="J25" s="409">
        <v>0</v>
      </c>
      <c r="K25" s="409">
        <v>2612345</v>
      </c>
      <c r="L25" s="409">
        <v>4562120.9</v>
      </c>
      <c r="M25" s="409">
        <v>10682690</v>
      </c>
      <c r="N25" s="409">
        <v>22708343.6</v>
      </c>
      <c r="O25" s="414">
        <v>0</v>
      </c>
      <c r="P25" s="382"/>
      <c r="Q25" s="382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  <c r="DD25" s="378"/>
      <c r="DE25" s="378"/>
      <c r="DF25" s="378"/>
      <c r="DG25" s="378"/>
      <c r="DH25" s="378"/>
      <c r="DI25" s="378"/>
      <c r="DJ25" s="378"/>
      <c r="DK25" s="378"/>
      <c r="DL25" s="378"/>
      <c r="DM25" s="378"/>
      <c r="DN25" s="378"/>
      <c r="DO25" s="378"/>
      <c r="DP25" s="378"/>
      <c r="DQ25" s="378"/>
      <c r="DR25" s="378"/>
      <c r="DS25" s="378"/>
      <c r="DT25" s="378"/>
      <c r="DU25" s="378"/>
      <c r="DV25" s="378"/>
      <c r="DW25" s="378"/>
      <c r="DX25" s="378"/>
      <c r="DY25" s="378"/>
      <c r="DZ25" s="378"/>
      <c r="EA25" s="378"/>
      <c r="EB25" s="378"/>
      <c r="EC25" s="378"/>
      <c r="ED25" s="378"/>
      <c r="EE25" s="378"/>
      <c r="EF25" s="378"/>
      <c r="EG25" s="378"/>
      <c r="EH25" s="378"/>
      <c r="EI25" s="378"/>
      <c r="EJ25" s="378"/>
      <c r="EK25" s="378"/>
      <c r="EL25" s="378"/>
      <c r="EM25" s="378"/>
      <c r="EN25" s="378"/>
      <c r="EO25" s="378"/>
      <c r="EP25" s="378"/>
      <c r="EQ25" s="378"/>
      <c r="ER25" s="378"/>
      <c r="ES25" s="378"/>
      <c r="ET25" s="378"/>
      <c r="EU25" s="378"/>
      <c r="EV25" s="378"/>
      <c r="EW25" s="378"/>
      <c r="EX25" s="378"/>
      <c r="EY25" s="378"/>
      <c r="EZ25" s="378"/>
      <c r="FA25" s="378"/>
      <c r="FB25" s="378"/>
      <c r="FC25" s="378"/>
      <c r="FD25" s="378"/>
      <c r="FE25" s="378"/>
      <c r="FF25" s="378"/>
      <c r="FG25" s="378"/>
      <c r="FH25" s="378"/>
      <c r="FI25" s="378"/>
      <c r="FJ25" s="378"/>
      <c r="FK25" s="378"/>
      <c r="FL25" s="378"/>
      <c r="FM25" s="378"/>
      <c r="FN25" s="378"/>
      <c r="FO25" s="378"/>
      <c r="FP25" s="378"/>
      <c r="FQ25" s="378"/>
      <c r="FR25" s="378"/>
      <c r="FS25" s="378"/>
      <c r="FT25" s="378"/>
      <c r="FU25" s="378"/>
      <c r="FV25" s="378"/>
      <c r="FW25" s="378"/>
      <c r="FX25" s="378"/>
      <c r="FY25" s="378"/>
      <c r="FZ25" s="378"/>
      <c r="GA25" s="378"/>
      <c r="GB25" s="378"/>
      <c r="GC25" s="378"/>
      <c r="GD25" s="378"/>
      <c r="GE25" s="378"/>
      <c r="GF25" s="378"/>
      <c r="GG25" s="378"/>
      <c r="GH25" s="378"/>
      <c r="GI25" s="378"/>
      <c r="GJ25" s="378"/>
      <c r="GK25" s="378"/>
      <c r="GL25" s="378"/>
      <c r="GM25" s="378"/>
      <c r="GN25" s="378"/>
      <c r="GO25" s="378"/>
      <c r="GP25" s="378"/>
      <c r="GQ25" s="378"/>
      <c r="GR25" s="378"/>
      <c r="GS25" s="378"/>
      <c r="GT25" s="378"/>
      <c r="GU25" s="378"/>
      <c r="GV25" s="378"/>
      <c r="GW25" s="378"/>
      <c r="GX25" s="378"/>
      <c r="GY25" s="378"/>
      <c r="GZ25" s="378"/>
      <c r="HA25" s="378"/>
      <c r="HB25" s="378"/>
      <c r="HC25" s="378"/>
      <c r="HD25" s="378"/>
      <c r="HE25" s="378"/>
      <c r="HF25" s="378"/>
      <c r="HG25" s="378"/>
      <c r="HH25" s="378"/>
      <c r="HI25" s="378"/>
      <c r="HJ25" s="378"/>
      <c r="HK25" s="378"/>
      <c r="HL25" s="378"/>
      <c r="HM25" s="378"/>
      <c r="HN25" s="378"/>
      <c r="HO25" s="378"/>
      <c r="HP25" s="378"/>
      <c r="HQ25" s="378"/>
      <c r="HR25" s="378"/>
      <c r="HS25" s="378"/>
      <c r="HT25" s="378"/>
      <c r="HU25" s="378"/>
      <c r="HV25" s="378"/>
      <c r="HW25" s="378"/>
      <c r="HX25" s="378"/>
      <c r="HY25" s="378"/>
      <c r="HZ25" s="378"/>
      <c r="IA25" s="378"/>
      <c r="IB25" s="378"/>
      <c r="IC25" s="378"/>
      <c r="ID25" s="378"/>
      <c r="IE25" s="378"/>
      <c r="IF25" s="378"/>
    </row>
    <row r="26" spans="1:240" ht="21.75" customHeight="1">
      <c r="A26" s="408" t="s">
        <v>19</v>
      </c>
      <c r="B26" s="413">
        <v>978085309.4100001</v>
      </c>
      <c r="C26" s="409">
        <f t="shared" si="0"/>
        <v>938126945.7600001</v>
      </c>
      <c r="D26" s="409">
        <v>39958363.650000006</v>
      </c>
      <c r="E26" s="409">
        <f t="shared" si="1"/>
        <v>791716252.99</v>
      </c>
      <c r="F26" s="409">
        <v>940346.39</v>
      </c>
      <c r="G26" s="409">
        <v>28991</v>
      </c>
      <c r="H26" s="409">
        <v>234220802.62</v>
      </c>
      <c r="I26" s="413">
        <v>545807116.47</v>
      </c>
      <c r="J26" s="409">
        <v>0</v>
      </c>
      <c r="K26" s="413">
        <v>1779643.8</v>
      </c>
      <c r="L26" s="413">
        <v>2465295</v>
      </c>
      <c r="M26" s="409">
        <v>3656139.5</v>
      </c>
      <c r="N26" s="409">
        <v>2817918.21</v>
      </c>
      <c r="O26" s="414">
        <v>0</v>
      </c>
      <c r="P26" s="382"/>
      <c r="Q26" s="382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  <c r="DP26" s="378"/>
      <c r="DQ26" s="378"/>
      <c r="DR26" s="378"/>
      <c r="DS26" s="378"/>
      <c r="DT26" s="378"/>
      <c r="DU26" s="378"/>
      <c r="DV26" s="378"/>
      <c r="DW26" s="378"/>
      <c r="DX26" s="378"/>
      <c r="DY26" s="378"/>
      <c r="DZ26" s="378"/>
      <c r="EA26" s="378"/>
      <c r="EB26" s="378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8"/>
      <c r="EN26" s="378"/>
      <c r="EO26" s="378"/>
      <c r="EP26" s="378"/>
      <c r="EQ26" s="378"/>
      <c r="ER26" s="378"/>
      <c r="ES26" s="378"/>
      <c r="ET26" s="378"/>
      <c r="EU26" s="378"/>
      <c r="EV26" s="378"/>
      <c r="EW26" s="378"/>
      <c r="EX26" s="378"/>
      <c r="EY26" s="378"/>
      <c r="EZ26" s="378"/>
      <c r="FA26" s="378"/>
      <c r="FB26" s="378"/>
      <c r="FC26" s="378"/>
      <c r="FD26" s="378"/>
      <c r="FE26" s="378"/>
      <c r="FF26" s="378"/>
      <c r="FG26" s="378"/>
      <c r="FH26" s="378"/>
      <c r="FI26" s="378"/>
      <c r="FJ26" s="378"/>
      <c r="FK26" s="378"/>
      <c r="FL26" s="378"/>
      <c r="FM26" s="378"/>
      <c r="FN26" s="378"/>
      <c r="FO26" s="378"/>
      <c r="FP26" s="378"/>
      <c r="FQ26" s="378"/>
      <c r="FR26" s="378"/>
      <c r="FS26" s="378"/>
      <c r="FT26" s="378"/>
      <c r="FU26" s="378"/>
      <c r="FV26" s="378"/>
      <c r="FW26" s="378"/>
      <c r="FX26" s="378"/>
      <c r="FY26" s="378"/>
      <c r="FZ26" s="378"/>
      <c r="GA26" s="378"/>
      <c r="GB26" s="378"/>
      <c r="GC26" s="378"/>
      <c r="GD26" s="378"/>
      <c r="GE26" s="378"/>
      <c r="GF26" s="378"/>
      <c r="GG26" s="378"/>
      <c r="GH26" s="378"/>
      <c r="GI26" s="378"/>
      <c r="GJ26" s="378"/>
      <c r="GK26" s="378"/>
      <c r="GL26" s="378"/>
      <c r="GM26" s="378"/>
      <c r="GN26" s="378"/>
      <c r="GO26" s="378"/>
      <c r="GP26" s="378"/>
      <c r="GQ26" s="378"/>
      <c r="GR26" s="378"/>
      <c r="GS26" s="378"/>
      <c r="GT26" s="378"/>
      <c r="GU26" s="378"/>
      <c r="GV26" s="378"/>
      <c r="GW26" s="378"/>
      <c r="GX26" s="378"/>
      <c r="GY26" s="378"/>
      <c r="GZ26" s="378"/>
      <c r="HA26" s="378"/>
      <c r="HB26" s="378"/>
      <c r="HC26" s="378"/>
      <c r="HD26" s="378"/>
      <c r="HE26" s="378"/>
      <c r="HF26" s="378"/>
      <c r="HG26" s="378"/>
      <c r="HH26" s="378"/>
      <c r="HI26" s="378"/>
      <c r="HJ26" s="378"/>
      <c r="HK26" s="378"/>
      <c r="HL26" s="378"/>
      <c r="HM26" s="378"/>
      <c r="HN26" s="378"/>
      <c r="HO26" s="378"/>
      <c r="HP26" s="378"/>
      <c r="HQ26" s="378"/>
      <c r="HR26" s="378"/>
      <c r="HS26" s="378"/>
      <c r="HT26" s="378"/>
      <c r="HU26" s="378"/>
      <c r="HV26" s="378"/>
      <c r="HW26" s="378"/>
      <c r="HX26" s="378"/>
      <c r="HY26" s="378"/>
      <c r="HZ26" s="378"/>
      <c r="IA26" s="378"/>
      <c r="IB26" s="378"/>
      <c r="IC26" s="378"/>
      <c r="ID26" s="378"/>
      <c r="IE26" s="378"/>
      <c r="IF26" s="378"/>
    </row>
    <row r="27" spans="1:240" ht="21.75" customHeight="1">
      <c r="A27" s="408" t="s">
        <v>13</v>
      </c>
      <c r="B27" s="413">
        <v>937065268.46</v>
      </c>
      <c r="C27" s="409">
        <f t="shared" si="0"/>
        <v>896540174.88</v>
      </c>
      <c r="D27" s="409">
        <v>40525093.58</v>
      </c>
      <c r="E27" s="409">
        <f t="shared" si="1"/>
        <v>709656806.5</v>
      </c>
      <c r="F27" s="409">
        <v>15234841.8</v>
      </c>
      <c r="G27" s="409">
        <v>3815598.16</v>
      </c>
      <c r="H27" s="409">
        <v>197124630.14</v>
      </c>
      <c r="I27" s="409">
        <v>433177919.5</v>
      </c>
      <c r="J27" s="409">
        <v>0</v>
      </c>
      <c r="K27" s="409">
        <v>35058785</v>
      </c>
      <c r="L27" s="409">
        <v>7117604.9</v>
      </c>
      <c r="M27" s="409">
        <v>533249.8</v>
      </c>
      <c r="N27" s="409">
        <v>17594177.2</v>
      </c>
      <c r="O27" s="414">
        <v>0</v>
      </c>
      <c r="P27" s="382"/>
      <c r="Q27" s="382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CZ27" s="378"/>
      <c r="DA27" s="378"/>
      <c r="DB27" s="378"/>
      <c r="DC27" s="378"/>
      <c r="DD27" s="378"/>
      <c r="DE27" s="378"/>
      <c r="DF27" s="378"/>
      <c r="DG27" s="378"/>
      <c r="DH27" s="378"/>
      <c r="DI27" s="378"/>
      <c r="DJ27" s="378"/>
      <c r="DK27" s="378"/>
      <c r="DL27" s="378"/>
      <c r="DM27" s="378"/>
      <c r="DN27" s="378"/>
      <c r="DO27" s="378"/>
      <c r="DP27" s="378"/>
      <c r="DQ27" s="378"/>
      <c r="DR27" s="378"/>
      <c r="DS27" s="378"/>
      <c r="DT27" s="378"/>
      <c r="DU27" s="378"/>
      <c r="DV27" s="378"/>
      <c r="DW27" s="378"/>
      <c r="DX27" s="378"/>
      <c r="DY27" s="378"/>
      <c r="DZ27" s="378"/>
      <c r="EA27" s="378"/>
      <c r="EB27" s="378"/>
      <c r="EC27" s="378"/>
      <c r="ED27" s="378"/>
      <c r="EE27" s="378"/>
      <c r="EF27" s="378"/>
      <c r="EG27" s="378"/>
      <c r="EH27" s="378"/>
      <c r="EI27" s="378"/>
      <c r="EJ27" s="378"/>
      <c r="EK27" s="378"/>
      <c r="EL27" s="378"/>
      <c r="EM27" s="378"/>
      <c r="EN27" s="378"/>
      <c r="EO27" s="378"/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  <c r="FF27" s="378"/>
      <c r="FG27" s="378"/>
      <c r="FH27" s="378"/>
      <c r="FI27" s="378"/>
      <c r="FJ27" s="378"/>
      <c r="FK27" s="378"/>
      <c r="FL27" s="378"/>
      <c r="FM27" s="378"/>
      <c r="FN27" s="378"/>
      <c r="FO27" s="378"/>
      <c r="FP27" s="378"/>
      <c r="FQ27" s="378"/>
      <c r="FR27" s="378"/>
      <c r="FS27" s="378"/>
      <c r="FT27" s="378"/>
      <c r="FU27" s="378"/>
      <c r="FV27" s="378"/>
      <c r="FW27" s="378"/>
      <c r="FX27" s="378"/>
      <c r="FY27" s="378"/>
      <c r="FZ27" s="378"/>
      <c r="GA27" s="378"/>
      <c r="GB27" s="378"/>
      <c r="GC27" s="378"/>
      <c r="GD27" s="378"/>
      <c r="GE27" s="378"/>
      <c r="GF27" s="378"/>
      <c r="GG27" s="378"/>
      <c r="GH27" s="378"/>
      <c r="GI27" s="378"/>
      <c r="GJ27" s="378"/>
      <c r="GK27" s="378"/>
      <c r="GL27" s="378"/>
      <c r="GM27" s="378"/>
      <c r="GN27" s="378"/>
      <c r="GO27" s="378"/>
      <c r="GP27" s="378"/>
      <c r="GQ27" s="378"/>
      <c r="GR27" s="378"/>
      <c r="GS27" s="378"/>
      <c r="GT27" s="378"/>
      <c r="GU27" s="378"/>
      <c r="GV27" s="378"/>
      <c r="GW27" s="378"/>
      <c r="GX27" s="378"/>
      <c r="GY27" s="378"/>
      <c r="GZ27" s="378"/>
      <c r="HA27" s="378"/>
      <c r="HB27" s="378"/>
      <c r="HC27" s="378"/>
      <c r="HD27" s="378"/>
      <c r="HE27" s="378"/>
      <c r="HF27" s="378"/>
      <c r="HG27" s="378"/>
      <c r="HH27" s="378"/>
      <c r="HI27" s="378"/>
      <c r="HJ27" s="378"/>
      <c r="HK27" s="378"/>
      <c r="HL27" s="378"/>
      <c r="HM27" s="378"/>
      <c r="HN27" s="378"/>
      <c r="HO27" s="378"/>
      <c r="HP27" s="378"/>
      <c r="HQ27" s="378"/>
      <c r="HR27" s="378"/>
      <c r="HS27" s="378"/>
      <c r="HT27" s="378"/>
      <c r="HU27" s="378"/>
      <c r="HV27" s="378"/>
      <c r="HW27" s="378"/>
      <c r="HX27" s="378"/>
      <c r="HY27" s="378"/>
      <c r="HZ27" s="378"/>
      <c r="IA27" s="378"/>
      <c r="IB27" s="378"/>
      <c r="IC27" s="378"/>
      <c r="ID27" s="378"/>
      <c r="IE27" s="378"/>
      <c r="IF27" s="378"/>
    </row>
    <row r="28" spans="1:240" ht="21.75" customHeight="1">
      <c r="A28" s="408" t="s">
        <v>61</v>
      </c>
      <c r="B28" s="413">
        <v>930145892.05</v>
      </c>
      <c r="C28" s="409">
        <f t="shared" si="0"/>
        <v>853220343.38</v>
      </c>
      <c r="D28" s="409">
        <v>76925548.67</v>
      </c>
      <c r="E28" s="409">
        <f t="shared" si="1"/>
        <v>694361366.93</v>
      </c>
      <c r="F28" s="409">
        <v>429688.4</v>
      </c>
      <c r="G28" s="409">
        <v>0</v>
      </c>
      <c r="H28" s="409">
        <v>212527188.51</v>
      </c>
      <c r="I28" s="409">
        <v>454933252.02</v>
      </c>
      <c r="J28" s="409">
        <v>0</v>
      </c>
      <c r="K28" s="409">
        <v>5254528</v>
      </c>
      <c r="L28" s="409">
        <v>5031815.6</v>
      </c>
      <c r="M28" s="409">
        <v>2762876</v>
      </c>
      <c r="N28" s="409">
        <v>13422018.4</v>
      </c>
      <c r="O28" s="414">
        <v>0</v>
      </c>
      <c r="P28" s="382"/>
      <c r="Q28" s="382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8"/>
      <c r="DZ28" s="378"/>
      <c r="EA28" s="378"/>
      <c r="EB28" s="378"/>
      <c r="EC28" s="378"/>
      <c r="ED28" s="378"/>
      <c r="EE28" s="378"/>
      <c r="EF28" s="378"/>
      <c r="EG28" s="378"/>
      <c r="EH28" s="378"/>
      <c r="EI28" s="378"/>
      <c r="EJ28" s="378"/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78"/>
      <c r="EV28" s="378"/>
      <c r="EW28" s="378"/>
      <c r="EX28" s="378"/>
      <c r="EY28" s="378"/>
      <c r="EZ28" s="378"/>
      <c r="FA28" s="378"/>
      <c r="FB28" s="378"/>
      <c r="FC28" s="378"/>
      <c r="FD28" s="378"/>
      <c r="FE28" s="378"/>
      <c r="FF28" s="378"/>
      <c r="FG28" s="378"/>
      <c r="FH28" s="378"/>
      <c r="FI28" s="378"/>
      <c r="FJ28" s="378"/>
      <c r="FK28" s="378"/>
      <c r="FL28" s="378"/>
      <c r="FM28" s="378"/>
      <c r="FN28" s="378"/>
      <c r="FO28" s="378"/>
      <c r="FP28" s="378"/>
      <c r="FQ28" s="378"/>
      <c r="FR28" s="378"/>
      <c r="FS28" s="378"/>
      <c r="FT28" s="378"/>
      <c r="FU28" s="378"/>
      <c r="FV28" s="378"/>
      <c r="FW28" s="378"/>
      <c r="FX28" s="378"/>
      <c r="FY28" s="378"/>
      <c r="FZ28" s="378"/>
      <c r="GA28" s="378"/>
      <c r="GB28" s="378"/>
      <c r="GC28" s="378"/>
      <c r="GD28" s="378"/>
      <c r="GE28" s="378"/>
      <c r="GF28" s="378"/>
      <c r="GG28" s="378"/>
      <c r="GH28" s="378"/>
      <c r="GI28" s="378"/>
      <c r="GJ28" s="378"/>
      <c r="GK28" s="378"/>
      <c r="GL28" s="378"/>
      <c r="GM28" s="378"/>
      <c r="GN28" s="378"/>
      <c r="GO28" s="378"/>
      <c r="GP28" s="378"/>
      <c r="GQ28" s="378"/>
      <c r="GR28" s="378"/>
      <c r="GS28" s="378"/>
      <c r="GT28" s="378"/>
      <c r="GU28" s="378"/>
      <c r="GV28" s="378"/>
      <c r="GW28" s="378"/>
      <c r="GX28" s="378"/>
      <c r="GY28" s="378"/>
      <c r="GZ28" s="378"/>
      <c r="HA28" s="378"/>
      <c r="HB28" s="378"/>
      <c r="HC28" s="378"/>
      <c r="HD28" s="378"/>
      <c r="HE28" s="378"/>
      <c r="HF28" s="378"/>
      <c r="HG28" s="378"/>
      <c r="HH28" s="378"/>
      <c r="HI28" s="378"/>
      <c r="HJ28" s="378"/>
      <c r="HK28" s="378"/>
      <c r="HL28" s="378"/>
      <c r="HM28" s="378"/>
      <c r="HN28" s="378"/>
      <c r="HO28" s="378"/>
      <c r="HP28" s="378"/>
      <c r="HQ28" s="378"/>
      <c r="HR28" s="378"/>
      <c r="HS28" s="378"/>
      <c r="HT28" s="378"/>
      <c r="HU28" s="378"/>
      <c r="HV28" s="378"/>
      <c r="HW28" s="378"/>
      <c r="HX28" s="378"/>
      <c r="HY28" s="378"/>
      <c r="HZ28" s="378"/>
      <c r="IA28" s="378"/>
      <c r="IB28" s="378"/>
      <c r="IC28" s="378"/>
      <c r="ID28" s="378"/>
      <c r="IE28" s="378"/>
      <c r="IF28" s="378"/>
    </row>
    <row r="29" spans="1:240" ht="21.75" customHeight="1">
      <c r="A29" s="408" t="s">
        <v>25</v>
      </c>
      <c r="B29" s="413">
        <v>894737125.2199999</v>
      </c>
      <c r="C29" s="409">
        <f t="shared" si="0"/>
        <v>832831308.8999999</v>
      </c>
      <c r="D29" s="409">
        <v>61905816.32</v>
      </c>
      <c r="E29" s="409">
        <f t="shared" si="1"/>
        <v>736775972.92</v>
      </c>
      <c r="F29" s="409">
        <v>0</v>
      </c>
      <c r="G29" s="409">
        <v>1224874</v>
      </c>
      <c r="H29" s="409">
        <v>300382994.52</v>
      </c>
      <c r="I29" s="409">
        <v>326664031</v>
      </c>
      <c r="J29" s="409">
        <v>0</v>
      </c>
      <c r="K29" s="409">
        <v>6643341</v>
      </c>
      <c r="L29" s="409">
        <v>6536004</v>
      </c>
      <c r="M29" s="409">
        <v>16090629.9</v>
      </c>
      <c r="N29" s="409">
        <v>10336769.5</v>
      </c>
      <c r="O29" s="414">
        <v>68897329</v>
      </c>
      <c r="P29" s="382"/>
      <c r="Q29" s="382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  <c r="DI29" s="378"/>
      <c r="DJ29" s="378"/>
      <c r="DK29" s="378"/>
      <c r="DL29" s="378"/>
      <c r="DM29" s="378"/>
      <c r="DN29" s="378"/>
      <c r="DO29" s="378"/>
      <c r="DP29" s="378"/>
      <c r="DQ29" s="378"/>
      <c r="DR29" s="378"/>
      <c r="DS29" s="378"/>
      <c r="DT29" s="378"/>
      <c r="DU29" s="378"/>
      <c r="DV29" s="378"/>
      <c r="DW29" s="378"/>
      <c r="DX29" s="378"/>
      <c r="DY29" s="378"/>
      <c r="DZ29" s="378"/>
      <c r="EA29" s="378"/>
      <c r="EB29" s="378"/>
      <c r="EC29" s="378"/>
      <c r="ED29" s="378"/>
      <c r="EE29" s="378"/>
      <c r="EF29" s="378"/>
      <c r="EG29" s="378"/>
      <c r="EH29" s="378"/>
      <c r="EI29" s="378"/>
      <c r="EJ29" s="378"/>
      <c r="EK29" s="378"/>
      <c r="EL29" s="378"/>
      <c r="EM29" s="378"/>
      <c r="EN29" s="378"/>
      <c r="EO29" s="378"/>
      <c r="EP29" s="378"/>
      <c r="EQ29" s="378"/>
      <c r="ER29" s="378"/>
      <c r="ES29" s="378"/>
      <c r="ET29" s="378"/>
      <c r="EU29" s="378"/>
      <c r="EV29" s="378"/>
      <c r="EW29" s="378"/>
      <c r="EX29" s="378"/>
      <c r="EY29" s="378"/>
      <c r="EZ29" s="378"/>
      <c r="FA29" s="378"/>
      <c r="FB29" s="378"/>
      <c r="FC29" s="378"/>
      <c r="FD29" s="378"/>
      <c r="FE29" s="378"/>
      <c r="FF29" s="378"/>
      <c r="FG29" s="378"/>
      <c r="FH29" s="378"/>
      <c r="FI29" s="378"/>
      <c r="FJ29" s="378"/>
      <c r="FK29" s="378"/>
      <c r="FL29" s="378"/>
      <c r="FM29" s="378"/>
      <c r="FN29" s="378"/>
      <c r="FO29" s="378"/>
      <c r="FP29" s="378"/>
      <c r="FQ29" s="378"/>
      <c r="FR29" s="378"/>
      <c r="FS29" s="378"/>
      <c r="FT29" s="378"/>
      <c r="FU29" s="378"/>
      <c r="FV29" s="378"/>
      <c r="FW29" s="378"/>
      <c r="FX29" s="378"/>
      <c r="FY29" s="378"/>
      <c r="FZ29" s="378"/>
      <c r="GA29" s="378"/>
      <c r="GB29" s="378"/>
      <c r="GC29" s="378"/>
      <c r="GD29" s="378"/>
      <c r="GE29" s="378"/>
      <c r="GF29" s="378"/>
      <c r="GG29" s="378"/>
      <c r="GH29" s="378"/>
      <c r="GI29" s="378"/>
      <c r="GJ29" s="378"/>
      <c r="GK29" s="378"/>
      <c r="GL29" s="378"/>
      <c r="GM29" s="378"/>
      <c r="GN29" s="378"/>
      <c r="GO29" s="378"/>
      <c r="GP29" s="378"/>
      <c r="GQ29" s="378"/>
      <c r="GR29" s="378"/>
      <c r="GS29" s="378"/>
      <c r="GT29" s="378"/>
      <c r="GU29" s="378"/>
      <c r="GV29" s="378"/>
      <c r="GW29" s="378"/>
      <c r="GX29" s="378"/>
      <c r="GY29" s="378"/>
      <c r="GZ29" s="378"/>
      <c r="HA29" s="378"/>
      <c r="HB29" s="378"/>
      <c r="HC29" s="378"/>
      <c r="HD29" s="378"/>
      <c r="HE29" s="378"/>
      <c r="HF29" s="378"/>
      <c r="HG29" s="378"/>
      <c r="HH29" s="378"/>
      <c r="HI29" s="378"/>
      <c r="HJ29" s="378"/>
      <c r="HK29" s="378"/>
      <c r="HL29" s="378"/>
      <c r="HM29" s="378"/>
      <c r="HN29" s="378"/>
      <c r="HO29" s="378"/>
      <c r="HP29" s="378"/>
      <c r="HQ29" s="378"/>
      <c r="HR29" s="378"/>
      <c r="HS29" s="378"/>
      <c r="HT29" s="378"/>
      <c r="HU29" s="378"/>
      <c r="HV29" s="378"/>
      <c r="HW29" s="378"/>
      <c r="HX29" s="378"/>
      <c r="HY29" s="378"/>
      <c r="HZ29" s="378"/>
      <c r="IA29" s="378"/>
      <c r="IB29" s="378"/>
      <c r="IC29" s="378"/>
      <c r="ID29" s="378"/>
      <c r="IE29" s="378"/>
      <c r="IF29" s="378"/>
    </row>
    <row r="30" spans="1:240" ht="21.75" customHeight="1">
      <c r="A30" s="408" t="s">
        <v>388</v>
      </c>
      <c r="B30" s="413">
        <v>879389676.47</v>
      </c>
      <c r="C30" s="409">
        <f t="shared" si="0"/>
        <v>753100233.5500001</v>
      </c>
      <c r="D30" s="413">
        <v>126289442.91999999</v>
      </c>
      <c r="E30" s="409">
        <f t="shared" si="1"/>
        <v>614649403</v>
      </c>
      <c r="F30" s="413">
        <v>0</v>
      </c>
      <c r="G30" s="413">
        <v>0</v>
      </c>
      <c r="H30" s="413">
        <v>315284032</v>
      </c>
      <c r="I30" s="413">
        <v>255877654</v>
      </c>
      <c r="J30" s="413">
        <v>0</v>
      </c>
      <c r="K30" s="413">
        <v>4541232</v>
      </c>
      <c r="L30" s="413">
        <v>6133954</v>
      </c>
      <c r="M30" s="413">
        <v>32812531</v>
      </c>
      <c r="N30" s="413">
        <v>0</v>
      </c>
      <c r="O30" s="420">
        <v>0</v>
      </c>
      <c r="P30" s="382"/>
      <c r="Q30" s="382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8"/>
      <c r="DP30" s="378"/>
      <c r="DQ30" s="378"/>
      <c r="DR30" s="378"/>
      <c r="DS30" s="378"/>
      <c r="DT30" s="378"/>
      <c r="DU30" s="378"/>
      <c r="DV30" s="378"/>
      <c r="DW30" s="378"/>
      <c r="DX30" s="378"/>
      <c r="DY30" s="378"/>
      <c r="DZ30" s="378"/>
      <c r="EA30" s="378"/>
      <c r="EB30" s="378"/>
      <c r="EC30" s="378"/>
      <c r="ED30" s="378"/>
      <c r="EE30" s="378"/>
      <c r="EF30" s="378"/>
      <c r="EG30" s="378"/>
      <c r="EH30" s="378"/>
      <c r="EI30" s="378"/>
      <c r="EJ30" s="378"/>
      <c r="EK30" s="378"/>
      <c r="EL30" s="378"/>
      <c r="EM30" s="378"/>
      <c r="EN30" s="378"/>
      <c r="EO30" s="378"/>
      <c r="EP30" s="378"/>
      <c r="EQ30" s="378"/>
      <c r="ER30" s="378"/>
      <c r="ES30" s="378"/>
      <c r="ET30" s="378"/>
      <c r="EU30" s="378"/>
      <c r="EV30" s="378"/>
      <c r="EW30" s="378"/>
      <c r="EX30" s="378"/>
      <c r="EY30" s="378"/>
      <c r="EZ30" s="378"/>
      <c r="FA30" s="378"/>
      <c r="FB30" s="378"/>
      <c r="FC30" s="378"/>
      <c r="FD30" s="378"/>
      <c r="FE30" s="378"/>
      <c r="FF30" s="378"/>
      <c r="FG30" s="378"/>
      <c r="FH30" s="378"/>
      <c r="FI30" s="378"/>
      <c r="FJ30" s="378"/>
      <c r="FK30" s="378"/>
      <c r="FL30" s="378"/>
      <c r="FM30" s="378"/>
      <c r="FN30" s="378"/>
      <c r="FO30" s="378"/>
      <c r="FP30" s="378"/>
      <c r="FQ30" s="378"/>
      <c r="FR30" s="378"/>
      <c r="FS30" s="378"/>
      <c r="FT30" s="378"/>
      <c r="FU30" s="378"/>
      <c r="FV30" s="378"/>
      <c r="FW30" s="378"/>
      <c r="FX30" s="378"/>
      <c r="FY30" s="378"/>
      <c r="FZ30" s="378"/>
      <c r="GA30" s="378"/>
      <c r="GB30" s="378"/>
      <c r="GC30" s="378"/>
      <c r="GD30" s="378"/>
      <c r="GE30" s="378"/>
      <c r="GF30" s="378"/>
      <c r="GG30" s="378"/>
      <c r="GH30" s="378"/>
      <c r="GI30" s="378"/>
      <c r="GJ30" s="378"/>
      <c r="GK30" s="378"/>
      <c r="GL30" s="378"/>
      <c r="GM30" s="378"/>
      <c r="GN30" s="378"/>
      <c r="GO30" s="378"/>
      <c r="GP30" s="378"/>
      <c r="GQ30" s="378"/>
      <c r="GR30" s="378"/>
      <c r="GS30" s="378"/>
      <c r="GT30" s="378"/>
      <c r="GU30" s="378"/>
      <c r="GV30" s="378"/>
      <c r="GW30" s="378"/>
      <c r="GX30" s="378"/>
      <c r="GY30" s="378"/>
      <c r="GZ30" s="378"/>
      <c r="HA30" s="378"/>
      <c r="HB30" s="378"/>
      <c r="HC30" s="378"/>
      <c r="HD30" s="378"/>
      <c r="HE30" s="378"/>
      <c r="HF30" s="378"/>
      <c r="HG30" s="378"/>
      <c r="HH30" s="378"/>
      <c r="HI30" s="378"/>
      <c r="HJ30" s="378"/>
      <c r="HK30" s="378"/>
      <c r="HL30" s="378"/>
      <c r="HM30" s="378"/>
      <c r="HN30" s="378"/>
      <c r="HO30" s="378"/>
      <c r="HP30" s="378"/>
      <c r="HQ30" s="378"/>
      <c r="HR30" s="378"/>
      <c r="HS30" s="378"/>
      <c r="HT30" s="378"/>
      <c r="HU30" s="378"/>
      <c r="HV30" s="378"/>
      <c r="HW30" s="378"/>
      <c r="HX30" s="378"/>
      <c r="HY30" s="378"/>
      <c r="HZ30" s="378"/>
      <c r="IA30" s="378"/>
      <c r="IB30" s="378"/>
      <c r="IC30" s="378"/>
      <c r="ID30" s="378"/>
      <c r="IE30" s="378"/>
      <c r="IF30" s="378"/>
    </row>
    <row r="31" spans="1:240" ht="21.75" customHeight="1">
      <c r="A31" s="408" t="s">
        <v>27</v>
      </c>
      <c r="B31" s="413">
        <v>855302772.3199999</v>
      </c>
      <c r="C31" s="409">
        <f t="shared" si="0"/>
        <v>809384358.93</v>
      </c>
      <c r="D31" s="415">
        <v>45918413.39000001</v>
      </c>
      <c r="E31" s="409">
        <f t="shared" si="1"/>
        <v>686723029.47</v>
      </c>
      <c r="F31" s="415">
        <v>0</v>
      </c>
      <c r="G31" s="415">
        <v>682461</v>
      </c>
      <c r="H31" s="415">
        <v>209688595.12</v>
      </c>
      <c r="I31" s="415">
        <v>453929575.35</v>
      </c>
      <c r="J31" s="415">
        <v>0</v>
      </c>
      <c r="K31" s="415">
        <v>758388</v>
      </c>
      <c r="L31" s="415">
        <v>423495</v>
      </c>
      <c r="M31" s="415">
        <v>10076149.5</v>
      </c>
      <c r="N31" s="415">
        <v>11164365.5</v>
      </c>
      <c r="O31" s="419">
        <v>0</v>
      </c>
      <c r="P31" s="382"/>
      <c r="Q31" s="382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/>
      <c r="DZ31" s="378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78"/>
      <c r="FA31" s="378"/>
      <c r="FB31" s="378"/>
      <c r="FC31" s="378"/>
      <c r="FD31" s="378"/>
      <c r="FE31" s="378"/>
      <c r="FF31" s="378"/>
      <c r="FG31" s="378"/>
      <c r="FH31" s="378"/>
      <c r="FI31" s="378"/>
      <c r="FJ31" s="378"/>
      <c r="FK31" s="378"/>
      <c r="FL31" s="378"/>
      <c r="FM31" s="378"/>
      <c r="FN31" s="378"/>
      <c r="FO31" s="378"/>
      <c r="FP31" s="378"/>
      <c r="FQ31" s="378"/>
      <c r="FR31" s="378"/>
      <c r="FS31" s="378"/>
      <c r="FT31" s="378"/>
      <c r="FU31" s="378"/>
      <c r="FV31" s="378"/>
      <c r="FW31" s="378"/>
      <c r="FX31" s="378"/>
      <c r="FY31" s="378"/>
      <c r="FZ31" s="378"/>
      <c r="GA31" s="378"/>
      <c r="GB31" s="378"/>
      <c r="GC31" s="378"/>
      <c r="GD31" s="378"/>
      <c r="GE31" s="378"/>
      <c r="GF31" s="378"/>
      <c r="GG31" s="378"/>
      <c r="GH31" s="378"/>
      <c r="GI31" s="378"/>
      <c r="GJ31" s="378"/>
      <c r="GK31" s="378"/>
      <c r="GL31" s="378"/>
      <c r="GM31" s="378"/>
      <c r="GN31" s="378"/>
      <c r="GO31" s="378"/>
      <c r="GP31" s="378"/>
      <c r="GQ31" s="378"/>
      <c r="GR31" s="378"/>
      <c r="GS31" s="378"/>
      <c r="GT31" s="378"/>
      <c r="GU31" s="378"/>
      <c r="GV31" s="378"/>
      <c r="GW31" s="378"/>
      <c r="GX31" s="378"/>
      <c r="GY31" s="378"/>
      <c r="GZ31" s="378"/>
      <c r="HA31" s="378"/>
      <c r="HB31" s="378"/>
      <c r="HC31" s="378"/>
      <c r="HD31" s="378"/>
      <c r="HE31" s="378"/>
      <c r="HF31" s="378"/>
      <c r="HG31" s="378"/>
      <c r="HH31" s="378"/>
      <c r="HI31" s="378"/>
      <c r="HJ31" s="378"/>
      <c r="HK31" s="378"/>
      <c r="HL31" s="378"/>
      <c r="HM31" s="378"/>
      <c r="HN31" s="378"/>
      <c r="HO31" s="378"/>
      <c r="HP31" s="378"/>
      <c r="HQ31" s="378"/>
      <c r="HR31" s="378"/>
      <c r="HS31" s="378"/>
      <c r="HT31" s="378"/>
      <c r="HU31" s="378"/>
      <c r="HV31" s="378"/>
      <c r="HW31" s="378"/>
      <c r="HX31" s="378"/>
      <c r="HY31" s="378"/>
      <c r="HZ31" s="378"/>
      <c r="IA31" s="378"/>
      <c r="IB31" s="378"/>
      <c r="IC31" s="378"/>
      <c r="ID31" s="378"/>
      <c r="IE31" s="378"/>
      <c r="IF31" s="378"/>
    </row>
    <row r="32" spans="1:240" ht="21.75" customHeight="1">
      <c r="A32" s="421" t="s">
        <v>29</v>
      </c>
      <c r="B32" s="413">
        <v>791562170.89</v>
      </c>
      <c r="C32" s="409">
        <f t="shared" si="0"/>
        <v>739397955.95</v>
      </c>
      <c r="D32" s="411">
        <v>52164214.94</v>
      </c>
      <c r="E32" s="409">
        <f t="shared" si="1"/>
        <v>639200440.36</v>
      </c>
      <c r="F32" s="411">
        <v>117971.42</v>
      </c>
      <c r="G32" s="411">
        <v>633844.27</v>
      </c>
      <c r="H32" s="411">
        <v>189944191.09999996</v>
      </c>
      <c r="I32" s="411">
        <v>362137040.37</v>
      </c>
      <c r="J32" s="411">
        <v>0</v>
      </c>
      <c r="K32" s="411">
        <v>2804915.3</v>
      </c>
      <c r="L32" s="411">
        <v>2749836.1</v>
      </c>
      <c r="M32" s="411">
        <v>2569849.7</v>
      </c>
      <c r="N32" s="411">
        <v>14390408.7</v>
      </c>
      <c r="O32" s="412">
        <v>63852383.400000006</v>
      </c>
      <c r="P32" s="382"/>
      <c r="Q32" s="382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8"/>
      <c r="DY32" s="378"/>
      <c r="DZ32" s="378"/>
      <c r="EA32" s="378"/>
      <c r="EB32" s="378"/>
      <c r="EC32" s="378"/>
      <c r="ED32" s="378"/>
      <c r="EE32" s="378"/>
      <c r="EF32" s="378"/>
      <c r="EG32" s="378"/>
      <c r="EH32" s="378"/>
      <c r="EI32" s="378"/>
      <c r="EJ32" s="378"/>
      <c r="EK32" s="378"/>
      <c r="EL32" s="378"/>
      <c r="EM32" s="378"/>
      <c r="EN32" s="378"/>
      <c r="EO32" s="378"/>
      <c r="EP32" s="378"/>
      <c r="EQ32" s="378"/>
      <c r="ER32" s="378"/>
      <c r="ES32" s="378"/>
      <c r="ET32" s="378"/>
      <c r="EU32" s="378"/>
      <c r="EV32" s="378"/>
      <c r="EW32" s="378"/>
      <c r="EX32" s="378"/>
      <c r="EY32" s="378"/>
      <c r="EZ32" s="378"/>
      <c r="FA32" s="378"/>
      <c r="FB32" s="378"/>
      <c r="FC32" s="378"/>
      <c r="FD32" s="378"/>
      <c r="FE32" s="378"/>
      <c r="FF32" s="378"/>
      <c r="FG32" s="378"/>
      <c r="FH32" s="378"/>
      <c r="FI32" s="378"/>
      <c r="FJ32" s="378"/>
      <c r="FK32" s="378"/>
      <c r="FL32" s="378"/>
      <c r="FM32" s="378"/>
      <c r="FN32" s="378"/>
      <c r="FO32" s="378"/>
      <c r="FP32" s="378"/>
      <c r="FQ32" s="378"/>
      <c r="FR32" s="378"/>
      <c r="FS32" s="378"/>
      <c r="FT32" s="378"/>
      <c r="FU32" s="378"/>
      <c r="FV32" s="378"/>
      <c r="FW32" s="378"/>
      <c r="FX32" s="378"/>
      <c r="FY32" s="378"/>
      <c r="FZ32" s="378"/>
      <c r="GA32" s="378"/>
      <c r="GB32" s="378"/>
      <c r="GC32" s="378"/>
      <c r="GD32" s="378"/>
      <c r="GE32" s="378"/>
      <c r="GF32" s="378"/>
      <c r="GG32" s="378"/>
      <c r="GH32" s="378"/>
      <c r="GI32" s="378"/>
      <c r="GJ32" s="378"/>
      <c r="GK32" s="378"/>
      <c r="GL32" s="378"/>
      <c r="GM32" s="378"/>
      <c r="GN32" s="378"/>
      <c r="GO32" s="378"/>
      <c r="GP32" s="378"/>
      <c r="GQ32" s="378"/>
      <c r="GR32" s="378"/>
      <c r="GS32" s="378"/>
      <c r="GT32" s="378"/>
      <c r="GU32" s="378"/>
      <c r="GV32" s="378"/>
      <c r="GW32" s="378"/>
      <c r="GX32" s="378"/>
      <c r="GY32" s="378"/>
      <c r="GZ32" s="378"/>
      <c r="HA32" s="378"/>
      <c r="HB32" s="378"/>
      <c r="HC32" s="378"/>
      <c r="HD32" s="378"/>
      <c r="HE32" s="378"/>
      <c r="HF32" s="378"/>
      <c r="HG32" s="378"/>
      <c r="HH32" s="378"/>
      <c r="HI32" s="378"/>
      <c r="HJ32" s="378"/>
      <c r="HK32" s="378"/>
      <c r="HL32" s="378"/>
      <c r="HM32" s="378"/>
      <c r="HN32" s="378"/>
      <c r="HO32" s="378"/>
      <c r="HP32" s="378"/>
      <c r="HQ32" s="378"/>
      <c r="HR32" s="378"/>
      <c r="HS32" s="378"/>
      <c r="HT32" s="378"/>
      <c r="HU32" s="378"/>
      <c r="HV32" s="378"/>
      <c r="HW32" s="378"/>
      <c r="HX32" s="378"/>
      <c r="HY32" s="378"/>
      <c r="HZ32" s="378"/>
      <c r="IA32" s="378"/>
      <c r="IB32" s="378"/>
      <c r="IC32" s="378"/>
      <c r="ID32" s="378"/>
      <c r="IE32" s="378"/>
      <c r="IF32" s="378"/>
    </row>
    <row r="33" spans="1:240" ht="21.75" customHeight="1">
      <c r="A33" s="408" t="s">
        <v>16</v>
      </c>
      <c r="B33" s="413">
        <v>758675112.62</v>
      </c>
      <c r="C33" s="409">
        <f t="shared" si="0"/>
        <v>715284065.47</v>
      </c>
      <c r="D33" s="409">
        <v>43391047.15</v>
      </c>
      <c r="E33" s="409">
        <f t="shared" si="1"/>
        <v>576528765.8400002</v>
      </c>
      <c r="F33" s="409">
        <v>2056962.83</v>
      </c>
      <c r="G33" s="409">
        <v>0</v>
      </c>
      <c r="H33" s="409">
        <v>222940870.28</v>
      </c>
      <c r="I33" s="409">
        <v>327043940.8</v>
      </c>
      <c r="J33" s="409">
        <v>0</v>
      </c>
      <c r="K33" s="409">
        <v>23418</v>
      </c>
      <c r="L33" s="409">
        <v>3080473</v>
      </c>
      <c r="M33" s="409">
        <v>1334158.5</v>
      </c>
      <c r="N33" s="409">
        <v>6970793.83</v>
      </c>
      <c r="O33" s="414">
        <v>13078148.600000003</v>
      </c>
      <c r="P33" s="382"/>
      <c r="Q33" s="382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8"/>
      <c r="EB33" s="378"/>
      <c r="EC33" s="378"/>
      <c r="ED33" s="378"/>
      <c r="EE33" s="378"/>
      <c r="EF33" s="378"/>
      <c r="EG33" s="378"/>
      <c r="EH33" s="378"/>
      <c r="EI33" s="378"/>
      <c r="EJ33" s="378"/>
      <c r="EK33" s="378"/>
      <c r="EL33" s="378"/>
      <c r="EM33" s="378"/>
      <c r="EN33" s="378"/>
      <c r="EO33" s="378"/>
      <c r="EP33" s="378"/>
      <c r="EQ33" s="378"/>
      <c r="ER33" s="378"/>
      <c r="ES33" s="378"/>
      <c r="ET33" s="378"/>
      <c r="EU33" s="378"/>
      <c r="EV33" s="378"/>
      <c r="EW33" s="378"/>
      <c r="EX33" s="378"/>
      <c r="EY33" s="378"/>
      <c r="EZ33" s="378"/>
      <c r="FA33" s="378"/>
      <c r="FB33" s="378"/>
      <c r="FC33" s="378"/>
      <c r="FD33" s="378"/>
      <c r="FE33" s="378"/>
      <c r="FF33" s="378"/>
      <c r="FG33" s="378"/>
      <c r="FH33" s="378"/>
      <c r="FI33" s="378"/>
      <c r="FJ33" s="378"/>
      <c r="FK33" s="378"/>
      <c r="FL33" s="378"/>
      <c r="FM33" s="378"/>
      <c r="FN33" s="378"/>
      <c r="FO33" s="378"/>
      <c r="FP33" s="378"/>
      <c r="FQ33" s="378"/>
      <c r="FR33" s="378"/>
      <c r="FS33" s="378"/>
      <c r="FT33" s="378"/>
      <c r="FU33" s="378"/>
      <c r="FV33" s="378"/>
      <c r="FW33" s="378"/>
      <c r="FX33" s="378"/>
      <c r="FY33" s="378"/>
      <c r="FZ33" s="378"/>
      <c r="GA33" s="378"/>
      <c r="GB33" s="378"/>
      <c r="GC33" s="378"/>
      <c r="GD33" s="378"/>
      <c r="GE33" s="378"/>
      <c r="GF33" s="378"/>
      <c r="GG33" s="378"/>
      <c r="GH33" s="378"/>
      <c r="GI33" s="378"/>
      <c r="GJ33" s="378"/>
      <c r="GK33" s="378"/>
      <c r="GL33" s="378"/>
      <c r="GM33" s="378"/>
      <c r="GN33" s="378"/>
      <c r="GO33" s="378"/>
      <c r="GP33" s="378"/>
      <c r="GQ33" s="378"/>
      <c r="GR33" s="378"/>
      <c r="GS33" s="378"/>
      <c r="GT33" s="378"/>
      <c r="GU33" s="378"/>
      <c r="GV33" s="378"/>
      <c r="GW33" s="378"/>
      <c r="GX33" s="378"/>
      <c r="GY33" s="378"/>
      <c r="GZ33" s="378"/>
      <c r="HA33" s="378"/>
      <c r="HB33" s="378"/>
      <c r="HC33" s="378"/>
      <c r="HD33" s="378"/>
      <c r="HE33" s="378"/>
      <c r="HF33" s="378"/>
      <c r="HG33" s="378"/>
      <c r="HH33" s="378"/>
      <c r="HI33" s="378"/>
      <c r="HJ33" s="378"/>
      <c r="HK33" s="378"/>
      <c r="HL33" s="378"/>
      <c r="HM33" s="378"/>
      <c r="HN33" s="378"/>
      <c r="HO33" s="378"/>
      <c r="HP33" s="378"/>
      <c r="HQ33" s="378"/>
      <c r="HR33" s="378"/>
      <c r="HS33" s="378"/>
      <c r="HT33" s="378"/>
      <c r="HU33" s="378"/>
      <c r="HV33" s="378"/>
      <c r="HW33" s="378"/>
      <c r="HX33" s="378"/>
      <c r="HY33" s="378"/>
      <c r="HZ33" s="378"/>
      <c r="IA33" s="378"/>
      <c r="IB33" s="378"/>
      <c r="IC33" s="378"/>
      <c r="ID33" s="378"/>
      <c r="IE33" s="378"/>
      <c r="IF33" s="378"/>
    </row>
    <row r="34" spans="1:240" ht="21.75" customHeight="1">
      <c r="A34" s="408" t="s">
        <v>21</v>
      </c>
      <c r="B34" s="413">
        <v>738922581.6500001</v>
      </c>
      <c r="C34" s="409">
        <f t="shared" si="0"/>
        <v>695135104.3400002</v>
      </c>
      <c r="D34" s="409">
        <v>43787477.309999995</v>
      </c>
      <c r="E34" s="409">
        <f t="shared" si="1"/>
        <v>525220264.62000006</v>
      </c>
      <c r="F34" s="409">
        <v>0</v>
      </c>
      <c r="G34" s="409">
        <v>35827862.89</v>
      </c>
      <c r="H34" s="409">
        <v>216359588.66</v>
      </c>
      <c r="I34" s="409">
        <v>207751145.87</v>
      </c>
      <c r="J34" s="409">
        <v>0</v>
      </c>
      <c r="K34" s="409">
        <v>28810669.6</v>
      </c>
      <c r="L34" s="409">
        <v>3056632</v>
      </c>
      <c r="M34" s="409">
        <v>1199847</v>
      </c>
      <c r="N34" s="409">
        <v>21762562.13</v>
      </c>
      <c r="O34" s="414">
        <v>10451956.47</v>
      </c>
      <c r="P34" s="382"/>
      <c r="Q34" s="382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  <c r="DI34" s="378"/>
      <c r="DJ34" s="378"/>
      <c r="DK34" s="378"/>
      <c r="DL34" s="378"/>
      <c r="DM34" s="378"/>
      <c r="DN34" s="378"/>
      <c r="DO34" s="378"/>
      <c r="DP34" s="378"/>
      <c r="DQ34" s="378"/>
      <c r="DR34" s="378"/>
      <c r="DS34" s="378"/>
      <c r="DT34" s="378"/>
      <c r="DU34" s="378"/>
      <c r="DV34" s="378"/>
      <c r="DW34" s="378"/>
      <c r="DX34" s="378"/>
      <c r="DY34" s="378"/>
      <c r="DZ34" s="378"/>
      <c r="EA34" s="378"/>
      <c r="EB34" s="378"/>
      <c r="EC34" s="378"/>
      <c r="ED34" s="378"/>
      <c r="EE34" s="378"/>
      <c r="EF34" s="378"/>
      <c r="EG34" s="378"/>
      <c r="EH34" s="378"/>
      <c r="EI34" s="378"/>
      <c r="EJ34" s="378"/>
      <c r="EK34" s="378"/>
      <c r="EL34" s="378"/>
      <c r="EM34" s="378"/>
      <c r="EN34" s="378"/>
      <c r="EO34" s="378"/>
      <c r="EP34" s="378"/>
      <c r="EQ34" s="378"/>
      <c r="ER34" s="378"/>
      <c r="ES34" s="378"/>
      <c r="ET34" s="378"/>
      <c r="EU34" s="378"/>
      <c r="EV34" s="378"/>
      <c r="EW34" s="378"/>
      <c r="EX34" s="378"/>
      <c r="EY34" s="378"/>
      <c r="EZ34" s="378"/>
      <c r="FA34" s="378"/>
      <c r="FB34" s="378"/>
      <c r="FC34" s="378"/>
      <c r="FD34" s="378"/>
      <c r="FE34" s="378"/>
      <c r="FF34" s="378"/>
      <c r="FG34" s="378"/>
      <c r="FH34" s="378"/>
      <c r="FI34" s="378"/>
      <c r="FJ34" s="378"/>
      <c r="FK34" s="378"/>
      <c r="FL34" s="378"/>
      <c r="FM34" s="378"/>
      <c r="FN34" s="378"/>
      <c r="FO34" s="378"/>
      <c r="FP34" s="378"/>
      <c r="FQ34" s="378"/>
      <c r="FR34" s="378"/>
      <c r="FS34" s="378"/>
      <c r="FT34" s="378"/>
      <c r="FU34" s="378"/>
      <c r="FV34" s="378"/>
      <c r="FW34" s="378"/>
      <c r="FX34" s="378"/>
      <c r="FY34" s="378"/>
      <c r="FZ34" s="378"/>
      <c r="GA34" s="378"/>
      <c r="GB34" s="378"/>
      <c r="GC34" s="378"/>
      <c r="GD34" s="378"/>
      <c r="GE34" s="378"/>
      <c r="GF34" s="378"/>
      <c r="GG34" s="378"/>
      <c r="GH34" s="378"/>
      <c r="GI34" s="378"/>
      <c r="GJ34" s="378"/>
      <c r="GK34" s="378"/>
      <c r="GL34" s="378"/>
      <c r="GM34" s="378"/>
      <c r="GN34" s="378"/>
      <c r="GO34" s="378"/>
      <c r="GP34" s="378"/>
      <c r="GQ34" s="378"/>
      <c r="GR34" s="378"/>
      <c r="GS34" s="378"/>
      <c r="GT34" s="378"/>
      <c r="GU34" s="378"/>
      <c r="GV34" s="378"/>
      <c r="GW34" s="378"/>
      <c r="GX34" s="378"/>
      <c r="GY34" s="378"/>
      <c r="GZ34" s="378"/>
      <c r="HA34" s="378"/>
      <c r="HB34" s="378"/>
      <c r="HC34" s="378"/>
      <c r="HD34" s="378"/>
      <c r="HE34" s="378"/>
      <c r="HF34" s="378"/>
      <c r="HG34" s="378"/>
      <c r="HH34" s="378"/>
      <c r="HI34" s="378"/>
      <c r="HJ34" s="378"/>
      <c r="HK34" s="378"/>
      <c r="HL34" s="378"/>
      <c r="HM34" s="378"/>
      <c r="HN34" s="378"/>
      <c r="HO34" s="378"/>
      <c r="HP34" s="378"/>
      <c r="HQ34" s="378"/>
      <c r="HR34" s="378"/>
      <c r="HS34" s="378"/>
      <c r="HT34" s="378"/>
      <c r="HU34" s="378"/>
      <c r="HV34" s="378"/>
      <c r="HW34" s="378"/>
      <c r="HX34" s="378"/>
      <c r="HY34" s="378"/>
      <c r="HZ34" s="378"/>
      <c r="IA34" s="378"/>
      <c r="IB34" s="378"/>
      <c r="IC34" s="378"/>
      <c r="ID34" s="378"/>
      <c r="IE34" s="378"/>
      <c r="IF34" s="378"/>
    </row>
    <row r="35" spans="1:240" ht="21.75" customHeight="1">
      <c r="A35" s="408" t="s">
        <v>36</v>
      </c>
      <c r="B35" s="413">
        <v>718866918.6799998</v>
      </c>
      <c r="C35" s="409">
        <f t="shared" si="0"/>
        <v>685617492.2899998</v>
      </c>
      <c r="D35" s="411">
        <v>33249426.39</v>
      </c>
      <c r="E35" s="409">
        <f t="shared" si="1"/>
        <v>593023942.65</v>
      </c>
      <c r="F35" s="411">
        <v>0</v>
      </c>
      <c r="G35" s="411">
        <v>0</v>
      </c>
      <c r="H35" s="411">
        <v>176754093.47</v>
      </c>
      <c r="I35" s="411">
        <v>382535544.88</v>
      </c>
      <c r="J35" s="411">
        <v>0</v>
      </c>
      <c r="K35" s="411">
        <v>2225258.18</v>
      </c>
      <c r="L35" s="411">
        <v>3311003</v>
      </c>
      <c r="M35" s="411">
        <v>882572</v>
      </c>
      <c r="N35" s="411">
        <v>10934339.45</v>
      </c>
      <c r="O35" s="412">
        <v>16381131.67</v>
      </c>
      <c r="P35" s="382"/>
      <c r="Q35" s="382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  <c r="EK35" s="378"/>
      <c r="EL35" s="378"/>
      <c r="EM35" s="378"/>
      <c r="EN35" s="378"/>
      <c r="EO35" s="378"/>
      <c r="EP35" s="378"/>
      <c r="EQ35" s="378"/>
      <c r="ER35" s="378"/>
      <c r="ES35" s="378"/>
      <c r="ET35" s="378"/>
      <c r="EU35" s="378"/>
      <c r="EV35" s="378"/>
      <c r="EW35" s="378"/>
      <c r="EX35" s="378"/>
      <c r="EY35" s="378"/>
      <c r="EZ35" s="378"/>
      <c r="FA35" s="378"/>
      <c r="FB35" s="378"/>
      <c r="FC35" s="378"/>
      <c r="FD35" s="378"/>
      <c r="FE35" s="378"/>
      <c r="FF35" s="378"/>
      <c r="FG35" s="378"/>
      <c r="FH35" s="378"/>
      <c r="FI35" s="378"/>
      <c r="FJ35" s="378"/>
      <c r="FK35" s="378"/>
      <c r="FL35" s="378"/>
      <c r="FM35" s="378"/>
      <c r="FN35" s="378"/>
      <c r="FO35" s="378"/>
      <c r="FP35" s="378"/>
      <c r="FQ35" s="378"/>
      <c r="FR35" s="378"/>
      <c r="FS35" s="378"/>
      <c r="FT35" s="378"/>
      <c r="FU35" s="378"/>
      <c r="FV35" s="378"/>
      <c r="FW35" s="378"/>
      <c r="FX35" s="378"/>
      <c r="FY35" s="378"/>
      <c r="FZ35" s="378"/>
      <c r="GA35" s="378"/>
      <c r="GB35" s="378"/>
      <c r="GC35" s="378"/>
      <c r="GD35" s="378"/>
      <c r="GE35" s="378"/>
      <c r="GF35" s="378"/>
      <c r="GG35" s="378"/>
      <c r="GH35" s="378"/>
      <c r="GI35" s="378"/>
      <c r="GJ35" s="378"/>
      <c r="GK35" s="378"/>
      <c r="GL35" s="378"/>
      <c r="GM35" s="378"/>
      <c r="GN35" s="378"/>
      <c r="GO35" s="378"/>
      <c r="GP35" s="378"/>
      <c r="GQ35" s="378"/>
      <c r="GR35" s="378"/>
      <c r="GS35" s="378"/>
      <c r="GT35" s="378"/>
      <c r="GU35" s="378"/>
      <c r="GV35" s="378"/>
      <c r="GW35" s="378"/>
      <c r="GX35" s="378"/>
      <c r="GY35" s="378"/>
      <c r="GZ35" s="378"/>
      <c r="HA35" s="378"/>
      <c r="HB35" s="378"/>
      <c r="HC35" s="378"/>
      <c r="HD35" s="378"/>
      <c r="HE35" s="378"/>
      <c r="HF35" s="378"/>
      <c r="HG35" s="378"/>
      <c r="HH35" s="378"/>
      <c r="HI35" s="378"/>
      <c r="HJ35" s="378"/>
      <c r="HK35" s="378"/>
      <c r="HL35" s="378"/>
      <c r="HM35" s="378"/>
      <c r="HN35" s="378"/>
      <c r="HO35" s="378"/>
      <c r="HP35" s="378"/>
      <c r="HQ35" s="378"/>
      <c r="HR35" s="378"/>
      <c r="HS35" s="378"/>
      <c r="HT35" s="378"/>
      <c r="HU35" s="378"/>
      <c r="HV35" s="378"/>
      <c r="HW35" s="378"/>
      <c r="HX35" s="378"/>
      <c r="HY35" s="378"/>
      <c r="HZ35" s="378"/>
      <c r="IA35" s="378"/>
      <c r="IB35" s="378"/>
      <c r="IC35" s="378"/>
      <c r="ID35" s="378"/>
      <c r="IE35" s="378"/>
      <c r="IF35" s="378"/>
    </row>
    <row r="36" spans="1:240" ht="21.75" customHeight="1">
      <c r="A36" s="422" t="s">
        <v>22</v>
      </c>
      <c r="B36" s="413">
        <v>704935405.2199999</v>
      </c>
      <c r="C36" s="409">
        <f t="shared" si="0"/>
        <v>647979264.0699999</v>
      </c>
      <c r="D36" s="409">
        <v>56956141.150000006</v>
      </c>
      <c r="E36" s="409">
        <f t="shared" si="1"/>
        <v>604323917.61</v>
      </c>
      <c r="F36" s="409">
        <v>593512.1</v>
      </c>
      <c r="G36" s="409">
        <v>4328313.62</v>
      </c>
      <c r="H36" s="409">
        <v>349282478.75</v>
      </c>
      <c r="I36" s="409">
        <v>174200543.82</v>
      </c>
      <c r="J36" s="409">
        <v>3538996.72</v>
      </c>
      <c r="K36" s="409">
        <v>13830403.5</v>
      </c>
      <c r="L36" s="409">
        <v>3772811.7</v>
      </c>
      <c r="M36" s="409">
        <v>14554009.5</v>
      </c>
      <c r="N36" s="409">
        <v>20639909.6</v>
      </c>
      <c r="O36" s="414">
        <v>19582938.3</v>
      </c>
      <c r="P36" s="382"/>
      <c r="Q36" s="382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  <c r="DQ36" s="378"/>
      <c r="DR36" s="378"/>
      <c r="DS36" s="378"/>
      <c r="DT36" s="378"/>
      <c r="DU36" s="378"/>
      <c r="DV36" s="378"/>
      <c r="DW36" s="378"/>
      <c r="DX36" s="378"/>
      <c r="DY36" s="378"/>
      <c r="DZ36" s="378"/>
      <c r="EA36" s="378"/>
      <c r="EB36" s="378"/>
      <c r="EC36" s="378"/>
      <c r="ED36" s="378"/>
      <c r="EE36" s="378"/>
      <c r="EF36" s="378"/>
      <c r="EG36" s="378"/>
      <c r="EH36" s="378"/>
      <c r="EI36" s="378"/>
      <c r="EJ36" s="378"/>
      <c r="EK36" s="378"/>
      <c r="EL36" s="378"/>
      <c r="EM36" s="378"/>
      <c r="EN36" s="378"/>
      <c r="EO36" s="378"/>
      <c r="EP36" s="378"/>
      <c r="EQ36" s="378"/>
      <c r="ER36" s="378"/>
      <c r="ES36" s="378"/>
      <c r="ET36" s="378"/>
      <c r="EU36" s="378"/>
      <c r="EV36" s="378"/>
      <c r="EW36" s="378"/>
      <c r="EX36" s="378"/>
      <c r="EY36" s="378"/>
      <c r="EZ36" s="378"/>
      <c r="FA36" s="378"/>
      <c r="FB36" s="378"/>
      <c r="FC36" s="378"/>
      <c r="FD36" s="378"/>
      <c r="FE36" s="378"/>
      <c r="FF36" s="378"/>
      <c r="FG36" s="378"/>
      <c r="FH36" s="378"/>
      <c r="FI36" s="378"/>
      <c r="FJ36" s="378"/>
      <c r="FK36" s="378"/>
      <c r="FL36" s="378"/>
      <c r="FM36" s="378"/>
      <c r="FN36" s="378"/>
      <c r="FO36" s="378"/>
      <c r="FP36" s="378"/>
      <c r="FQ36" s="378"/>
      <c r="FR36" s="378"/>
      <c r="FS36" s="378"/>
      <c r="FT36" s="378"/>
      <c r="FU36" s="378"/>
      <c r="FV36" s="378"/>
      <c r="FW36" s="378"/>
      <c r="FX36" s="378"/>
      <c r="FY36" s="378"/>
      <c r="FZ36" s="378"/>
      <c r="GA36" s="378"/>
      <c r="GB36" s="378"/>
      <c r="GC36" s="378"/>
      <c r="GD36" s="378"/>
      <c r="GE36" s="378"/>
      <c r="GF36" s="378"/>
      <c r="GG36" s="378"/>
      <c r="GH36" s="378"/>
      <c r="GI36" s="378"/>
      <c r="GJ36" s="378"/>
      <c r="GK36" s="378"/>
      <c r="GL36" s="378"/>
      <c r="GM36" s="378"/>
      <c r="GN36" s="378"/>
      <c r="GO36" s="378"/>
      <c r="GP36" s="378"/>
      <c r="GQ36" s="378"/>
      <c r="GR36" s="378"/>
      <c r="GS36" s="378"/>
      <c r="GT36" s="378"/>
      <c r="GU36" s="378"/>
      <c r="GV36" s="378"/>
      <c r="GW36" s="378"/>
      <c r="GX36" s="378"/>
      <c r="GY36" s="378"/>
      <c r="GZ36" s="378"/>
      <c r="HA36" s="378"/>
      <c r="HB36" s="378"/>
      <c r="HC36" s="378"/>
      <c r="HD36" s="378"/>
      <c r="HE36" s="378"/>
      <c r="HF36" s="378"/>
      <c r="HG36" s="378"/>
      <c r="HH36" s="378"/>
      <c r="HI36" s="378"/>
      <c r="HJ36" s="378"/>
      <c r="HK36" s="378"/>
      <c r="HL36" s="378"/>
      <c r="HM36" s="378"/>
      <c r="HN36" s="378"/>
      <c r="HO36" s="378"/>
      <c r="HP36" s="378"/>
      <c r="HQ36" s="378"/>
      <c r="HR36" s="378"/>
      <c r="HS36" s="378"/>
      <c r="HT36" s="378"/>
      <c r="HU36" s="378"/>
      <c r="HV36" s="378"/>
      <c r="HW36" s="378"/>
      <c r="HX36" s="378"/>
      <c r="HY36" s="378"/>
      <c r="HZ36" s="378"/>
      <c r="IA36" s="378"/>
      <c r="IB36" s="378"/>
      <c r="IC36" s="378"/>
      <c r="ID36" s="378"/>
      <c r="IE36" s="378"/>
      <c r="IF36" s="378"/>
    </row>
    <row r="37" spans="1:240" ht="21.75" customHeight="1">
      <c r="A37" s="408" t="s">
        <v>5</v>
      </c>
      <c r="B37" s="413">
        <v>682548149.2</v>
      </c>
      <c r="C37" s="409">
        <f t="shared" si="0"/>
        <v>632395123.12</v>
      </c>
      <c r="D37" s="409">
        <v>50153026.080000006</v>
      </c>
      <c r="E37" s="409">
        <f t="shared" si="1"/>
        <v>562879447.5</v>
      </c>
      <c r="F37" s="409">
        <v>0</v>
      </c>
      <c r="G37" s="409">
        <v>0</v>
      </c>
      <c r="H37" s="409">
        <v>259632867.36</v>
      </c>
      <c r="I37" s="409">
        <v>277393806.19</v>
      </c>
      <c r="J37" s="409">
        <v>0</v>
      </c>
      <c r="K37" s="409">
        <v>0</v>
      </c>
      <c r="L37" s="409">
        <v>2766521</v>
      </c>
      <c r="M37" s="409">
        <v>2094054</v>
      </c>
      <c r="N37" s="409">
        <v>16989224</v>
      </c>
      <c r="O37" s="414">
        <v>4002974.95</v>
      </c>
      <c r="P37" s="382"/>
      <c r="Q37" s="382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  <c r="DQ37" s="378"/>
      <c r="DR37" s="378"/>
      <c r="DS37" s="378"/>
      <c r="DT37" s="378"/>
      <c r="DU37" s="378"/>
      <c r="DV37" s="378"/>
      <c r="DW37" s="378"/>
      <c r="DX37" s="378"/>
      <c r="DY37" s="378"/>
      <c r="DZ37" s="378"/>
      <c r="EA37" s="378"/>
      <c r="EB37" s="378"/>
      <c r="EC37" s="378"/>
      <c r="ED37" s="378"/>
      <c r="EE37" s="378"/>
      <c r="EF37" s="378"/>
      <c r="EG37" s="378"/>
      <c r="EH37" s="378"/>
      <c r="EI37" s="378"/>
      <c r="EJ37" s="378"/>
      <c r="EK37" s="378"/>
      <c r="EL37" s="378"/>
      <c r="EM37" s="378"/>
      <c r="EN37" s="378"/>
      <c r="EO37" s="378"/>
      <c r="EP37" s="378"/>
      <c r="EQ37" s="378"/>
      <c r="ER37" s="378"/>
      <c r="ES37" s="378"/>
      <c r="ET37" s="378"/>
      <c r="EU37" s="378"/>
      <c r="EV37" s="378"/>
      <c r="EW37" s="378"/>
      <c r="EX37" s="378"/>
      <c r="EY37" s="378"/>
      <c r="EZ37" s="378"/>
      <c r="FA37" s="378"/>
      <c r="FB37" s="378"/>
      <c r="FC37" s="378"/>
      <c r="FD37" s="378"/>
      <c r="FE37" s="378"/>
      <c r="FF37" s="378"/>
      <c r="FG37" s="378"/>
      <c r="FH37" s="378"/>
      <c r="FI37" s="378"/>
      <c r="FJ37" s="378"/>
      <c r="FK37" s="378"/>
      <c r="FL37" s="378"/>
      <c r="FM37" s="378"/>
      <c r="FN37" s="378"/>
      <c r="FO37" s="378"/>
      <c r="FP37" s="378"/>
      <c r="FQ37" s="378"/>
      <c r="FR37" s="378"/>
      <c r="FS37" s="378"/>
      <c r="FT37" s="378"/>
      <c r="FU37" s="378"/>
      <c r="FV37" s="378"/>
      <c r="FW37" s="378"/>
      <c r="FX37" s="378"/>
      <c r="FY37" s="378"/>
      <c r="FZ37" s="378"/>
      <c r="GA37" s="378"/>
      <c r="GB37" s="378"/>
      <c r="GC37" s="378"/>
      <c r="GD37" s="378"/>
      <c r="GE37" s="378"/>
      <c r="GF37" s="378"/>
      <c r="GG37" s="378"/>
      <c r="GH37" s="378"/>
      <c r="GI37" s="378"/>
      <c r="GJ37" s="378"/>
      <c r="GK37" s="378"/>
      <c r="GL37" s="378"/>
      <c r="GM37" s="378"/>
      <c r="GN37" s="378"/>
      <c r="GO37" s="378"/>
      <c r="GP37" s="378"/>
      <c r="GQ37" s="378"/>
      <c r="GR37" s="378"/>
      <c r="GS37" s="378"/>
      <c r="GT37" s="378"/>
      <c r="GU37" s="378"/>
      <c r="GV37" s="378"/>
      <c r="GW37" s="378"/>
      <c r="GX37" s="378"/>
      <c r="GY37" s="378"/>
      <c r="GZ37" s="378"/>
      <c r="HA37" s="378"/>
      <c r="HB37" s="378"/>
      <c r="HC37" s="378"/>
      <c r="HD37" s="378"/>
      <c r="HE37" s="378"/>
      <c r="HF37" s="378"/>
      <c r="HG37" s="378"/>
      <c r="HH37" s="378"/>
      <c r="HI37" s="378"/>
      <c r="HJ37" s="378"/>
      <c r="HK37" s="378"/>
      <c r="HL37" s="378"/>
      <c r="HM37" s="378"/>
      <c r="HN37" s="378"/>
      <c r="HO37" s="378"/>
      <c r="HP37" s="378"/>
      <c r="HQ37" s="378"/>
      <c r="HR37" s="378"/>
      <c r="HS37" s="378"/>
      <c r="HT37" s="378"/>
      <c r="HU37" s="378"/>
      <c r="HV37" s="378"/>
      <c r="HW37" s="378"/>
      <c r="HX37" s="378"/>
      <c r="HY37" s="378"/>
      <c r="HZ37" s="378"/>
      <c r="IA37" s="378"/>
      <c r="IB37" s="378"/>
      <c r="IC37" s="378"/>
      <c r="ID37" s="378"/>
      <c r="IE37" s="378"/>
      <c r="IF37" s="378"/>
    </row>
    <row r="38" spans="1:240" ht="21.75" customHeight="1">
      <c r="A38" s="408" t="s">
        <v>12</v>
      </c>
      <c r="B38" s="413">
        <v>663814703.96</v>
      </c>
      <c r="C38" s="409">
        <f t="shared" si="0"/>
        <v>633733090.72</v>
      </c>
      <c r="D38" s="409">
        <v>30081613.240000002</v>
      </c>
      <c r="E38" s="409">
        <f t="shared" si="1"/>
        <v>477647654.79</v>
      </c>
      <c r="F38" s="409">
        <v>1837743.5</v>
      </c>
      <c r="G38" s="409">
        <v>7770209.3</v>
      </c>
      <c r="H38" s="409">
        <v>241796926.47</v>
      </c>
      <c r="I38" s="409">
        <v>196254898.92</v>
      </c>
      <c r="J38" s="409">
        <v>0</v>
      </c>
      <c r="K38" s="409">
        <v>1705537</v>
      </c>
      <c r="L38" s="409">
        <v>8469795.8</v>
      </c>
      <c r="M38" s="409">
        <v>12548538.8</v>
      </c>
      <c r="N38" s="409">
        <v>3463884</v>
      </c>
      <c r="O38" s="414">
        <v>3800121</v>
      </c>
      <c r="P38" s="382"/>
      <c r="Q38" s="382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/>
      <c r="DZ38" s="378"/>
      <c r="EA38" s="378"/>
      <c r="EB38" s="378"/>
      <c r="EC38" s="378"/>
      <c r="ED38" s="378"/>
      <c r="EE38" s="378"/>
      <c r="EF38" s="378"/>
      <c r="EG38" s="378"/>
      <c r="EH38" s="378"/>
      <c r="EI38" s="378"/>
      <c r="EJ38" s="378"/>
      <c r="EK38" s="378"/>
      <c r="EL38" s="378"/>
      <c r="EM38" s="378"/>
      <c r="EN38" s="378"/>
      <c r="EO38" s="378"/>
      <c r="EP38" s="378"/>
      <c r="EQ38" s="378"/>
      <c r="ER38" s="378"/>
      <c r="ES38" s="378"/>
      <c r="ET38" s="378"/>
      <c r="EU38" s="378"/>
      <c r="EV38" s="378"/>
      <c r="EW38" s="378"/>
      <c r="EX38" s="378"/>
      <c r="EY38" s="378"/>
      <c r="EZ38" s="378"/>
      <c r="FA38" s="378"/>
      <c r="FB38" s="378"/>
      <c r="FC38" s="378"/>
      <c r="FD38" s="378"/>
      <c r="FE38" s="378"/>
      <c r="FF38" s="378"/>
      <c r="FG38" s="378"/>
      <c r="FH38" s="378"/>
      <c r="FI38" s="378"/>
      <c r="FJ38" s="378"/>
      <c r="FK38" s="378"/>
      <c r="FL38" s="378"/>
      <c r="FM38" s="378"/>
      <c r="FN38" s="378"/>
      <c r="FO38" s="378"/>
      <c r="FP38" s="378"/>
      <c r="FQ38" s="378"/>
      <c r="FR38" s="378"/>
      <c r="FS38" s="378"/>
      <c r="FT38" s="378"/>
      <c r="FU38" s="378"/>
      <c r="FV38" s="378"/>
      <c r="FW38" s="378"/>
      <c r="FX38" s="378"/>
      <c r="FY38" s="378"/>
      <c r="FZ38" s="378"/>
      <c r="GA38" s="378"/>
      <c r="GB38" s="378"/>
      <c r="GC38" s="378"/>
      <c r="GD38" s="378"/>
      <c r="GE38" s="378"/>
      <c r="GF38" s="378"/>
      <c r="GG38" s="378"/>
      <c r="GH38" s="378"/>
      <c r="GI38" s="378"/>
      <c r="GJ38" s="378"/>
      <c r="GK38" s="378"/>
      <c r="GL38" s="378"/>
      <c r="GM38" s="378"/>
      <c r="GN38" s="378"/>
      <c r="GO38" s="378"/>
      <c r="GP38" s="378"/>
      <c r="GQ38" s="378"/>
      <c r="GR38" s="378"/>
      <c r="GS38" s="378"/>
      <c r="GT38" s="378"/>
      <c r="GU38" s="378"/>
      <c r="GV38" s="378"/>
      <c r="GW38" s="378"/>
      <c r="GX38" s="378"/>
      <c r="GY38" s="378"/>
      <c r="GZ38" s="378"/>
      <c r="HA38" s="378"/>
      <c r="HB38" s="378"/>
      <c r="HC38" s="378"/>
      <c r="HD38" s="378"/>
      <c r="HE38" s="378"/>
      <c r="HF38" s="378"/>
      <c r="HG38" s="378"/>
      <c r="HH38" s="378"/>
      <c r="HI38" s="378"/>
      <c r="HJ38" s="378"/>
      <c r="HK38" s="378"/>
      <c r="HL38" s="378"/>
      <c r="HM38" s="378"/>
      <c r="HN38" s="378"/>
      <c r="HO38" s="378"/>
      <c r="HP38" s="378"/>
      <c r="HQ38" s="378"/>
      <c r="HR38" s="378"/>
      <c r="HS38" s="378"/>
      <c r="HT38" s="378"/>
      <c r="HU38" s="378"/>
      <c r="HV38" s="378"/>
      <c r="HW38" s="378"/>
      <c r="HX38" s="378"/>
      <c r="HY38" s="378"/>
      <c r="HZ38" s="378"/>
      <c r="IA38" s="378"/>
      <c r="IB38" s="378"/>
      <c r="IC38" s="378"/>
      <c r="ID38" s="378"/>
      <c r="IE38" s="378"/>
      <c r="IF38" s="378"/>
    </row>
    <row r="39" spans="1:240" ht="21.75" customHeight="1">
      <c r="A39" s="423" t="s">
        <v>111</v>
      </c>
      <c r="B39" s="413">
        <v>609326966.03</v>
      </c>
      <c r="C39" s="409">
        <f t="shared" si="0"/>
        <v>594977148.9</v>
      </c>
      <c r="D39" s="411">
        <v>14349817.129999999</v>
      </c>
      <c r="E39" s="409">
        <f t="shared" si="1"/>
        <v>580688518.02</v>
      </c>
      <c r="F39" s="411">
        <v>5718137.39</v>
      </c>
      <c r="G39" s="411">
        <v>0</v>
      </c>
      <c r="H39" s="411">
        <v>20772618.17</v>
      </c>
      <c r="I39" s="411">
        <v>549466282.76</v>
      </c>
      <c r="J39" s="411">
        <v>0</v>
      </c>
      <c r="K39" s="411">
        <v>1502842</v>
      </c>
      <c r="L39" s="411">
        <v>220636.5</v>
      </c>
      <c r="M39" s="411">
        <v>1085910</v>
      </c>
      <c r="N39" s="411">
        <v>1922091.2</v>
      </c>
      <c r="O39" s="412">
        <v>0</v>
      </c>
      <c r="P39" s="382"/>
      <c r="Q39" s="382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/>
      <c r="DZ39" s="378"/>
      <c r="EA39" s="378"/>
      <c r="EB39" s="378"/>
      <c r="EC39" s="378"/>
      <c r="ED39" s="378"/>
      <c r="EE39" s="378"/>
      <c r="EF39" s="378"/>
      <c r="EG39" s="378"/>
      <c r="EH39" s="378"/>
      <c r="EI39" s="378"/>
      <c r="EJ39" s="378"/>
      <c r="EK39" s="378"/>
      <c r="EL39" s="378"/>
      <c r="EM39" s="378"/>
      <c r="EN39" s="378"/>
      <c r="EO39" s="378"/>
      <c r="EP39" s="378"/>
      <c r="EQ39" s="378"/>
      <c r="ER39" s="378"/>
      <c r="ES39" s="378"/>
      <c r="ET39" s="378"/>
      <c r="EU39" s="378"/>
      <c r="EV39" s="378"/>
      <c r="EW39" s="378"/>
      <c r="EX39" s="378"/>
      <c r="EY39" s="378"/>
      <c r="EZ39" s="378"/>
      <c r="FA39" s="378"/>
      <c r="FB39" s="378"/>
      <c r="FC39" s="378"/>
      <c r="FD39" s="378"/>
      <c r="FE39" s="378"/>
      <c r="FF39" s="378"/>
      <c r="FG39" s="378"/>
      <c r="FH39" s="378"/>
      <c r="FI39" s="378"/>
      <c r="FJ39" s="378"/>
      <c r="FK39" s="378"/>
      <c r="FL39" s="378"/>
      <c r="FM39" s="378"/>
      <c r="FN39" s="378"/>
      <c r="FO39" s="378"/>
      <c r="FP39" s="378"/>
      <c r="FQ39" s="378"/>
      <c r="FR39" s="378"/>
      <c r="FS39" s="378"/>
      <c r="FT39" s="378"/>
      <c r="FU39" s="378"/>
      <c r="FV39" s="378"/>
      <c r="FW39" s="378"/>
      <c r="FX39" s="378"/>
      <c r="FY39" s="378"/>
      <c r="FZ39" s="378"/>
      <c r="GA39" s="378"/>
      <c r="GB39" s="378"/>
      <c r="GC39" s="378"/>
      <c r="GD39" s="378"/>
      <c r="GE39" s="378"/>
      <c r="GF39" s="378"/>
      <c r="GG39" s="378"/>
      <c r="GH39" s="378"/>
      <c r="GI39" s="378"/>
      <c r="GJ39" s="378"/>
      <c r="GK39" s="378"/>
      <c r="GL39" s="378"/>
      <c r="GM39" s="378"/>
      <c r="GN39" s="378"/>
      <c r="GO39" s="378"/>
      <c r="GP39" s="378"/>
      <c r="GQ39" s="378"/>
      <c r="GR39" s="378"/>
      <c r="GS39" s="378"/>
      <c r="GT39" s="378"/>
      <c r="GU39" s="378"/>
      <c r="GV39" s="378"/>
      <c r="GW39" s="378"/>
      <c r="GX39" s="378"/>
      <c r="GY39" s="378"/>
      <c r="GZ39" s="378"/>
      <c r="HA39" s="378"/>
      <c r="HB39" s="378"/>
      <c r="HC39" s="378"/>
      <c r="HD39" s="378"/>
      <c r="HE39" s="378"/>
      <c r="HF39" s="378"/>
      <c r="HG39" s="378"/>
      <c r="HH39" s="378"/>
      <c r="HI39" s="378"/>
      <c r="HJ39" s="378"/>
      <c r="HK39" s="378"/>
      <c r="HL39" s="378"/>
      <c r="HM39" s="378"/>
      <c r="HN39" s="378"/>
      <c r="HO39" s="378"/>
      <c r="HP39" s="378"/>
      <c r="HQ39" s="378"/>
      <c r="HR39" s="378"/>
      <c r="HS39" s="378"/>
      <c r="HT39" s="378"/>
      <c r="HU39" s="378"/>
      <c r="HV39" s="378"/>
      <c r="HW39" s="378"/>
      <c r="HX39" s="378"/>
      <c r="HY39" s="378"/>
      <c r="HZ39" s="378"/>
      <c r="IA39" s="378"/>
      <c r="IB39" s="378"/>
      <c r="IC39" s="378"/>
      <c r="ID39" s="378"/>
      <c r="IE39" s="378"/>
      <c r="IF39" s="378"/>
    </row>
    <row r="40" spans="1:240" ht="21.75" customHeight="1">
      <c r="A40" s="408" t="s">
        <v>9</v>
      </c>
      <c r="B40" s="413">
        <v>570827261.56</v>
      </c>
      <c r="C40" s="409">
        <f t="shared" si="0"/>
        <v>480884077.17999995</v>
      </c>
      <c r="D40" s="409">
        <v>89943184.38</v>
      </c>
      <c r="E40" s="409">
        <f t="shared" si="1"/>
        <v>372049416.64000005</v>
      </c>
      <c r="F40" s="409">
        <v>3096192.32</v>
      </c>
      <c r="G40" s="409">
        <v>6089896.4</v>
      </c>
      <c r="H40" s="409">
        <v>106317033.95</v>
      </c>
      <c r="I40" s="409">
        <v>213983605.81</v>
      </c>
      <c r="J40" s="409">
        <v>0</v>
      </c>
      <c r="K40" s="409">
        <v>19817383.3</v>
      </c>
      <c r="L40" s="409">
        <v>7537865.36</v>
      </c>
      <c r="M40" s="409">
        <v>1036152</v>
      </c>
      <c r="N40" s="409">
        <v>12994391.5</v>
      </c>
      <c r="O40" s="414">
        <v>1176896</v>
      </c>
      <c r="P40" s="382"/>
      <c r="Q40" s="382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DX40" s="378"/>
      <c r="DY40" s="378"/>
      <c r="DZ40" s="378"/>
      <c r="EA40" s="378"/>
      <c r="EB40" s="378"/>
      <c r="EC40" s="378"/>
      <c r="ED40" s="378"/>
      <c r="EE40" s="378"/>
      <c r="EF40" s="378"/>
      <c r="EG40" s="378"/>
      <c r="EH40" s="378"/>
      <c r="EI40" s="378"/>
      <c r="EJ40" s="378"/>
      <c r="EK40" s="378"/>
      <c r="EL40" s="378"/>
      <c r="EM40" s="378"/>
      <c r="EN40" s="378"/>
      <c r="EO40" s="378"/>
      <c r="EP40" s="378"/>
      <c r="EQ40" s="378"/>
      <c r="ER40" s="378"/>
      <c r="ES40" s="378"/>
      <c r="ET40" s="378"/>
      <c r="EU40" s="378"/>
      <c r="EV40" s="378"/>
      <c r="EW40" s="378"/>
      <c r="EX40" s="378"/>
      <c r="EY40" s="378"/>
      <c r="EZ40" s="378"/>
      <c r="FA40" s="378"/>
      <c r="FB40" s="378"/>
      <c r="FC40" s="378"/>
      <c r="FD40" s="378"/>
      <c r="FE40" s="378"/>
      <c r="FF40" s="378"/>
      <c r="FG40" s="378"/>
      <c r="FH40" s="378"/>
      <c r="FI40" s="378"/>
      <c r="FJ40" s="378"/>
      <c r="FK40" s="378"/>
      <c r="FL40" s="378"/>
      <c r="FM40" s="378"/>
      <c r="FN40" s="378"/>
      <c r="FO40" s="378"/>
      <c r="FP40" s="378"/>
      <c r="FQ40" s="378"/>
      <c r="FR40" s="378"/>
      <c r="FS40" s="378"/>
      <c r="FT40" s="378"/>
      <c r="FU40" s="378"/>
      <c r="FV40" s="378"/>
      <c r="FW40" s="378"/>
      <c r="FX40" s="378"/>
      <c r="FY40" s="378"/>
      <c r="FZ40" s="378"/>
      <c r="GA40" s="378"/>
      <c r="GB40" s="378"/>
      <c r="GC40" s="378"/>
      <c r="GD40" s="378"/>
      <c r="GE40" s="378"/>
      <c r="GF40" s="378"/>
      <c r="GG40" s="378"/>
      <c r="GH40" s="378"/>
      <c r="GI40" s="378"/>
      <c r="GJ40" s="378"/>
      <c r="GK40" s="378"/>
      <c r="GL40" s="378"/>
      <c r="GM40" s="378"/>
      <c r="GN40" s="378"/>
      <c r="GO40" s="378"/>
      <c r="GP40" s="378"/>
      <c r="GQ40" s="378"/>
      <c r="GR40" s="378"/>
      <c r="GS40" s="378"/>
      <c r="GT40" s="378"/>
      <c r="GU40" s="378"/>
      <c r="GV40" s="378"/>
      <c r="GW40" s="378"/>
      <c r="GX40" s="378"/>
      <c r="GY40" s="378"/>
      <c r="GZ40" s="378"/>
      <c r="HA40" s="378"/>
      <c r="HB40" s="378"/>
      <c r="HC40" s="378"/>
      <c r="HD40" s="378"/>
      <c r="HE40" s="378"/>
      <c r="HF40" s="378"/>
      <c r="HG40" s="378"/>
      <c r="HH40" s="378"/>
      <c r="HI40" s="378"/>
      <c r="HJ40" s="378"/>
      <c r="HK40" s="378"/>
      <c r="HL40" s="378"/>
      <c r="HM40" s="378"/>
      <c r="HN40" s="378"/>
      <c r="HO40" s="378"/>
      <c r="HP40" s="378"/>
      <c r="HQ40" s="378"/>
      <c r="HR40" s="378"/>
      <c r="HS40" s="378"/>
      <c r="HT40" s="378"/>
      <c r="HU40" s="378"/>
      <c r="HV40" s="378"/>
      <c r="HW40" s="378"/>
      <c r="HX40" s="378"/>
      <c r="HY40" s="378"/>
      <c r="HZ40" s="378"/>
      <c r="IA40" s="378"/>
      <c r="IB40" s="378"/>
      <c r="IC40" s="378"/>
      <c r="ID40" s="378"/>
      <c r="IE40" s="378"/>
      <c r="IF40" s="378"/>
    </row>
    <row r="41" spans="1:240" ht="21.75" customHeight="1">
      <c r="A41" s="408" t="s">
        <v>28</v>
      </c>
      <c r="B41" s="413">
        <v>542272207.88</v>
      </c>
      <c r="C41" s="409">
        <f t="shared" si="0"/>
        <v>498493581.62</v>
      </c>
      <c r="D41" s="409">
        <v>43778626.26</v>
      </c>
      <c r="E41" s="409">
        <f t="shared" si="1"/>
        <v>493457489.11</v>
      </c>
      <c r="F41" s="409">
        <v>0</v>
      </c>
      <c r="G41" s="409">
        <v>2507299.5</v>
      </c>
      <c r="H41" s="409">
        <v>136817841.74</v>
      </c>
      <c r="I41" s="409">
        <v>335756792.87</v>
      </c>
      <c r="J41" s="409">
        <v>0</v>
      </c>
      <c r="K41" s="409">
        <v>1210245</v>
      </c>
      <c r="L41" s="409">
        <v>4554096.1</v>
      </c>
      <c r="M41" s="409">
        <v>3986278</v>
      </c>
      <c r="N41" s="409">
        <v>8624935.9</v>
      </c>
      <c r="O41" s="414">
        <v>0</v>
      </c>
      <c r="P41" s="382"/>
      <c r="Q41" s="382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  <c r="DI41" s="378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8"/>
      <c r="DX41" s="378"/>
      <c r="DY41" s="378"/>
      <c r="DZ41" s="378"/>
      <c r="EA41" s="378"/>
      <c r="EB41" s="378"/>
      <c r="EC41" s="378"/>
      <c r="ED41" s="378"/>
      <c r="EE41" s="378"/>
      <c r="EF41" s="378"/>
      <c r="EG41" s="378"/>
      <c r="EH41" s="378"/>
      <c r="EI41" s="378"/>
      <c r="EJ41" s="378"/>
      <c r="EK41" s="378"/>
      <c r="EL41" s="378"/>
      <c r="EM41" s="378"/>
      <c r="EN41" s="378"/>
      <c r="EO41" s="378"/>
      <c r="EP41" s="378"/>
      <c r="EQ41" s="378"/>
      <c r="ER41" s="378"/>
      <c r="ES41" s="378"/>
      <c r="ET41" s="378"/>
      <c r="EU41" s="378"/>
      <c r="EV41" s="378"/>
      <c r="EW41" s="378"/>
      <c r="EX41" s="378"/>
      <c r="EY41" s="378"/>
      <c r="EZ41" s="378"/>
      <c r="FA41" s="378"/>
      <c r="FB41" s="378"/>
      <c r="FC41" s="378"/>
      <c r="FD41" s="378"/>
      <c r="FE41" s="378"/>
      <c r="FF41" s="378"/>
      <c r="FG41" s="378"/>
      <c r="FH41" s="378"/>
      <c r="FI41" s="378"/>
      <c r="FJ41" s="378"/>
      <c r="FK41" s="378"/>
      <c r="FL41" s="378"/>
      <c r="FM41" s="378"/>
      <c r="FN41" s="378"/>
      <c r="FO41" s="378"/>
      <c r="FP41" s="378"/>
      <c r="FQ41" s="378"/>
      <c r="FR41" s="378"/>
      <c r="FS41" s="378"/>
      <c r="FT41" s="378"/>
      <c r="FU41" s="378"/>
      <c r="FV41" s="378"/>
      <c r="FW41" s="378"/>
      <c r="FX41" s="378"/>
      <c r="FY41" s="378"/>
      <c r="FZ41" s="378"/>
      <c r="GA41" s="378"/>
      <c r="GB41" s="378"/>
      <c r="GC41" s="378"/>
      <c r="GD41" s="378"/>
      <c r="GE41" s="378"/>
      <c r="GF41" s="378"/>
      <c r="GG41" s="378"/>
      <c r="GH41" s="378"/>
      <c r="GI41" s="378"/>
      <c r="GJ41" s="378"/>
      <c r="GK41" s="378"/>
      <c r="GL41" s="378"/>
      <c r="GM41" s="378"/>
      <c r="GN41" s="378"/>
      <c r="GO41" s="378"/>
      <c r="GP41" s="378"/>
      <c r="GQ41" s="378"/>
      <c r="GR41" s="378"/>
      <c r="GS41" s="378"/>
      <c r="GT41" s="378"/>
      <c r="GU41" s="378"/>
      <c r="GV41" s="378"/>
      <c r="GW41" s="378"/>
      <c r="GX41" s="378"/>
      <c r="GY41" s="378"/>
      <c r="GZ41" s="378"/>
      <c r="HA41" s="378"/>
      <c r="HB41" s="378"/>
      <c r="HC41" s="378"/>
      <c r="HD41" s="378"/>
      <c r="HE41" s="378"/>
      <c r="HF41" s="378"/>
      <c r="HG41" s="378"/>
      <c r="HH41" s="378"/>
      <c r="HI41" s="378"/>
      <c r="HJ41" s="378"/>
      <c r="HK41" s="378"/>
      <c r="HL41" s="378"/>
      <c r="HM41" s="378"/>
      <c r="HN41" s="378"/>
      <c r="HO41" s="378"/>
      <c r="HP41" s="378"/>
      <c r="HQ41" s="378"/>
      <c r="HR41" s="378"/>
      <c r="HS41" s="378"/>
      <c r="HT41" s="378"/>
      <c r="HU41" s="378"/>
      <c r="HV41" s="378"/>
      <c r="HW41" s="378"/>
      <c r="HX41" s="378"/>
      <c r="HY41" s="378"/>
      <c r="HZ41" s="378"/>
      <c r="IA41" s="378"/>
      <c r="IB41" s="378"/>
      <c r="IC41" s="378"/>
      <c r="ID41" s="378"/>
      <c r="IE41" s="378"/>
      <c r="IF41" s="378"/>
    </row>
    <row r="42" spans="1:240" ht="21.75" customHeight="1">
      <c r="A42" s="408" t="s">
        <v>10</v>
      </c>
      <c r="B42" s="413">
        <v>476427913.13000005</v>
      </c>
      <c r="C42" s="409">
        <f t="shared" si="0"/>
        <v>413912206.61</v>
      </c>
      <c r="D42" s="409">
        <v>62515706.52000001</v>
      </c>
      <c r="E42" s="409">
        <f t="shared" si="1"/>
        <v>367565112.44</v>
      </c>
      <c r="F42" s="409">
        <v>46481</v>
      </c>
      <c r="G42" s="409">
        <v>0</v>
      </c>
      <c r="H42" s="409">
        <v>163550128.72</v>
      </c>
      <c r="I42" s="409">
        <v>190034805.7</v>
      </c>
      <c r="J42" s="409">
        <v>0</v>
      </c>
      <c r="K42" s="409">
        <v>2182425.6</v>
      </c>
      <c r="L42" s="409">
        <v>4537822.2</v>
      </c>
      <c r="M42" s="409">
        <v>378274.8</v>
      </c>
      <c r="N42" s="409">
        <v>6835174.42</v>
      </c>
      <c r="O42" s="414">
        <v>0</v>
      </c>
      <c r="P42" s="382"/>
      <c r="Q42" s="382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8"/>
      <c r="DH42" s="378"/>
      <c r="DI42" s="378"/>
      <c r="DJ42" s="378"/>
      <c r="DK42" s="378"/>
      <c r="DL42" s="378"/>
      <c r="DM42" s="378"/>
      <c r="DN42" s="378"/>
      <c r="DO42" s="378"/>
      <c r="DP42" s="378"/>
      <c r="DQ42" s="378"/>
      <c r="DR42" s="378"/>
      <c r="DS42" s="378"/>
      <c r="DT42" s="378"/>
      <c r="DU42" s="378"/>
      <c r="DV42" s="378"/>
      <c r="DW42" s="378"/>
      <c r="DX42" s="378"/>
      <c r="DY42" s="378"/>
      <c r="DZ42" s="378"/>
      <c r="EA42" s="378"/>
      <c r="EB42" s="378"/>
      <c r="EC42" s="378"/>
      <c r="ED42" s="378"/>
      <c r="EE42" s="378"/>
      <c r="EF42" s="378"/>
      <c r="EG42" s="378"/>
      <c r="EH42" s="378"/>
      <c r="EI42" s="378"/>
      <c r="EJ42" s="378"/>
      <c r="EK42" s="378"/>
      <c r="EL42" s="378"/>
      <c r="EM42" s="378"/>
      <c r="EN42" s="378"/>
      <c r="EO42" s="378"/>
      <c r="EP42" s="378"/>
      <c r="EQ42" s="378"/>
      <c r="ER42" s="378"/>
      <c r="ES42" s="378"/>
      <c r="ET42" s="378"/>
      <c r="EU42" s="378"/>
      <c r="EV42" s="378"/>
      <c r="EW42" s="378"/>
      <c r="EX42" s="378"/>
      <c r="EY42" s="378"/>
      <c r="EZ42" s="378"/>
      <c r="FA42" s="378"/>
      <c r="FB42" s="378"/>
      <c r="FC42" s="378"/>
      <c r="FD42" s="378"/>
      <c r="FE42" s="378"/>
      <c r="FF42" s="378"/>
      <c r="FG42" s="378"/>
      <c r="FH42" s="378"/>
      <c r="FI42" s="378"/>
      <c r="FJ42" s="378"/>
      <c r="FK42" s="378"/>
      <c r="FL42" s="378"/>
      <c r="FM42" s="378"/>
      <c r="FN42" s="378"/>
      <c r="FO42" s="378"/>
      <c r="FP42" s="378"/>
      <c r="FQ42" s="378"/>
      <c r="FR42" s="378"/>
      <c r="FS42" s="378"/>
      <c r="FT42" s="378"/>
      <c r="FU42" s="378"/>
      <c r="FV42" s="378"/>
      <c r="FW42" s="378"/>
      <c r="FX42" s="378"/>
      <c r="FY42" s="378"/>
      <c r="FZ42" s="378"/>
      <c r="GA42" s="378"/>
      <c r="GB42" s="378"/>
      <c r="GC42" s="378"/>
      <c r="GD42" s="378"/>
      <c r="GE42" s="378"/>
      <c r="GF42" s="378"/>
      <c r="GG42" s="378"/>
      <c r="GH42" s="378"/>
      <c r="GI42" s="378"/>
      <c r="GJ42" s="378"/>
      <c r="GK42" s="378"/>
      <c r="GL42" s="378"/>
      <c r="GM42" s="378"/>
      <c r="GN42" s="378"/>
      <c r="GO42" s="378"/>
      <c r="GP42" s="378"/>
      <c r="GQ42" s="378"/>
      <c r="GR42" s="378"/>
      <c r="GS42" s="378"/>
      <c r="GT42" s="378"/>
      <c r="GU42" s="378"/>
      <c r="GV42" s="378"/>
      <c r="GW42" s="378"/>
      <c r="GX42" s="378"/>
      <c r="GY42" s="378"/>
      <c r="GZ42" s="378"/>
      <c r="HA42" s="378"/>
      <c r="HB42" s="378"/>
      <c r="HC42" s="378"/>
      <c r="HD42" s="378"/>
      <c r="HE42" s="378"/>
      <c r="HF42" s="378"/>
      <c r="HG42" s="378"/>
      <c r="HH42" s="378"/>
      <c r="HI42" s="378"/>
      <c r="HJ42" s="378"/>
      <c r="HK42" s="378"/>
      <c r="HL42" s="378"/>
      <c r="HM42" s="378"/>
      <c r="HN42" s="378"/>
      <c r="HO42" s="378"/>
      <c r="HP42" s="378"/>
      <c r="HQ42" s="378"/>
      <c r="HR42" s="378"/>
      <c r="HS42" s="378"/>
      <c r="HT42" s="378"/>
      <c r="HU42" s="378"/>
      <c r="HV42" s="378"/>
      <c r="HW42" s="378"/>
      <c r="HX42" s="378"/>
      <c r="HY42" s="378"/>
      <c r="HZ42" s="378"/>
      <c r="IA42" s="378"/>
      <c r="IB42" s="378"/>
      <c r="IC42" s="378"/>
      <c r="ID42" s="378"/>
      <c r="IE42" s="378"/>
      <c r="IF42" s="378"/>
    </row>
    <row r="43" spans="1:240" ht="21.75" customHeight="1">
      <c r="A43" s="421" t="s">
        <v>32</v>
      </c>
      <c r="B43" s="413">
        <v>464563163.25</v>
      </c>
      <c r="C43" s="409">
        <f t="shared" si="0"/>
        <v>442475111.67</v>
      </c>
      <c r="D43" s="409">
        <v>22088051.58</v>
      </c>
      <c r="E43" s="409">
        <f t="shared" si="1"/>
        <v>342333689.31999993</v>
      </c>
      <c r="F43" s="409">
        <v>240854</v>
      </c>
      <c r="G43" s="409">
        <v>0</v>
      </c>
      <c r="H43" s="409">
        <v>133749467.19999999</v>
      </c>
      <c r="I43" s="409">
        <v>194968779.22</v>
      </c>
      <c r="J43" s="409">
        <v>0</v>
      </c>
      <c r="K43" s="409">
        <v>0</v>
      </c>
      <c r="L43" s="409">
        <v>1251227</v>
      </c>
      <c r="M43" s="409">
        <v>588725.9</v>
      </c>
      <c r="N43" s="409">
        <v>11534636</v>
      </c>
      <c r="O43" s="414">
        <v>0</v>
      </c>
      <c r="P43" s="382"/>
      <c r="Q43" s="382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78"/>
      <c r="DK43" s="378"/>
      <c r="DL43" s="378"/>
      <c r="DM43" s="378"/>
      <c r="DN43" s="378"/>
      <c r="DO43" s="378"/>
      <c r="DP43" s="378"/>
      <c r="DQ43" s="378"/>
      <c r="DR43" s="378"/>
      <c r="DS43" s="378"/>
      <c r="DT43" s="378"/>
      <c r="DU43" s="378"/>
      <c r="DV43" s="378"/>
      <c r="DW43" s="378"/>
      <c r="DX43" s="378"/>
      <c r="DY43" s="378"/>
      <c r="DZ43" s="378"/>
      <c r="EA43" s="378"/>
      <c r="EB43" s="378"/>
      <c r="EC43" s="378"/>
      <c r="ED43" s="378"/>
      <c r="EE43" s="378"/>
      <c r="EF43" s="378"/>
      <c r="EG43" s="378"/>
      <c r="EH43" s="378"/>
      <c r="EI43" s="378"/>
      <c r="EJ43" s="378"/>
      <c r="EK43" s="378"/>
      <c r="EL43" s="378"/>
      <c r="EM43" s="378"/>
      <c r="EN43" s="378"/>
      <c r="EO43" s="378"/>
      <c r="EP43" s="378"/>
      <c r="EQ43" s="378"/>
      <c r="ER43" s="378"/>
      <c r="ES43" s="378"/>
      <c r="ET43" s="378"/>
      <c r="EU43" s="378"/>
      <c r="EV43" s="378"/>
      <c r="EW43" s="378"/>
      <c r="EX43" s="378"/>
      <c r="EY43" s="378"/>
      <c r="EZ43" s="378"/>
      <c r="FA43" s="378"/>
      <c r="FB43" s="378"/>
      <c r="FC43" s="378"/>
      <c r="FD43" s="378"/>
      <c r="FE43" s="378"/>
      <c r="FF43" s="378"/>
      <c r="FG43" s="378"/>
      <c r="FH43" s="378"/>
      <c r="FI43" s="378"/>
      <c r="FJ43" s="378"/>
      <c r="FK43" s="378"/>
      <c r="FL43" s="378"/>
      <c r="FM43" s="378"/>
      <c r="FN43" s="378"/>
      <c r="FO43" s="378"/>
      <c r="FP43" s="378"/>
      <c r="FQ43" s="378"/>
      <c r="FR43" s="378"/>
      <c r="FS43" s="378"/>
      <c r="FT43" s="378"/>
      <c r="FU43" s="378"/>
      <c r="FV43" s="378"/>
      <c r="FW43" s="378"/>
      <c r="FX43" s="378"/>
      <c r="FY43" s="378"/>
      <c r="FZ43" s="378"/>
      <c r="GA43" s="378"/>
      <c r="GB43" s="378"/>
      <c r="GC43" s="378"/>
      <c r="GD43" s="378"/>
      <c r="GE43" s="378"/>
      <c r="GF43" s="378"/>
      <c r="GG43" s="378"/>
      <c r="GH43" s="378"/>
      <c r="GI43" s="378"/>
      <c r="GJ43" s="378"/>
      <c r="GK43" s="378"/>
      <c r="GL43" s="378"/>
      <c r="GM43" s="378"/>
      <c r="GN43" s="378"/>
      <c r="GO43" s="378"/>
      <c r="GP43" s="378"/>
      <c r="GQ43" s="378"/>
      <c r="GR43" s="378"/>
      <c r="GS43" s="378"/>
      <c r="GT43" s="378"/>
      <c r="GU43" s="378"/>
      <c r="GV43" s="378"/>
      <c r="GW43" s="378"/>
      <c r="GX43" s="378"/>
      <c r="GY43" s="378"/>
      <c r="GZ43" s="378"/>
      <c r="HA43" s="378"/>
      <c r="HB43" s="378"/>
      <c r="HC43" s="378"/>
      <c r="HD43" s="378"/>
      <c r="HE43" s="378"/>
      <c r="HF43" s="378"/>
      <c r="HG43" s="378"/>
      <c r="HH43" s="378"/>
      <c r="HI43" s="378"/>
      <c r="HJ43" s="378"/>
      <c r="HK43" s="378"/>
      <c r="HL43" s="378"/>
      <c r="HM43" s="378"/>
      <c r="HN43" s="378"/>
      <c r="HO43" s="378"/>
      <c r="HP43" s="378"/>
      <c r="HQ43" s="378"/>
      <c r="HR43" s="378"/>
      <c r="HS43" s="378"/>
      <c r="HT43" s="378"/>
      <c r="HU43" s="378"/>
      <c r="HV43" s="378"/>
      <c r="HW43" s="378"/>
      <c r="HX43" s="378"/>
      <c r="HY43" s="378"/>
      <c r="HZ43" s="378"/>
      <c r="IA43" s="378"/>
      <c r="IB43" s="378"/>
      <c r="IC43" s="378"/>
      <c r="ID43" s="378"/>
      <c r="IE43" s="378"/>
      <c r="IF43" s="378"/>
    </row>
    <row r="44" spans="1:240" ht="21.75" customHeight="1">
      <c r="A44" s="408" t="s">
        <v>63</v>
      </c>
      <c r="B44" s="413">
        <v>446963762.58</v>
      </c>
      <c r="C44" s="409">
        <f t="shared" si="0"/>
        <v>428373980.19</v>
      </c>
      <c r="D44" s="409">
        <v>18589782.39</v>
      </c>
      <c r="E44" s="409">
        <f t="shared" si="1"/>
        <v>355660055.38000005</v>
      </c>
      <c r="F44" s="409">
        <v>344116.55</v>
      </c>
      <c r="G44" s="409">
        <v>0</v>
      </c>
      <c r="H44" s="409">
        <v>157112905.42</v>
      </c>
      <c r="I44" s="409">
        <v>177085141.77</v>
      </c>
      <c r="J44" s="409">
        <v>0</v>
      </c>
      <c r="K44" s="409">
        <v>1716522</v>
      </c>
      <c r="L44" s="409">
        <v>4149445.17</v>
      </c>
      <c r="M44" s="409">
        <v>12846220.47</v>
      </c>
      <c r="N44" s="409">
        <v>2405704</v>
      </c>
      <c r="O44" s="414">
        <v>0</v>
      </c>
      <c r="P44" s="382"/>
      <c r="Q44" s="382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8"/>
      <c r="DV44" s="378"/>
      <c r="DW44" s="378"/>
      <c r="DX44" s="378"/>
      <c r="DY44" s="378"/>
      <c r="DZ44" s="378"/>
      <c r="EA44" s="378"/>
      <c r="EB44" s="378"/>
      <c r="EC44" s="378"/>
      <c r="ED44" s="378"/>
      <c r="EE44" s="378"/>
      <c r="EF44" s="378"/>
      <c r="EG44" s="378"/>
      <c r="EH44" s="378"/>
      <c r="EI44" s="378"/>
      <c r="EJ44" s="378"/>
      <c r="EK44" s="378"/>
      <c r="EL44" s="378"/>
      <c r="EM44" s="378"/>
      <c r="EN44" s="378"/>
      <c r="EO44" s="378"/>
      <c r="EP44" s="378"/>
      <c r="EQ44" s="378"/>
      <c r="ER44" s="378"/>
      <c r="ES44" s="378"/>
      <c r="ET44" s="378"/>
      <c r="EU44" s="378"/>
      <c r="EV44" s="378"/>
      <c r="EW44" s="378"/>
      <c r="EX44" s="378"/>
      <c r="EY44" s="378"/>
      <c r="EZ44" s="378"/>
      <c r="FA44" s="378"/>
      <c r="FB44" s="378"/>
      <c r="FC44" s="378"/>
      <c r="FD44" s="378"/>
      <c r="FE44" s="378"/>
      <c r="FF44" s="378"/>
      <c r="FG44" s="378"/>
      <c r="FH44" s="378"/>
      <c r="FI44" s="378"/>
      <c r="FJ44" s="378"/>
      <c r="FK44" s="378"/>
      <c r="FL44" s="378"/>
      <c r="FM44" s="378"/>
      <c r="FN44" s="378"/>
      <c r="FO44" s="378"/>
      <c r="FP44" s="378"/>
      <c r="FQ44" s="378"/>
      <c r="FR44" s="378"/>
      <c r="FS44" s="378"/>
      <c r="FT44" s="378"/>
      <c r="FU44" s="378"/>
      <c r="FV44" s="378"/>
      <c r="FW44" s="378"/>
      <c r="FX44" s="378"/>
      <c r="FY44" s="378"/>
      <c r="FZ44" s="378"/>
      <c r="GA44" s="378"/>
      <c r="GB44" s="378"/>
      <c r="GC44" s="378"/>
      <c r="GD44" s="378"/>
      <c r="GE44" s="378"/>
      <c r="GF44" s="378"/>
      <c r="GG44" s="378"/>
      <c r="GH44" s="378"/>
      <c r="GI44" s="378"/>
      <c r="GJ44" s="378"/>
      <c r="GK44" s="378"/>
      <c r="GL44" s="378"/>
      <c r="GM44" s="378"/>
      <c r="GN44" s="378"/>
      <c r="GO44" s="378"/>
      <c r="GP44" s="378"/>
      <c r="GQ44" s="378"/>
      <c r="GR44" s="378"/>
      <c r="GS44" s="378"/>
      <c r="GT44" s="378"/>
      <c r="GU44" s="378"/>
      <c r="GV44" s="378"/>
      <c r="GW44" s="378"/>
      <c r="GX44" s="378"/>
      <c r="GY44" s="378"/>
      <c r="GZ44" s="378"/>
      <c r="HA44" s="378"/>
      <c r="HB44" s="378"/>
      <c r="HC44" s="378"/>
      <c r="HD44" s="378"/>
      <c r="HE44" s="378"/>
      <c r="HF44" s="378"/>
      <c r="HG44" s="378"/>
      <c r="HH44" s="378"/>
      <c r="HI44" s="378"/>
      <c r="HJ44" s="378"/>
      <c r="HK44" s="378"/>
      <c r="HL44" s="378"/>
      <c r="HM44" s="378"/>
      <c r="HN44" s="378"/>
      <c r="HO44" s="378"/>
      <c r="HP44" s="378"/>
      <c r="HQ44" s="378"/>
      <c r="HR44" s="378"/>
      <c r="HS44" s="378"/>
      <c r="HT44" s="378"/>
      <c r="HU44" s="378"/>
      <c r="HV44" s="378"/>
      <c r="HW44" s="378"/>
      <c r="HX44" s="378"/>
      <c r="HY44" s="378"/>
      <c r="HZ44" s="378"/>
      <c r="IA44" s="378"/>
      <c r="IB44" s="378"/>
      <c r="IC44" s="378"/>
      <c r="ID44" s="378"/>
      <c r="IE44" s="378"/>
      <c r="IF44" s="378"/>
    </row>
    <row r="45" spans="1:240" ht="21.75" customHeight="1">
      <c r="A45" s="408" t="s">
        <v>114</v>
      </c>
      <c r="B45" s="413">
        <v>430824512.96</v>
      </c>
      <c r="C45" s="409">
        <f t="shared" si="0"/>
        <v>391010142.81</v>
      </c>
      <c r="D45" s="411">
        <v>39814370.15</v>
      </c>
      <c r="E45" s="409">
        <f t="shared" si="1"/>
        <v>336186992.14</v>
      </c>
      <c r="F45" s="411">
        <v>4943230.94</v>
      </c>
      <c r="G45" s="411">
        <v>0</v>
      </c>
      <c r="H45" s="411">
        <v>89870613.5</v>
      </c>
      <c r="I45" s="411">
        <v>199053542.7</v>
      </c>
      <c r="J45" s="411">
        <v>0</v>
      </c>
      <c r="K45" s="411">
        <v>64403</v>
      </c>
      <c r="L45" s="411">
        <v>839304.5</v>
      </c>
      <c r="M45" s="411">
        <v>25673533</v>
      </c>
      <c r="N45" s="411">
        <v>7206383.5</v>
      </c>
      <c r="O45" s="412">
        <v>8535981</v>
      </c>
      <c r="P45" s="382"/>
      <c r="Q45" s="382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  <c r="DG45" s="378"/>
      <c r="DH45" s="378"/>
      <c r="DI45" s="378"/>
      <c r="DJ45" s="378"/>
      <c r="DK45" s="378"/>
      <c r="DL45" s="378"/>
      <c r="DM45" s="378"/>
      <c r="DN45" s="378"/>
      <c r="DO45" s="378"/>
      <c r="DP45" s="378"/>
      <c r="DQ45" s="378"/>
      <c r="DR45" s="378"/>
      <c r="DS45" s="378"/>
      <c r="DT45" s="378"/>
      <c r="DU45" s="378"/>
      <c r="DV45" s="378"/>
      <c r="DW45" s="378"/>
      <c r="DX45" s="378"/>
      <c r="DY45" s="378"/>
      <c r="DZ45" s="378"/>
      <c r="EA45" s="378"/>
      <c r="EB45" s="378"/>
      <c r="EC45" s="378"/>
      <c r="ED45" s="378"/>
      <c r="EE45" s="378"/>
      <c r="EF45" s="378"/>
      <c r="EG45" s="378"/>
      <c r="EH45" s="378"/>
      <c r="EI45" s="378"/>
      <c r="EJ45" s="378"/>
      <c r="EK45" s="378"/>
      <c r="EL45" s="378"/>
      <c r="EM45" s="378"/>
      <c r="EN45" s="378"/>
      <c r="EO45" s="378"/>
      <c r="EP45" s="378"/>
      <c r="EQ45" s="378"/>
      <c r="ER45" s="378"/>
      <c r="ES45" s="378"/>
      <c r="ET45" s="378"/>
      <c r="EU45" s="378"/>
      <c r="EV45" s="378"/>
      <c r="EW45" s="378"/>
      <c r="EX45" s="378"/>
      <c r="EY45" s="378"/>
      <c r="EZ45" s="378"/>
      <c r="FA45" s="378"/>
      <c r="FB45" s="378"/>
      <c r="FC45" s="378"/>
      <c r="FD45" s="378"/>
      <c r="FE45" s="378"/>
      <c r="FF45" s="378"/>
      <c r="FG45" s="378"/>
      <c r="FH45" s="378"/>
      <c r="FI45" s="378"/>
      <c r="FJ45" s="378"/>
      <c r="FK45" s="378"/>
      <c r="FL45" s="378"/>
      <c r="FM45" s="378"/>
      <c r="FN45" s="378"/>
      <c r="FO45" s="378"/>
      <c r="FP45" s="378"/>
      <c r="FQ45" s="378"/>
      <c r="FR45" s="378"/>
      <c r="FS45" s="378"/>
      <c r="FT45" s="378"/>
      <c r="FU45" s="378"/>
      <c r="FV45" s="378"/>
      <c r="FW45" s="378"/>
      <c r="FX45" s="378"/>
      <c r="FY45" s="378"/>
      <c r="FZ45" s="378"/>
      <c r="GA45" s="378"/>
      <c r="GB45" s="378"/>
      <c r="GC45" s="378"/>
      <c r="GD45" s="378"/>
      <c r="GE45" s="378"/>
      <c r="GF45" s="378"/>
      <c r="GG45" s="378"/>
      <c r="GH45" s="378"/>
      <c r="GI45" s="378"/>
      <c r="GJ45" s="378"/>
      <c r="GK45" s="378"/>
      <c r="GL45" s="378"/>
      <c r="GM45" s="378"/>
      <c r="GN45" s="378"/>
      <c r="GO45" s="378"/>
      <c r="GP45" s="378"/>
      <c r="GQ45" s="378"/>
      <c r="GR45" s="378"/>
      <c r="GS45" s="378"/>
      <c r="GT45" s="378"/>
      <c r="GU45" s="378"/>
      <c r="GV45" s="378"/>
      <c r="GW45" s="378"/>
      <c r="GX45" s="378"/>
      <c r="GY45" s="378"/>
      <c r="GZ45" s="378"/>
      <c r="HA45" s="378"/>
      <c r="HB45" s="378"/>
      <c r="HC45" s="378"/>
      <c r="HD45" s="378"/>
      <c r="HE45" s="378"/>
      <c r="HF45" s="378"/>
      <c r="HG45" s="378"/>
      <c r="HH45" s="378"/>
      <c r="HI45" s="378"/>
      <c r="HJ45" s="378"/>
      <c r="HK45" s="378"/>
      <c r="HL45" s="378"/>
      <c r="HM45" s="378"/>
      <c r="HN45" s="378"/>
      <c r="HO45" s="378"/>
      <c r="HP45" s="378"/>
      <c r="HQ45" s="378"/>
      <c r="HR45" s="378"/>
      <c r="HS45" s="378"/>
      <c r="HT45" s="378"/>
      <c r="HU45" s="378"/>
      <c r="HV45" s="378"/>
      <c r="HW45" s="378"/>
      <c r="HX45" s="378"/>
      <c r="HY45" s="378"/>
      <c r="HZ45" s="378"/>
      <c r="IA45" s="378"/>
      <c r="IB45" s="378"/>
      <c r="IC45" s="378"/>
      <c r="ID45" s="378"/>
      <c r="IE45" s="378"/>
      <c r="IF45" s="378"/>
    </row>
    <row r="46" spans="1:240" ht="21.75" customHeight="1">
      <c r="A46" s="408" t="s">
        <v>64</v>
      </c>
      <c r="B46" s="413">
        <v>411497298.47</v>
      </c>
      <c r="C46" s="409">
        <f t="shared" si="0"/>
        <v>373485084.89000005</v>
      </c>
      <c r="D46" s="411">
        <v>38012213.58</v>
      </c>
      <c r="E46" s="409">
        <f t="shared" si="1"/>
        <v>365175092.06000006</v>
      </c>
      <c r="F46" s="411">
        <v>8640452.3</v>
      </c>
      <c r="G46" s="411">
        <v>0</v>
      </c>
      <c r="H46" s="411">
        <v>186193612.96</v>
      </c>
      <c r="I46" s="411">
        <v>158709054.3</v>
      </c>
      <c r="J46" s="411">
        <v>0</v>
      </c>
      <c r="K46" s="411">
        <v>1924075</v>
      </c>
      <c r="L46" s="411">
        <v>61414</v>
      </c>
      <c r="M46" s="411">
        <v>198098.7</v>
      </c>
      <c r="N46" s="411">
        <v>9448384.8</v>
      </c>
      <c r="O46" s="412">
        <v>0</v>
      </c>
      <c r="P46" s="382"/>
      <c r="Q46" s="382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78"/>
      <c r="CW46" s="378"/>
      <c r="CX46" s="378"/>
      <c r="CY46" s="378"/>
      <c r="CZ46" s="378"/>
      <c r="DA46" s="378"/>
      <c r="DB46" s="378"/>
      <c r="DC46" s="378"/>
      <c r="DD46" s="378"/>
      <c r="DE46" s="378"/>
      <c r="DF46" s="378"/>
      <c r="DG46" s="378"/>
      <c r="DH46" s="378"/>
      <c r="DI46" s="378"/>
      <c r="DJ46" s="378"/>
      <c r="DK46" s="378"/>
      <c r="DL46" s="378"/>
      <c r="DM46" s="378"/>
      <c r="DN46" s="378"/>
      <c r="DO46" s="378"/>
      <c r="DP46" s="378"/>
      <c r="DQ46" s="378"/>
      <c r="DR46" s="378"/>
      <c r="DS46" s="378"/>
      <c r="DT46" s="378"/>
      <c r="DU46" s="378"/>
      <c r="DV46" s="378"/>
      <c r="DW46" s="378"/>
      <c r="DX46" s="378"/>
      <c r="DY46" s="378"/>
      <c r="DZ46" s="378"/>
      <c r="EA46" s="378"/>
      <c r="EB46" s="378"/>
      <c r="EC46" s="378"/>
      <c r="ED46" s="378"/>
      <c r="EE46" s="378"/>
      <c r="EF46" s="378"/>
      <c r="EG46" s="378"/>
      <c r="EH46" s="378"/>
      <c r="EI46" s="378"/>
      <c r="EJ46" s="378"/>
      <c r="EK46" s="378"/>
      <c r="EL46" s="378"/>
      <c r="EM46" s="378"/>
      <c r="EN46" s="378"/>
      <c r="EO46" s="378"/>
      <c r="EP46" s="378"/>
      <c r="EQ46" s="378"/>
      <c r="ER46" s="378"/>
      <c r="ES46" s="378"/>
      <c r="ET46" s="378"/>
      <c r="EU46" s="378"/>
      <c r="EV46" s="378"/>
      <c r="EW46" s="378"/>
      <c r="EX46" s="378"/>
      <c r="EY46" s="378"/>
      <c r="EZ46" s="378"/>
      <c r="FA46" s="378"/>
      <c r="FB46" s="378"/>
      <c r="FC46" s="378"/>
      <c r="FD46" s="378"/>
      <c r="FE46" s="378"/>
      <c r="FF46" s="378"/>
      <c r="FG46" s="378"/>
      <c r="FH46" s="378"/>
      <c r="FI46" s="378"/>
      <c r="FJ46" s="378"/>
      <c r="FK46" s="378"/>
      <c r="FL46" s="378"/>
      <c r="FM46" s="378"/>
      <c r="FN46" s="378"/>
      <c r="FO46" s="378"/>
      <c r="FP46" s="378"/>
      <c r="FQ46" s="378"/>
      <c r="FR46" s="378"/>
      <c r="FS46" s="378"/>
      <c r="FT46" s="378"/>
      <c r="FU46" s="378"/>
      <c r="FV46" s="378"/>
      <c r="FW46" s="378"/>
      <c r="FX46" s="378"/>
      <c r="FY46" s="378"/>
      <c r="FZ46" s="378"/>
      <c r="GA46" s="378"/>
      <c r="GB46" s="378"/>
      <c r="GC46" s="378"/>
      <c r="GD46" s="378"/>
      <c r="GE46" s="378"/>
      <c r="GF46" s="378"/>
      <c r="GG46" s="378"/>
      <c r="GH46" s="378"/>
      <c r="GI46" s="378"/>
      <c r="GJ46" s="378"/>
      <c r="GK46" s="378"/>
      <c r="GL46" s="378"/>
      <c r="GM46" s="378"/>
      <c r="GN46" s="378"/>
      <c r="GO46" s="378"/>
      <c r="GP46" s="378"/>
      <c r="GQ46" s="378"/>
      <c r="GR46" s="378"/>
      <c r="GS46" s="378"/>
      <c r="GT46" s="378"/>
      <c r="GU46" s="378"/>
      <c r="GV46" s="378"/>
      <c r="GW46" s="378"/>
      <c r="GX46" s="378"/>
      <c r="GY46" s="378"/>
      <c r="GZ46" s="378"/>
      <c r="HA46" s="378"/>
      <c r="HB46" s="378"/>
      <c r="HC46" s="378"/>
      <c r="HD46" s="378"/>
      <c r="HE46" s="378"/>
      <c r="HF46" s="378"/>
      <c r="HG46" s="378"/>
      <c r="HH46" s="378"/>
      <c r="HI46" s="378"/>
      <c r="HJ46" s="378"/>
      <c r="HK46" s="378"/>
      <c r="HL46" s="378"/>
      <c r="HM46" s="378"/>
      <c r="HN46" s="378"/>
      <c r="HO46" s="378"/>
      <c r="HP46" s="378"/>
      <c r="HQ46" s="378"/>
      <c r="HR46" s="378"/>
      <c r="HS46" s="378"/>
      <c r="HT46" s="378"/>
      <c r="HU46" s="378"/>
      <c r="HV46" s="378"/>
      <c r="HW46" s="378"/>
      <c r="HX46" s="378"/>
      <c r="HY46" s="378"/>
      <c r="HZ46" s="378"/>
      <c r="IA46" s="378"/>
      <c r="IB46" s="378"/>
      <c r="IC46" s="378"/>
      <c r="ID46" s="378"/>
      <c r="IE46" s="378"/>
      <c r="IF46" s="378"/>
    </row>
    <row r="47" spans="1:240" ht="21.75" customHeight="1">
      <c r="A47" s="408" t="s">
        <v>8</v>
      </c>
      <c r="B47" s="413">
        <v>328155851.54999995</v>
      </c>
      <c r="C47" s="409">
        <f t="shared" si="0"/>
        <v>282574794.90999997</v>
      </c>
      <c r="D47" s="411">
        <v>45581056.64</v>
      </c>
      <c r="E47" s="409">
        <f t="shared" si="1"/>
        <v>281762439.73</v>
      </c>
      <c r="F47" s="411">
        <v>43816193.57</v>
      </c>
      <c r="G47" s="411">
        <v>170679</v>
      </c>
      <c r="H47" s="411">
        <v>79134756.12</v>
      </c>
      <c r="I47" s="411">
        <v>127011963.1</v>
      </c>
      <c r="J47" s="411">
        <v>0</v>
      </c>
      <c r="K47" s="411">
        <v>3024521</v>
      </c>
      <c r="L47" s="411">
        <v>1790182.8</v>
      </c>
      <c r="M47" s="411">
        <v>4160238</v>
      </c>
      <c r="N47" s="411">
        <v>3506071.13</v>
      </c>
      <c r="O47" s="412">
        <v>19147835.01</v>
      </c>
      <c r="P47" s="382"/>
      <c r="Q47" s="382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  <c r="CW47" s="378"/>
      <c r="CX47" s="378"/>
      <c r="CY47" s="378"/>
      <c r="CZ47" s="378"/>
      <c r="DA47" s="378"/>
      <c r="DB47" s="378"/>
      <c r="DC47" s="378"/>
      <c r="DD47" s="378"/>
      <c r="DE47" s="378"/>
      <c r="DF47" s="378"/>
      <c r="DG47" s="378"/>
      <c r="DH47" s="378"/>
      <c r="DI47" s="378"/>
      <c r="DJ47" s="378"/>
      <c r="DK47" s="378"/>
      <c r="DL47" s="378"/>
      <c r="DM47" s="378"/>
      <c r="DN47" s="378"/>
      <c r="DO47" s="378"/>
      <c r="DP47" s="378"/>
      <c r="DQ47" s="378"/>
      <c r="DR47" s="378"/>
      <c r="DS47" s="378"/>
      <c r="DT47" s="378"/>
      <c r="DU47" s="378"/>
      <c r="DV47" s="378"/>
      <c r="DW47" s="378"/>
      <c r="DX47" s="378"/>
      <c r="DY47" s="378"/>
      <c r="DZ47" s="378"/>
      <c r="EA47" s="378"/>
      <c r="EB47" s="378"/>
      <c r="EC47" s="378"/>
      <c r="ED47" s="378"/>
      <c r="EE47" s="378"/>
      <c r="EF47" s="378"/>
      <c r="EG47" s="378"/>
      <c r="EH47" s="378"/>
      <c r="EI47" s="378"/>
      <c r="EJ47" s="378"/>
      <c r="EK47" s="378"/>
      <c r="EL47" s="378"/>
      <c r="EM47" s="378"/>
      <c r="EN47" s="378"/>
      <c r="EO47" s="378"/>
      <c r="EP47" s="378"/>
      <c r="EQ47" s="378"/>
      <c r="ER47" s="378"/>
      <c r="ES47" s="378"/>
      <c r="ET47" s="378"/>
      <c r="EU47" s="378"/>
      <c r="EV47" s="378"/>
      <c r="EW47" s="378"/>
      <c r="EX47" s="378"/>
      <c r="EY47" s="378"/>
      <c r="EZ47" s="378"/>
      <c r="FA47" s="378"/>
      <c r="FB47" s="378"/>
      <c r="FC47" s="378"/>
      <c r="FD47" s="378"/>
      <c r="FE47" s="378"/>
      <c r="FF47" s="378"/>
      <c r="FG47" s="378"/>
      <c r="FH47" s="378"/>
      <c r="FI47" s="378"/>
      <c r="FJ47" s="378"/>
      <c r="FK47" s="378"/>
      <c r="FL47" s="378"/>
      <c r="FM47" s="378"/>
      <c r="FN47" s="378"/>
      <c r="FO47" s="378"/>
      <c r="FP47" s="378"/>
      <c r="FQ47" s="378"/>
      <c r="FR47" s="378"/>
      <c r="FS47" s="378"/>
      <c r="FT47" s="378"/>
      <c r="FU47" s="378"/>
      <c r="FV47" s="378"/>
      <c r="FW47" s="378"/>
      <c r="FX47" s="378"/>
      <c r="FY47" s="378"/>
      <c r="FZ47" s="378"/>
      <c r="GA47" s="378"/>
      <c r="GB47" s="378"/>
      <c r="GC47" s="378"/>
      <c r="GD47" s="378"/>
      <c r="GE47" s="378"/>
      <c r="GF47" s="378"/>
      <c r="GG47" s="378"/>
      <c r="GH47" s="378"/>
      <c r="GI47" s="378"/>
      <c r="GJ47" s="378"/>
      <c r="GK47" s="378"/>
      <c r="GL47" s="378"/>
      <c r="GM47" s="378"/>
      <c r="GN47" s="378"/>
      <c r="GO47" s="378"/>
      <c r="GP47" s="378"/>
      <c r="GQ47" s="378"/>
      <c r="GR47" s="378"/>
      <c r="GS47" s="378"/>
      <c r="GT47" s="378"/>
      <c r="GU47" s="378"/>
      <c r="GV47" s="378"/>
      <c r="GW47" s="378"/>
      <c r="GX47" s="378"/>
      <c r="GY47" s="378"/>
      <c r="GZ47" s="378"/>
      <c r="HA47" s="378"/>
      <c r="HB47" s="378"/>
      <c r="HC47" s="378"/>
      <c r="HD47" s="378"/>
      <c r="HE47" s="378"/>
      <c r="HF47" s="378"/>
      <c r="HG47" s="378"/>
      <c r="HH47" s="378"/>
      <c r="HI47" s="378"/>
      <c r="HJ47" s="378"/>
      <c r="HK47" s="378"/>
      <c r="HL47" s="378"/>
      <c r="HM47" s="378"/>
      <c r="HN47" s="378"/>
      <c r="HO47" s="378"/>
      <c r="HP47" s="378"/>
      <c r="HQ47" s="378"/>
      <c r="HR47" s="378"/>
      <c r="HS47" s="378"/>
      <c r="HT47" s="378"/>
      <c r="HU47" s="378"/>
      <c r="HV47" s="378"/>
      <c r="HW47" s="378"/>
      <c r="HX47" s="378"/>
      <c r="HY47" s="378"/>
      <c r="HZ47" s="378"/>
      <c r="IA47" s="378"/>
      <c r="IB47" s="378"/>
      <c r="IC47" s="378"/>
      <c r="ID47" s="378"/>
      <c r="IE47" s="378"/>
      <c r="IF47" s="378"/>
    </row>
    <row r="48" spans="1:240" ht="21.75" customHeight="1">
      <c r="A48" s="408" t="s">
        <v>30</v>
      </c>
      <c r="B48" s="413">
        <v>158936028.46</v>
      </c>
      <c r="C48" s="409">
        <f t="shared" si="0"/>
        <v>140148764.89000002</v>
      </c>
      <c r="D48" s="409">
        <v>18787263.57</v>
      </c>
      <c r="E48" s="409">
        <f t="shared" si="1"/>
        <v>113682490.9</v>
      </c>
      <c r="F48" s="409">
        <v>795445.26</v>
      </c>
      <c r="G48" s="409">
        <v>0</v>
      </c>
      <c r="H48" s="409">
        <v>37204721.84</v>
      </c>
      <c r="I48" s="409">
        <v>71584901.89</v>
      </c>
      <c r="J48" s="409">
        <v>0</v>
      </c>
      <c r="K48" s="409">
        <v>0</v>
      </c>
      <c r="L48" s="409">
        <v>30993.41</v>
      </c>
      <c r="M48" s="409">
        <v>822515.5</v>
      </c>
      <c r="N48" s="409">
        <v>2417382</v>
      </c>
      <c r="O48" s="414">
        <v>826531</v>
      </c>
      <c r="P48" s="382"/>
      <c r="Q48" s="382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8"/>
      <c r="CO48" s="378"/>
      <c r="CP48" s="378"/>
      <c r="CQ48" s="378"/>
      <c r="CR48" s="378"/>
      <c r="CS48" s="378"/>
      <c r="CT48" s="378"/>
      <c r="CU48" s="378"/>
      <c r="CV48" s="378"/>
      <c r="CW48" s="378"/>
      <c r="CX48" s="378"/>
      <c r="CY48" s="378"/>
      <c r="CZ48" s="378"/>
      <c r="DA48" s="378"/>
      <c r="DB48" s="378"/>
      <c r="DC48" s="378"/>
      <c r="DD48" s="378"/>
      <c r="DE48" s="378"/>
      <c r="DF48" s="378"/>
      <c r="DG48" s="378"/>
      <c r="DH48" s="378"/>
      <c r="DI48" s="378"/>
      <c r="DJ48" s="378"/>
      <c r="DK48" s="378"/>
      <c r="DL48" s="378"/>
      <c r="DM48" s="378"/>
      <c r="DN48" s="378"/>
      <c r="DO48" s="378"/>
      <c r="DP48" s="378"/>
      <c r="DQ48" s="378"/>
      <c r="DR48" s="378"/>
      <c r="DS48" s="378"/>
      <c r="DT48" s="378"/>
      <c r="DU48" s="378"/>
      <c r="DV48" s="378"/>
      <c r="DW48" s="378"/>
      <c r="DX48" s="378"/>
      <c r="DY48" s="378"/>
      <c r="DZ48" s="378"/>
      <c r="EA48" s="378"/>
      <c r="EB48" s="378"/>
      <c r="EC48" s="378"/>
      <c r="ED48" s="378"/>
      <c r="EE48" s="378"/>
      <c r="EF48" s="378"/>
      <c r="EG48" s="378"/>
      <c r="EH48" s="378"/>
      <c r="EI48" s="378"/>
      <c r="EJ48" s="378"/>
      <c r="EK48" s="378"/>
      <c r="EL48" s="378"/>
      <c r="EM48" s="378"/>
      <c r="EN48" s="378"/>
      <c r="EO48" s="378"/>
      <c r="EP48" s="378"/>
      <c r="EQ48" s="378"/>
      <c r="ER48" s="378"/>
      <c r="ES48" s="378"/>
      <c r="ET48" s="378"/>
      <c r="EU48" s="378"/>
      <c r="EV48" s="378"/>
      <c r="EW48" s="378"/>
      <c r="EX48" s="378"/>
      <c r="EY48" s="378"/>
      <c r="EZ48" s="378"/>
      <c r="FA48" s="378"/>
      <c r="FB48" s="378"/>
      <c r="FC48" s="378"/>
      <c r="FD48" s="378"/>
      <c r="FE48" s="378"/>
      <c r="FF48" s="378"/>
      <c r="FG48" s="378"/>
      <c r="FH48" s="378"/>
      <c r="FI48" s="378"/>
      <c r="FJ48" s="378"/>
      <c r="FK48" s="378"/>
      <c r="FL48" s="378"/>
      <c r="FM48" s="378"/>
      <c r="FN48" s="378"/>
      <c r="FO48" s="378"/>
      <c r="FP48" s="378"/>
      <c r="FQ48" s="378"/>
      <c r="FR48" s="378"/>
      <c r="FS48" s="378"/>
      <c r="FT48" s="378"/>
      <c r="FU48" s="378"/>
      <c r="FV48" s="378"/>
      <c r="FW48" s="378"/>
      <c r="FX48" s="378"/>
      <c r="FY48" s="378"/>
      <c r="FZ48" s="378"/>
      <c r="GA48" s="378"/>
      <c r="GB48" s="378"/>
      <c r="GC48" s="378"/>
      <c r="GD48" s="378"/>
      <c r="GE48" s="378"/>
      <c r="GF48" s="378"/>
      <c r="GG48" s="378"/>
      <c r="GH48" s="378"/>
      <c r="GI48" s="378"/>
      <c r="GJ48" s="378"/>
      <c r="GK48" s="378"/>
      <c r="GL48" s="378"/>
      <c r="GM48" s="378"/>
      <c r="GN48" s="378"/>
      <c r="GO48" s="378"/>
      <c r="GP48" s="378"/>
      <c r="GQ48" s="378"/>
      <c r="GR48" s="378"/>
      <c r="GS48" s="378"/>
      <c r="GT48" s="378"/>
      <c r="GU48" s="378"/>
      <c r="GV48" s="378"/>
      <c r="GW48" s="378"/>
      <c r="GX48" s="378"/>
      <c r="GY48" s="378"/>
      <c r="GZ48" s="378"/>
      <c r="HA48" s="378"/>
      <c r="HB48" s="378"/>
      <c r="HC48" s="378"/>
      <c r="HD48" s="378"/>
      <c r="HE48" s="378"/>
      <c r="HF48" s="378"/>
      <c r="HG48" s="378"/>
      <c r="HH48" s="378"/>
      <c r="HI48" s="378"/>
      <c r="HJ48" s="378"/>
      <c r="HK48" s="378"/>
      <c r="HL48" s="378"/>
      <c r="HM48" s="378"/>
      <c r="HN48" s="378"/>
      <c r="HO48" s="378"/>
      <c r="HP48" s="378"/>
      <c r="HQ48" s="378"/>
      <c r="HR48" s="378"/>
      <c r="HS48" s="378"/>
      <c r="HT48" s="378"/>
      <c r="HU48" s="378"/>
      <c r="HV48" s="378"/>
      <c r="HW48" s="378"/>
      <c r="HX48" s="378"/>
      <c r="HY48" s="378"/>
      <c r="HZ48" s="378"/>
      <c r="IA48" s="378"/>
      <c r="IB48" s="378"/>
      <c r="IC48" s="378"/>
      <c r="ID48" s="378"/>
      <c r="IE48" s="378"/>
      <c r="IF48" s="378"/>
    </row>
    <row r="49" spans="1:240" ht="21.75" customHeight="1" thickBot="1">
      <c r="A49" s="424" t="s">
        <v>389</v>
      </c>
      <c r="B49" s="425">
        <f aca="true" t="shared" si="2" ref="B49:O49">SUM(B11:B48)</f>
        <v>42885770499.81999</v>
      </c>
      <c r="C49" s="425">
        <f t="shared" si="2"/>
        <v>40090042916.40002</v>
      </c>
      <c r="D49" s="425">
        <f t="shared" si="2"/>
        <v>2795727583.4199996</v>
      </c>
      <c r="E49" s="425">
        <f t="shared" si="2"/>
        <v>36526663580.75</v>
      </c>
      <c r="F49" s="425">
        <f t="shared" si="2"/>
        <v>230018739.81</v>
      </c>
      <c r="G49" s="425">
        <f t="shared" si="2"/>
        <v>185653381.27</v>
      </c>
      <c r="H49" s="425">
        <f t="shared" si="2"/>
        <v>12421879309.640003</v>
      </c>
      <c r="I49" s="425">
        <f t="shared" si="2"/>
        <v>20406442251.96</v>
      </c>
      <c r="J49" s="425">
        <f t="shared" si="2"/>
        <v>66664985.81</v>
      </c>
      <c r="K49" s="425">
        <f t="shared" si="2"/>
        <v>585994995.25</v>
      </c>
      <c r="L49" s="425">
        <f t="shared" si="2"/>
        <v>297386493.9200001</v>
      </c>
      <c r="M49" s="425">
        <f t="shared" si="2"/>
        <v>515714240.07</v>
      </c>
      <c r="N49" s="425">
        <f t="shared" si="2"/>
        <v>643343307.1699998</v>
      </c>
      <c r="O49" s="429">
        <f t="shared" si="2"/>
        <v>1173565875.8500001</v>
      </c>
      <c r="P49" s="382"/>
      <c r="Q49" s="382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I49" s="378"/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8"/>
      <c r="DX49" s="378"/>
      <c r="DY49" s="378"/>
      <c r="DZ49" s="378"/>
      <c r="EA49" s="378"/>
      <c r="EB49" s="378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378"/>
      <c r="EN49" s="378"/>
      <c r="EO49" s="378"/>
      <c r="EP49" s="378"/>
      <c r="EQ49" s="378"/>
      <c r="ER49" s="378"/>
      <c r="ES49" s="378"/>
      <c r="ET49" s="378"/>
      <c r="EU49" s="378"/>
      <c r="EV49" s="378"/>
      <c r="EW49" s="378"/>
      <c r="EX49" s="378"/>
      <c r="EY49" s="378"/>
      <c r="EZ49" s="378"/>
      <c r="FA49" s="378"/>
      <c r="FB49" s="378"/>
      <c r="FC49" s="378"/>
      <c r="FD49" s="378"/>
      <c r="FE49" s="378"/>
      <c r="FF49" s="378"/>
      <c r="FG49" s="378"/>
      <c r="FH49" s="378"/>
      <c r="FI49" s="378"/>
      <c r="FJ49" s="378"/>
      <c r="FK49" s="378"/>
      <c r="FL49" s="378"/>
      <c r="FM49" s="378"/>
      <c r="FN49" s="378"/>
      <c r="FO49" s="378"/>
      <c r="FP49" s="378"/>
      <c r="FQ49" s="378"/>
      <c r="FR49" s="378"/>
      <c r="FS49" s="378"/>
      <c r="FT49" s="378"/>
      <c r="FU49" s="378"/>
      <c r="FV49" s="378"/>
      <c r="FW49" s="378"/>
      <c r="FX49" s="378"/>
      <c r="FY49" s="378"/>
      <c r="FZ49" s="378"/>
      <c r="GA49" s="378"/>
      <c r="GB49" s="378"/>
      <c r="GC49" s="378"/>
      <c r="GD49" s="378"/>
      <c r="GE49" s="378"/>
      <c r="GF49" s="378"/>
      <c r="GG49" s="378"/>
      <c r="GH49" s="378"/>
      <c r="GI49" s="378"/>
      <c r="GJ49" s="378"/>
      <c r="GK49" s="378"/>
      <c r="GL49" s="378"/>
      <c r="GM49" s="378"/>
      <c r="GN49" s="378"/>
      <c r="GO49" s="378"/>
      <c r="GP49" s="378"/>
      <c r="GQ49" s="378"/>
      <c r="GR49" s="378"/>
      <c r="GS49" s="378"/>
      <c r="GT49" s="378"/>
      <c r="GU49" s="378"/>
      <c r="GV49" s="378"/>
      <c r="GW49" s="378"/>
      <c r="GX49" s="378"/>
      <c r="GY49" s="378"/>
      <c r="GZ49" s="378"/>
      <c r="HA49" s="378"/>
      <c r="HB49" s="378"/>
      <c r="HC49" s="378"/>
      <c r="HD49" s="378"/>
      <c r="HE49" s="378"/>
      <c r="HF49" s="378"/>
      <c r="HG49" s="378"/>
      <c r="HH49" s="378"/>
      <c r="HI49" s="378"/>
      <c r="HJ49" s="378"/>
      <c r="HK49" s="378"/>
      <c r="HL49" s="378"/>
      <c r="HM49" s="378"/>
      <c r="HN49" s="378"/>
      <c r="HO49" s="378"/>
      <c r="HP49" s="378"/>
      <c r="HQ49" s="378"/>
      <c r="HR49" s="378"/>
      <c r="HS49" s="378"/>
      <c r="HT49" s="378"/>
      <c r="HU49" s="378"/>
      <c r="HV49" s="378"/>
      <c r="HW49" s="378"/>
      <c r="HX49" s="378"/>
      <c r="HY49" s="378"/>
      <c r="HZ49" s="378"/>
      <c r="IA49" s="378"/>
      <c r="IB49" s="378"/>
      <c r="IC49" s="378"/>
      <c r="ID49" s="378"/>
      <c r="IE49" s="378"/>
      <c r="IF49" s="378"/>
    </row>
    <row r="50" spans="1:240" ht="24" customHeight="1">
      <c r="A50" s="378"/>
      <c r="B50" s="378"/>
      <c r="D50" s="378"/>
      <c r="E50" s="382"/>
      <c r="F50" s="378"/>
      <c r="G50" s="378"/>
      <c r="H50" s="382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378"/>
      <c r="BC50" s="378"/>
      <c r="BD50" s="378"/>
      <c r="BE50" s="378"/>
      <c r="BF50" s="378"/>
      <c r="BG50" s="378"/>
      <c r="BH50" s="378"/>
      <c r="BI50" s="378"/>
      <c r="BJ50" s="378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78"/>
      <c r="BX50" s="378"/>
      <c r="BY50" s="378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  <c r="DF50" s="378"/>
      <c r="DG50" s="378"/>
      <c r="DH50" s="378"/>
      <c r="DI50" s="378"/>
      <c r="DJ50" s="378"/>
      <c r="DK50" s="378"/>
      <c r="DL50" s="378"/>
      <c r="DM50" s="378"/>
      <c r="DN50" s="378"/>
      <c r="DO50" s="378"/>
      <c r="DP50" s="378"/>
      <c r="DQ50" s="378"/>
      <c r="DR50" s="378"/>
      <c r="DS50" s="378"/>
      <c r="DT50" s="378"/>
      <c r="DU50" s="378"/>
      <c r="DV50" s="378"/>
      <c r="DW50" s="378"/>
      <c r="DX50" s="378"/>
      <c r="DY50" s="378"/>
      <c r="DZ50" s="378"/>
      <c r="EA50" s="378"/>
      <c r="EB50" s="378"/>
      <c r="EC50" s="378"/>
      <c r="ED50" s="378"/>
      <c r="EE50" s="378"/>
      <c r="EF50" s="378"/>
      <c r="EG50" s="378"/>
      <c r="EH50" s="378"/>
      <c r="EI50" s="378"/>
      <c r="EJ50" s="378"/>
      <c r="EK50" s="378"/>
      <c r="EL50" s="378"/>
      <c r="EM50" s="378"/>
      <c r="EN50" s="378"/>
      <c r="EO50" s="378"/>
      <c r="EP50" s="378"/>
      <c r="EQ50" s="378"/>
      <c r="ER50" s="378"/>
      <c r="ES50" s="378"/>
      <c r="ET50" s="378"/>
      <c r="EU50" s="378"/>
      <c r="EV50" s="378"/>
      <c r="EW50" s="378"/>
      <c r="EX50" s="378"/>
      <c r="EY50" s="378"/>
      <c r="EZ50" s="378"/>
      <c r="FA50" s="378"/>
      <c r="FB50" s="378"/>
      <c r="FC50" s="378"/>
      <c r="FD50" s="378"/>
      <c r="FE50" s="378"/>
      <c r="FF50" s="378"/>
      <c r="FG50" s="378"/>
      <c r="FH50" s="378"/>
      <c r="FI50" s="378"/>
      <c r="FJ50" s="378"/>
      <c r="FK50" s="378"/>
      <c r="FL50" s="378"/>
      <c r="FM50" s="378"/>
      <c r="FN50" s="378"/>
      <c r="FO50" s="378"/>
      <c r="FP50" s="378"/>
      <c r="FQ50" s="378"/>
      <c r="FR50" s="378"/>
      <c r="FS50" s="378"/>
      <c r="FT50" s="378"/>
      <c r="FU50" s="378"/>
      <c r="FV50" s="378"/>
      <c r="FW50" s="378"/>
      <c r="FX50" s="378"/>
      <c r="FY50" s="378"/>
      <c r="FZ50" s="378"/>
      <c r="GA50" s="378"/>
      <c r="GB50" s="378"/>
      <c r="GC50" s="378"/>
      <c r="GD50" s="378"/>
      <c r="GE50" s="378"/>
      <c r="GF50" s="378"/>
      <c r="GG50" s="378"/>
      <c r="GH50" s="378"/>
      <c r="GI50" s="378"/>
      <c r="GJ50" s="378"/>
      <c r="GK50" s="378"/>
      <c r="GL50" s="378"/>
      <c r="GM50" s="378"/>
      <c r="GN50" s="378"/>
      <c r="GO50" s="378"/>
      <c r="GP50" s="378"/>
      <c r="GQ50" s="378"/>
      <c r="GR50" s="378"/>
      <c r="GS50" s="378"/>
      <c r="GT50" s="378"/>
      <c r="GU50" s="378"/>
      <c r="GV50" s="378"/>
      <c r="GW50" s="378"/>
      <c r="GX50" s="378"/>
      <c r="GY50" s="378"/>
      <c r="GZ50" s="378"/>
      <c r="HA50" s="378"/>
      <c r="HB50" s="378"/>
      <c r="HC50" s="378"/>
      <c r="HD50" s="378"/>
      <c r="HE50" s="378"/>
      <c r="HF50" s="378"/>
      <c r="HG50" s="378"/>
      <c r="HH50" s="378"/>
      <c r="HI50" s="378"/>
      <c r="HJ50" s="378"/>
      <c r="HK50" s="378"/>
      <c r="HL50" s="378"/>
      <c r="HM50" s="378"/>
      <c r="HN50" s="378"/>
      <c r="HO50" s="378"/>
      <c r="HP50" s="378"/>
      <c r="HQ50" s="378"/>
      <c r="HR50" s="378"/>
      <c r="HS50" s="378"/>
      <c r="HT50" s="378"/>
      <c r="HU50" s="378"/>
      <c r="HV50" s="378"/>
      <c r="HW50" s="378"/>
      <c r="HX50" s="378"/>
      <c r="HY50" s="378"/>
      <c r="HZ50" s="378"/>
      <c r="IA50" s="378"/>
      <c r="IB50" s="378"/>
      <c r="IC50" s="378"/>
      <c r="ID50" s="378"/>
      <c r="IE50" s="378"/>
      <c r="IF50" s="378"/>
    </row>
    <row r="51" spans="1:240" ht="12.75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378"/>
      <c r="BG51" s="378"/>
      <c r="BH51" s="378"/>
      <c r="BI51" s="378"/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78"/>
      <c r="CV51" s="378"/>
      <c r="CW51" s="378"/>
      <c r="CX51" s="378"/>
      <c r="CY51" s="378"/>
      <c r="CZ51" s="378"/>
      <c r="DA51" s="378"/>
      <c r="DB51" s="378"/>
      <c r="DC51" s="378"/>
      <c r="DD51" s="378"/>
      <c r="DE51" s="378"/>
      <c r="DF51" s="378"/>
      <c r="DG51" s="378"/>
      <c r="DH51" s="378"/>
      <c r="DI51" s="378"/>
      <c r="DJ51" s="378"/>
      <c r="DK51" s="378"/>
      <c r="DL51" s="378"/>
      <c r="DM51" s="378"/>
      <c r="DN51" s="378"/>
      <c r="DO51" s="378"/>
      <c r="DP51" s="378"/>
      <c r="DQ51" s="378"/>
      <c r="DR51" s="378"/>
      <c r="DS51" s="378"/>
      <c r="DT51" s="378"/>
      <c r="DU51" s="378"/>
      <c r="DV51" s="378"/>
      <c r="DW51" s="378"/>
      <c r="DX51" s="378"/>
      <c r="DY51" s="378"/>
      <c r="DZ51" s="378"/>
      <c r="EA51" s="378"/>
      <c r="EB51" s="378"/>
      <c r="EC51" s="378"/>
      <c r="ED51" s="378"/>
      <c r="EE51" s="378"/>
      <c r="EF51" s="378"/>
      <c r="EG51" s="378"/>
      <c r="EH51" s="378"/>
      <c r="EI51" s="378"/>
      <c r="EJ51" s="378"/>
      <c r="EK51" s="378"/>
      <c r="EL51" s="378"/>
      <c r="EM51" s="378"/>
      <c r="EN51" s="378"/>
      <c r="EO51" s="378"/>
      <c r="EP51" s="378"/>
      <c r="EQ51" s="378"/>
      <c r="ER51" s="378"/>
      <c r="ES51" s="378"/>
      <c r="ET51" s="378"/>
      <c r="EU51" s="378"/>
      <c r="EV51" s="378"/>
      <c r="EW51" s="378"/>
      <c r="EX51" s="378"/>
      <c r="EY51" s="378"/>
      <c r="EZ51" s="378"/>
      <c r="FA51" s="378"/>
      <c r="FB51" s="378"/>
      <c r="FC51" s="378"/>
      <c r="FD51" s="378"/>
      <c r="FE51" s="378"/>
      <c r="FF51" s="378"/>
      <c r="FG51" s="378"/>
      <c r="FH51" s="378"/>
      <c r="FI51" s="378"/>
      <c r="FJ51" s="378"/>
      <c r="FK51" s="378"/>
      <c r="FL51" s="378"/>
      <c r="FM51" s="378"/>
      <c r="FN51" s="378"/>
      <c r="FO51" s="378"/>
      <c r="FP51" s="378"/>
      <c r="FQ51" s="378"/>
      <c r="FR51" s="378"/>
      <c r="FS51" s="378"/>
      <c r="FT51" s="378"/>
      <c r="FU51" s="378"/>
      <c r="FV51" s="378"/>
      <c r="FW51" s="378"/>
      <c r="FX51" s="378"/>
      <c r="FY51" s="378"/>
      <c r="FZ51" s="378"/>
      <c r="GA51" s="378"/>
      <c r="GB51" s="378"/>
      <c r="GC51" s="378"/>
      <c r="GD51" s="378"/>
      <c r="GE51" s="378"/>
      <c r="GF51" s="378"/>
      <c r="GG51" s="378"/>
      <c r="GH51" s="378"/>
      <c r="GI51" s="378"/>
      <c r="GJ51" s="378"/>
      <c r="GK51" s="378"/>
      <c r="GL51" s="378"/>
      <c r="GM51" s="378"/>
      <c r="GN51" s="378"/>
      <c r="GO51" s="378"/>
      <c r="GP51" s="378"/>
      <c r="GQ51" s="378"/>
      <c r="GR51" s="378"/>
      <c r="GS51" s="378"/>
      <c r="GT51" s="378"/>
      <c r="GU51" s="378"/>
      <c r="GV51" s="378"/>
      <c r="GW51" s="378"/>
      <c r="GX51" s="378"/>
      <c r="GY51" s="378"/>
      <c r="GZ51" s="378"/>
      <c r="HA51" s="378"/>
      <c r="HB51" s="378"/>
      <c r="HC51" s="378"/>
      <c r="HD51" s="378"/>
      <c r="HE51" s="378"/>
      <c r="HF51" s="378"/>
      <c r="HG51" s="378"/>
      <c r="HH51" s="378"/>
      <c r="HI51" s="378"/>
      <c r="HJ51" s="378"/>
      <c r="HK51" s="378"/>
      <c r="HL51" s="378"/>
      <c r="HM51" s="378"/>
      <c r="HN51" s="378"/>
      <c r="HO51" s="378"/>
      <c r="HP51" s="378"/>
      <c r="HQ51" s="378"/>
      <c r="HR51" s="378"/>
      <c r="HS51" s="378"/>
      <c r="HT51" s="378"/>
      <c r="HU51" s="378"/>
      <c r="HV51" s="378"/>
      <c r="HW51" s="378"/>
      <c r="HX51" s="378"/>
      <c r="HY51" s="378"/>
      <c r="HZ51" s="378"/>
      <c r="IA51" s="378"/>
      <c r="IB51" s="378"/>
      <c r="IC51" s="378"/>
      <c r="ID51" s="378"/>
      <c r="IE51" s="378"/>
      <c r="IF51" s="378"/>
    </row>
    <row r="52" spans="1:240" ht="12.75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78"/>
      <c r="CV52" s="378"/>
      <c r="CW52" s="378"/>
      <c r="CX52" s="378"/>
      <c r="CY52" s="378"/>
      <c r="CZ52" s="378"/>
      <c r="DA52" s="378"/>
      <c r="DB52" s="378"/>
      <c r="DC52" s="378"/>
      <c r="DD52" s="378"/>
      <c r="DE52" s="378"/>
      <c r="DF52" s="378"/>
      <c r="DG52" s="378"/>
      <c r="DH52" s="378"/>
      <c r="DI52" s="378"/>
      <c r="DJ52" s="378"/>
      <c r="DK52" s="378"/>
      <c r="DL52" s="378"/>
      <c r="DM52" s="378"/>
      <c r="DN52" s="378"/>
      <c r="DO52" s="378"/>
      <c r="DP52" s="378"/>
      <c r="DQ52" s="378"/>
      <c r="DR52" s="378"/>
      <c r="DS52" s="378"/>
      <c r="DT52" s="378"/>
      <c r="DU52" s="378"/>
      <c r="DV52" s="378"/>
      <c r="DW52" s="378"/>
      <c r="DX52" s="378"/>
      <c r="DY52" s="378"/>
      <c r="DZ52" s="378"/>
      <c r="EA52" s="378"/>
      <c r="EB52" s="378"/>
      <c r="EC52" s="378"/>
      <c r="ED52" s="378"/>
      <c r="EE52" s="378"/>
      <c r="EF52" s="378"/>
      <c r="EG52" s="378"/>
      <c r="EH52" s="378"/>
      <c r="EI52" s="378"/>
      <c r="EJ52" s="378"/>
      <c r="EK52" s="378"/>
      <c r="EL52" s="378"/>
      <c r="EM52" s="378"/>
      <c r="EN52" s="378"/>
      <c r="EO52" s="378"/>
      <c r="EP52" s="378"/>
      <c r="EQ52" s="378"/>
      <c r="ER52" s="378"/>
      <c r="ES52" s="378"/>
      <c r="ET52" s="378"/>
      <c r="EU52" s="378"/>
      <c r="EV52" s="378"/>
      <c r="EW52" s="378"/>
      <c r="EX52" s="378"/>
      <c r="EY52" s="378"/>
      <c r="EZ52" s="378"/>
      <c r="FA52" s="378"/>
      <c r="FB52" s="378"/>
      <c r="FC52" s="378"/>
      <c r="FD52" s="378"/>
      <c r="FE52" s="378"/>
      <c r="FF52" s="378"/>
      <c r="FG52" s="378"/>
      <c r="FH52" s="378"/>
      <c r="FI52" s="378"/>
      <c r="FJ52" s="378"/>
      <c r="FK52" s="378"/>
      <c r="FL52" s="378"/>
      <c r="FM52" s="378"/>
      <c r="FN52" s="378"/>
      <c r="FO52" s="378"/>
      <c r="FP52" s="378"/>
      <c r="FQ52" s="378"/>
      <c r="FR52" s="378"/>
      <c r="FS52" s="378"/>
      <c r="FT52" s="378"/>
      <c r="FU52" s="378"/>
      <c r="FV52" s="378"/>
      <c r="FW52" s="378"/>
      <c r="FX52" s="378"/>
      <c r="FY52" s="378"/>
      <c r="FZ52" s="378"/>
      <c r="GA52" s="378"/>
      <c r="GB52" s="378"/>
      <c r="GC52" s="378"/>
      <c r="GD52" s="378"/>
      <c r="GE52" s="378"/>
      <c r="GF52" s="378"/>
      <c r="GG52" s="378"/>
      <c r="GH52" s="378"/>
      <c r="GI52" s="378"/>
      <c r="GJ52" s="378"/>
      <c r="GK52" s="378"/>
      <c r="GL52" s="378"/>
      <c r="GM52" s="378"/>
      <c r="GN52" s="378"/>
      <c r="GO52" s="378"/>
      <c r="GP52" s="378"/>
      <c r="GQ52" s="378"/>
      <c r="GR52" s="378"/>
      <c r="GS52" s="378"/>
      <c r="GT52" s="378"/>
      <c r="GU52" s="378"/>
      <c r="GV52" s="378"/>
      <c r="GW52" s="378"/>
      <c r="GX52" s="378"/>
      <c r="GY52" s="378"/>
      <c r="GZ52" s="378"/>
      <c r="HA52" s="378"/>
      <c r="HB52" s="378"/>
      <c r="HC52" s="378"/>
      <c r="HD52" s="378"/>
      <c r="HE52" s="378"/>
      <c r="HF52" s="378"/>
      <c r="HG52" s="378"/>
      <c r="HH52" s="378"/>
      <c r="HI52" s="378"/>
      <c r="HJ52" s="378"/>
      <c r="HK52" s="378"/>
      <c r="HL52" s="378"/>
      <c r="HM52" s="378"/>
      <c r="HN52" s="378"/>
      <c r="HO52" s="378"/>
      <c r="HP52" s="378"/>
      <c r="HQ52" s="378"/>
      <c r="HR52" s="378"/>
      <c r="HS52" s="378"/>
      <c r="HT52" s="378"/>
      <c r="HU52" s="378"/>
      <c r="HV52" s="378"/>
      <c r="HW52" s="378"/>
      <c r="HX52" s="378"/>
      <c r="HY52" s="378"/>
      <c r="HZ52" s="378"/>
      <c r="IA52" s="378"/>
      <c r="IB52" s="378"/>
      <c r="IC52" s="378"/>
      <c r="ID52" s="378"/>
      <c r="IE52" s="378"/>
      <c r="IF52" s="378"/>
    </row>
    <row r="53" spans="1:240" ht="12.75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  <c r="DG53" s="378"/>
      <c r="DH53" s="378"/>
      <c r="DI53" s="378"/>
      <c r="DJ53" s="378"/>
      <c r="DK53" s="378"/>
      <c r="DL53" s="378"/>
      <c r="DM53" s="378"/>
      <c r="DN53" s="378"/>
      <c r="DO53" s="378"/>
      <c r="DP53" s="378"/>
      <c r="DQ53" s="378"/>
      <c r="DR53" s="378"/>
      <c r="DS53" s="378"/>
      <c r="DT53" s="378"/>
      <c r="DU53" s="378"/>
      <c r="DV53" s="378"/>
      <c r="DW53" s="378"/>
      <c r="DX53" s="378"/>
      <c r="DY53" s="378"/>
      <c r="DZ53" s="378"/>
      <c r="EA53" s="378"/>
      <c r="EB53" s="378"/>
      <c r="EC53" s="378"/>
      <c r="ED53" s="378"/>
      <c r="EE53" s="378"/>
      <c r="EF53" s="378"/>
      <c r="EG53" s="378"/>
      <c r="EH53" s="378"/>
      <c r="EI53" s="378"/>
      <c r="EJ53" s="378"/>
      <c r="EK53" s="378"/>
      <c r="EL53" s="378"/>
      <c r="EM53" s="378"/>
      <c r="EN53" s="378"/>
      <c r="EO53" s="378"/>
      <c r="EP53" s="378"/>
      <c r="EQ53" s="378"/>
      <c r="ER53" s="378"/>
      <c r="ES53" s="378"/>
      <c r="ET53" s="378"/>
      <c r="EU53" s="378"/>
      <c r="EV53" s="378"/>
      <c r="EW53" s="378"/>
      <c r="EX53" s="378"/>
      <c r="EY53" s="378"/>
      <c r="EZ53" s="378"/>
      <c r="FA53" s="378"/>
      <c r="FB53" s="378"/>
      <c r="FC53" s="378"/>
      <c r="FD53" s="378"/>
      <c r="FE53" s="378"/>
      <c r="FF53" s="378"/>
      <c r="FG53" s="378"/>
      <c r="FH53" s="378"/>
      <c r="FI53" s="378"/>
      <c r="FJ53" s="378"/>
      <c r="FK53" s="378"/>
      <c r="FL53" s="378"/>
      <c r="FM53" s="378"/>
      <c r="FN53" s="378"/>
      <c r="FO53" s="378"/>
      <c r="FP53" s="378"/>
      <c r="FQ53" s="378"/>
      <c r="FR53" s="378"/>
      <c r="FS53" s="378"/>
      <c r="FT53" s="378"/>
      <c r="FU53" s="378"/>
      <c r="FV53" s="378"/>
      <c r="FW53" s="378"/>
      <c r="FX53" s="378"/>
      <c r="FY53" s="378"/>
      <c r="FZ53" s="378"/>
      <c r="GA53" s="378"/>
      <c r="GB53" s="378"/>
      <c r="GC53" s="378"/>
      <c r="GD53" s="378"/>
      <c r="GE53" s="378"/>
      <c r="GF53" s="378"/>
      <c r="GG53" s="378"/>
      <c r="GH53" s="378"/>
      <c r="GI53" s="378"/>
      <c r="GJ53" s="378"/>
      <c r="GK53" s="378"/>
      <c r="GL53" s="378"/>
      <c r="GM53" s="378"/>
      <c r="GN53" s="378"/>
      <c r="GO53" s="378"/>
      <c r="GP53" s="378"/>
      <c r="GQ53" s="378"/>
      <c r="GR53" s="378"/>
      <c r="GS53" s="378"/>
      <c r="GT53" s="378"/>
      <c r="GU53" s="378"/>
      <c r="GV53" s="378"/>
      <c r="GW53" s="378"/>
      <c r="GX53" s="378"/>
      <c r="GY53" s="378"/>
      <c r="GZ53" s="378"/>
      <c r="HA53" s="378"/>
      <c r="HB53" s="378"/>
      <c r="HC53" s="378"/>
      <c r="HD53" s="378"/>
      <c r="HE53" s="378"/>
      <c r="HF53" s="378"/>
      <c r="HG53" s="378"/>
      <c r="HH53" s="378"/>
      <c r="HI53" s="378"/>
      <c r="HJ53" s="378"/>
      <c r="HK53" s="378"/>
      <c r="HL53" s="378"/>
      <c r="HM53" s="378"/>
      <c r="HN53" s="378"/>
      <c r="HO53" s="378"/>
      <c r="HP53" s="378"/>
      <c r="HQ53" s="378"/>
      <c r="HR53" s="378"/>
      <c r="HS53" s="378"/>
      <c r="HT53" s="378"/>
      <c r="HU53" s="378"/>
      <c r="HV53" s="378"/>
      <c r="HW53" s="378"/>
      <c r="HX53" s="378"/>
      <c r="HY53" s="378"/>
      <c r="HZ53" s="378"/>
      <c r="IA53" s="378"/>
      <c r="IB53" s="378"/>
      <c r="IC53" s="378"/>
      <c r="ID53" s="378"/>
      <c r="IE53" s="378"/>
      <c r="IF53" s="378"/>
    </row>
    <row r="54" spans="1:240" ht="12.75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8"/>
      <c r="BU54" s="378"/>
      <c r="BV54" s="378"/>
      <c r="BW54" s="378"/>
      <c r="BX54" s="378"/>
      <c r="BY54" s="378"/>
      <c r="BZ54" s="378"/>
      <c r="CA54" s="378"/>
      <c r="CB54" s="378"/>
      <c r="CC54" s="378"/>
      <c r="CD54" s="378"/>
      <c r="CE54" s="378"/>
      <c r="CF54" s="378"/>
      <c r="CG54" s="378"/>
      <c r="CH54" s="378"/>
      <c r="CI54" s="378"/>
      <c r="CJ54" s="378"/>
      <c r="CK54" s="378"/>
      <c r="CL54" s="378"/>
      <c r="CM54" s="378"/>
      <c r="CN54" s="378"/>
      <c r="CO54" s="378"/>
      <c r="CP54" s="378"/>
      <c r="CQ54" s="378"/>
      <c r="CR54" s="378"/>
      <c r="CS54" s="378"/>
      <c r="CT54" s="378"/>
      <c r="CU54" s="378"/>
      <c r="CV54" s="378"/>
      <c r="CW54" s="378"/>
      <c r="CX54" s="378"/>
      <c r="CY54" s="378"/>
      <c r="CZ54" s="378"/>
      <c r="DA54" s="378"/>
      <c r="DB54" s="378"/>
      <c r="DC54" s="378"/>
      <c r="DD54" s="378"/>
      <c r="DE54" s="378"/>
      <c r="DF54" s="378"/>
      <c r="DG54" s="378"/>
      <c r="DH54" s="378"/>
      <c r="DI54" s="378"/>
      <c r="DJ54" s="378"/>
      <c r="DK54" s="378"/>
      <c r="DL54" s="378"/>
      <c r="DM54" s="378"/>
      <c r="DN54" s="378"/>
      <c r="DO54" s="378"/>
      <c r="DP54" s="378"/>
      <c r="DQ54" s="378"/>
      <c r="DR54" s="378"/>
      <c r="DS54" s="378"/>
      <c r="DT54" s="378"/>
      <c r="DU54" s="378"/>
      <c r="DV54" s="378"/>
      <c r="DW54" s="378"/>
      <c r="DX54" s="378"/>
      <c r="DY54" s="378"/>
      <c r="DZ54" s="378"/>
      <c r="EA54" s="378"/>
      <c r="EB54" s="378"/>
      <c r="EC54" s="378"/>
      <c r="ED54" s="378"/>
      <c r="EE54" s="378"/>
      <c r="EF54" s="378"/>
      <c r="EG54" s="378"/>
      <c r="EH54" s="378"/>
      <c r="EI54" s="378"/>
      <c r="EJ54" s="378"/>
      <c r="EK54" s="378"/>
      <c r="EL54" s="378"/>
      <c r="EM54" s="378"/>
      <c r="EN54" s="378"/>
      <c r="EO54" s="378"/>
      <c r="EP54" s="378"/>
      <c r="EQ54" s="378"/>
      <c r="ER54" s="378"/>
      <c r="ES54" s="378"/>
      <c r="ET54" s="378"/>
      <c r="EU54" s="378"/>
      <c r="EV54" s="378"/>
      <c r="EW54" s="378"/>
      <c r="EX54" s="378"/>
      <c r="EY54" s="378"/>
      <c r="EZ54" s="378"/>
      <c r="FA54" s="378"/>
      <c r="FB54" s="378"/>
      <c r="FC54" s="378"/>
      <c r="FD54" s="378"/>
      <c r="FE54" s="378"/>
      <c r="FF54" s="378"/>
      <c r="FG54" s="378"/>
      <c r="FH54" s="378"/>
      <c r="FI54" s="378"/>
      <c r="FJ54" s="378"/>
      <c r="FK54" s="378"/>
      <c r="FL54" s="378"/>
      <c r="FM54" s="378"/>
      <c r="FN54" s="378"/>
      <c r="FO54" s="378"/>
      <c r="FP54" s="378"/>
      <c r="FQ54" s="378"/>
      <c r="FR54" s="378"/>
      <c r="FS54" s="378"/>
      <c r="FT54" s="378"/>
      <c r="FU54" s="378"/>
      <c r="FV54" s="378"/>
      <c r="FW54" s="378"/>
      <c r="FX54" s="378"/>
      <c r="FY54" s="378"/>
      <c r="FZ54" s="378"/>
      <c r="GA54" s="378"/>
      <c r="GB54" s="378"/>
      <c r="GC54" s="378"/>
      <c r="GD54" s="378"/>
      <c r="GE54" s="378"/>
      <c r="GF54" s="378"/>
      <c r="GG54" s="378"/>
      <c r="GH54" s="378"/>
      <c r="GI54" s="378"/>
      <c r="GJ54" s="378"/>
      <c r="GK54" s="378"/>
      <c r="GL54" s="378"/>
      <c r="GM54" s="378"/>
      <c r="GN54" s="378"/>
      <c r="GO54" s="378"/>
      <c r="GP54" s="378"/>
      <c r="GQ54" s="378"/>
      <c r="GR54" s="378"/>
      <c r="GS54" s="378"/>
      <c r="GT54" s="378"/>
      <c r="GU54" s="378"/>
      <c r="GV54" s="378"/>
      <c r="GW54" s="378"/>
      <c r="GX54" s="378"/>
      <c r="GY54" s="378"/>
      <c r="GZ54" s="378"/>
      <c r="HA54" s="378"/>
      <c r="HB54" s="378"/>
      <c r="HC54" s="378"/>
      <c r="HD54" s="378"/>
      <c r="HE54" s="378"/>
      <c r="HF54" s="378"/>
      <c r="HG54" s="378"/>
      <c r="HH54" s="378"/>
      <c r="HI54" s="378"/>
      <c r="HJ54" s="378"/>
      <c r="HK54" s="378"/>
      <c r="HL54" s="378"/>
      <c r="HM54" s="378"/>
      <c r="HN54" s="378"/>
      <c r="HO54" s="378"/>
      <c r="HP54" s="378"/>
      <c r="HQ54" s="378"/>
      <c r="HR54" s="378"/>
      <c r="HS54" s="378"/>
      <c r="HT54" s="378"/>
      <c r="HU54" s="378"/>
      <c r="HV54" s="378"/>
      <c r="HW54" s="378"/>
      <c r="HX54" s="378"/>
      <c r="HY54" s="378"/>
      <c r="HZ54" s="378"/>
      <c r="IA54" s="378"/>
      <c r="IB54" s="378"/>
      <c r="IC54" s="378"/>
      <c r="ID54" s="378"/>
      <c r="IE54" s="378"/>
      <c r="IF54" s="378"/>
    </row>
    <row r="55" spans="1:240" ht="12.7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8"/>
      <c r="CW55" s="378"/>
      <c r="CX55" s="378"/>
      <c r="CY55" s="378"/>
      <c r="CZ55" s="378"/>
      <c r="DA55" s="378"/>
      <c r="DB55" s="378"/>
      <c r="DC55" s="378"/>
      <c r="DD55" s="378"/>
      <c r="DE55" s="378"/>
      <c r="DF55" s="378"/>
      <c r="DG55" s="378"/>
      <c r="DH55" s="378"/>
      <c r="DI55" s="378"/>
      <c r="DJ55" s="378"/>
      <c r="DK55" s="378"/>
      <c r="DL55" s="378"/>
      <c r="DM55" s="378"/>
      <c r="DN55" s="378"/>
      <c r="DO55" s="378"/>
      <c r="DP55" s="378"/>
      <c r="DQ55" s="378"/>
      <c r="DR55" s="378"/>
      <c r="DS55" s="378"/>
      <c r="DT55" s="378"/>
      <c r="DU55" s="378"/>
      <c r="DV55" s="378"/>
      <c r="DW55" s="378"/>
      <c r="DX55" s="378"/>
      <c r="DY55" s="378"/>
      <c r="DZ55" s="378"/>
      <c r="EA55" s="378"/>
      <c r="EB55" s="378"/>
      <c r="EC55" s="378"/>
      <c r="ED55" s="378"/>
      <c r="EE55" s="378"/>
      <c r="EF55" s="378"/>
      <c r="EG55" s="378"/>
      <c r="EH55" s="378"/>
      <c r="EI55" s="378"/>
      <c r="EJ55" s="378"/>
      <c r="EK55" s="378"/>
      <c r="EL55" s="378"/>
      <c r="EM55" s="378"/>
      <c r="EN55" s="378"/>
      <c r="EO55" s="378"/>
      <c r="EP55" s="378"/>
      <c r="EQ55" s="378"/>
      <c r="ER55" s="378"/>
      <c r="ES55" s="378"/>
      <c r="ET55" s="378"/>
      <c r="EU55" s="378"/>
      <c r="EV55" s="378"/>
      <c r="EW55" s="378"/>
      <c r="EX55" s="378"/>
      <c r="EY55" s="378"/>
      <c r="EZ55" s="378"/>
      <c r="FA55" s="378"/>
      <c r="FB55" s="378"/>
      <c r="FC55" s="378"/>
      <c r="FD55" s="378"/>
      <c r="FE55" s="378"/>
      <c r="FF55" s="378"/>
      <c r="FG55" s="378"/>
      <c r="FH55" s="378"/>
      <c r="FI55" s="378"/>
      <c r="FJ55" s="378"/>
      <c r="FK55" s="378"/>
      <c r="FL55" s="378"/>
      <c r="FM55" s="378"/>
      <c r="FN55" s="378"/>
      <c r="FO55" s="378"/>
      <c r="FP55" s="378"/>
      <c r="FQ55" s="378"/>
      <c r="FR55" s="378"/>
      <c r="FS55" s="378"/>
      <c r="FT55" s="378"/>
      <c r="FU55" s="378"/>
      <c r="FV55" s="378"/>
      <c r="FW55" s="378"/>
      <c r="FX55" s="378"/>
      <c r="FY55" s="378"/>
      <c r="FZ55" s="378"/>
      <c r="GA55" s="378"/>
      <c r="GB55" s="378"/>
      <c r="GC55" s="378"/>
      <c r="GD55" s="378"/>
      <c r="GE55" s="378"/>
      <c r="GF55" s="378"/>
      <c r="GG55" s="378"/>
      <c r="GH55" s="378"/>
      <c r="GI55" s="378"/>
      <c r="GJ55" s="378"/>
      <c r="GK55" s="378"/>
      <c r="GL55" s="378"/>
      <c r="GM55" s="378"/>
      <c r="GN55" s="378"/>
      <c r="GO55" s="378"/>
      <c r="GP55" s="378"/>
      <c r="GQ55" s="378"/>
      <c r="GR55" s="378"/>
      <c r="GS55" s="378"/>
      <c r="GT55" s="378"/>
      <c r="GU55" s="378"/>
      <c r="GV55" s="378"/>
      <c r="GW55" s="378"/>
      <c r="GX55" s="378"/>
      <c r="GY55" s="378"/>
      <c r="GZ55" s="378"/>
      <c r="HA55" s="378"/>
      <c r="HB55" s="378"/>
      <c r="HC55" s="378"/>
      <c r="HD55" s="378"/>
      <c r="HE55" s="378"/>
      <c r="HF55" s="378"/>
      <c r="HG55" s="378"/>
      <c r="HH55" s="378"/>
      <c r="HI55" s="378"/>
      <c r="HJ55" s="378"/>
      <c r="HK55" s="378"/>
      <c r="HL55" s="378"/>
      <c r="HM55" s="378"/>
      <c r="HN55" s="378"/>
      <c r="HO55" s="378"/>
      <c r="HP55" s="378"/>
      <c r="HQ55" s="378"/>
      <c r="HR55" s="378"/>
      <c r="HS55" s="378"/>
      <c r="HT55" s="378"/>
      <c r="HU55" s="378"/>
      <c r="HV55" s="378"/>
      <c r="HW55" s="378"/>
      <c r="HX55" s="378"/>
      <c r="HY55" s="378"/>
      <c r="HZ55" s="378"/>
      <c r="IA55" s="378"/>
      <c r="IB55" s="378"/>
      <c r="IC55" s="378"/>
      <c r="ID55" s="378"/>
      <c r="IE55" s="378"/>
      <c r="IF55" s="378"/>
    </row>
    <row r="56" spans="1:240" ht="12.7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CZ56" s="378"/>
      <c r="DA56" s="378"/>
      <c r="DB56" s="378"/>
      <c r="DC56" s="378"/>
      <c r="DD56" s="378"/>
      <c r="DE56" s="378"/>
      <c r="DF56" s="378"/>
      <c r="DG56" s="378"/>
      <c r="DH56" s="378"/>
      <c r="DI56" s="378"/>
      <c r="DJ56" s="378"/>
      <c r="DK56" s="378"/>
      <c r="DL56" s="378"/>
      <c r="DM56" s="378"/>
      <c r="DN56" s="378"/>
      <c r="DO56" s="378"/>
      <c r="DP56" s="378"/>
      <c r="DQ56" s="378"/>
      <c r="DR56" s="378"/>
      <c r="DS56" s="378"/>
      <c r="DT56" s="378"/>
      <c r="DU56" s="378"/>
      <c r="DV56" s="378"/>
      <c r="DW56" s="378"/>
      <c r="DX56" s="378"/>
      <c r="DY56" s="378"/>
      <c r="DZ56" s="378"/>
      <c r="EA56" s="378"/>
      <c r="EB56" s="378"/>
      <c r="EC56" s="378"/>
      <c r="ED56" s="378"/>
      <c r="EE56" s="378"/>
      <c r="EF56" s="378"/>
      <c r="EG56" s="378"/>
      <c r="EH56" s="378"/>
      <c r="EI56" s="378"/>
      <c r="EJ56" s="378"/>
      <c r="EK56" s="378"/>
      <c r="EL56" s="378"/>
      <c r="EM56" s="378"/>
      <c r="EN56" s="378"/>
      <c r="EO56" s="378"/>
      <c r="EP56" s="378"/>
      <c r="EQ56" s="378"/>
      <c r="ER56" s="378"/>
      <c r="ES56" s="378"/>
      <c r="ET56" s="378"/>
      <c r="EU56" s="378"/>
      <c r="EV56" s="378"/>
      <c r="EW56" s="378"/>
      <c r="EX56" s="378"/>
      <c r="EY56" s="378"/>
      <c r="EZ56" s="378"/>
      <c r="FA56" s="378"/>
      <c r="FB56" s="378"/>
      <c r="FC56" s="378"/>
      <c r="FD56" s="378"/>
      <c r="FE56" s="378"/>
      <c r="FF56" s="378"/>
      <c r="FG56" s="378"/>
      <c r="FH56" s="378"/>
      <c r="FI56" s="378"/>
      <c r="FJ56" s="378"/>
      <c r="FK56" s="378"/>
      <c r="FL56" s="378"/>
      <c r="FM56" s="378"/>
      <c r="FN56" s="378"/>
      <c r="FO56" s="378"/>
      <c r="FP56" s="378"/>
      <c r="FQ56" s="378"/>
      <c r="FR56" s="378"/>
      <c r="FS56" s="378"/>
      <c r="FT56" s="378"/>
      <c r="FU56" s="378"/>
      <c r="FV56" s="378"/>
      <c r="FW56" s="378"/>
      <c r="FX56" s="378"/>
      <c r="FY56" s="378"/>
      <c r="FZ56" s="378"/>
      <c r="GA56" s="378"/>
      <c r="GB56" s="378"/>
      <c r="GC56" s="378"/>
      <c r="GD56" s="378"/>
      <c r="GE56" s="378"/>
      <c r="GF56" s="378"/>
      <c r="GG56" s="378"/>
      <c r="GH56" s="378"/>
      <c r="GI56" s="378"/>
      <c r="GJ56" s="378"/>
      <c r="GK56" s="378"/>
      <c r="GL56" s="378"/>
      <c r="GM56" s="378"/>
      <c r="GN56" s="378"/>
      <c r="GO56" s="378"/>
      <c r="GP56" s="378"/>
      <c r="GQ56" s="378"/>
      <c r="GR56" s="378"/>
      <c r="GS56" s="378"/>
      <c r="GT56" s="378"/>
      <c r="GU56" s="378"/>
      <c r="GV56" s="378"/>
      <c r="GW56" s="378"/>
      <c r="GX56" s="378"/>
      <c r="GY56" s="378"/>
      <c r="GZ56" s="378"/>
      <c r="HA56" s="378"/>
      <c r="HB56" s="378"/>
      <c r="HC56" s="378"/>
      <c r="HD56" s="378"/>
      <c r="HE56" s="378"/>
      <c r="HF56" s="378"/>
      <c r="HG56" s="378"/>
      <c r="HH56" s="378"/>
      <c r="HI56" s="378"/>
      <c r="HJ56" s="378"/>
      <c r="HK56" s="378"/>
      <c r="HL56" s="378"/>
      <c r="HM56" s="378"/>
      <c r="HN56" s="378"/>
      <c r="HO56" s="378"/>
      <c r="HP56" s="378"/>
      <c r="HQ56" s="378"/>
      <c r="HR56" s="378"/>
      <c r="HS56" s="378"/>
      <c r="HT56" s="378"/>
      <c r="HU56" s="378"/>
      <c r="HV56" s="378"/>
      <c r="HW56" s="378"/>
      <c r="HX56" s="378"/>
      <c r="HY56" s="378"/>
      <c r="HZ56" s="378"/>
      <c r="IA56" s="378"/>
      <c r="IB56" s="378"/>
      <c r="IC56" s="378"/>
      <c r="ID56" s="378"/>
      <c r="IE56" s="378"/>
      <c r="IF56" s="378"/>
    </row>
    <row r="57" spans="1:240" ht="12.7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  <c r="CW57" s="378"/>
      <c r="CX57" s="378"/>
      <c r="CY57" s="378"/>
      <c r="CZ57" s="378"/>
      <c r="DA57" s="378"/>
      <c r="DB57" s="378"/>
      <c r="DC57" s="378"/>
      <c r="DD57" s="378"/>
      <c r="DE57" s="378"/>
      <c r="DF57" s="378"/>
      <c r="DG57" s="378"/>
      <c r="DH57" s="378"/>
      <c r="DI57" s="378"/>
      <c r="DJ57" s="378"/>
      <c r="DK57" s="378"/>
      <c r="DL57" s="378"/>
      <c r="DM57" s="378"/>
      <c r="DN57" s="378"/>
      <c r="DO57" s="378"/>
      <c r="DP57" s="378"/>
      <c r="DQ57" s="378"/>
      <c r="DR57" s="378"/>
      <c r="DS57" s="378"/>
      <c r="DT57" s="378"/>
      <c r="DU57" s="378"/>
      <c r="DV57" s="378"/>
      <c r="DW57" s="378"/>
      <c r="DX57" s="378"/>
      <c r="DY57" s="378"/>
      <c r="DZ57" s="378"/>
      <c r="EA57" s="378"/>
      <c r="EB57" s="378"/>
      <c r="EC57" s="378"/>
      <c r="ED57" s="378"/>
      <c r="EE57" s="378"/>
      <c r="EF57" s="378"/>
      <c r="EG57" s="378"/>
      <c r="EH57" s="378"/>
      <c r="EI57" s="378"/>
      <c r="EJ57" s="378"/>
      <c r="EK57" s="378"/>
      <c r="EL57" s="378"/>
      <c r="EM57" s="378"/>
      <c r="EN57" s="378"/>
      <c r="EO57" s="378"/>
      <c r="EP57" s="378"/>
      <c r="EQ57" s="378"/>
      <c r="ER57" s="378"/>
      <c r="ES57" s="378"/>
      <c r="ET57" s="378"/>
      <c r="EU57" s="378"/>
      <c r="EV57" s="378"/>
      <c r="EW57" s="378"/>
      <c r="EX57" s="378"/>
      <c r="EY57" s="378"/>
      <c r="EZ57" s="378"/>
      <c r="FA57" s="378"/>
      <c r="FB57" s="378"/>
      <c r="FC57" s="378"/>
      <c r="FD57" s="378"/>
      <c r="FE57" s="378"/>
      <c r="FF57" s="378"/>
      <c r="FG57" s="378"/>
      <c r="FH57" s="378"/>
      <c r="FI57" s="378"/>
      <c r="FJ57" s="378"/>
      <c r="FK57" s="378"/>
      <c r="FL57" s="378"/>
      <c r="FM57" s="378"/>
      <c r="FN57" s="378"/>
      <c r="FO57" s="378"/>
      <c r="FP57" s="378"/>
      <c r="FQ57" s="378"/>
      <c r="FR57" s="378"/>
      <c r="FS57" s="378"/>
      <c r="FT57" s="378"/>
      <c r="FU57" s="378"/>
      <c r="FV57" s="378"/>
      <c r="FW57" s="378"/>
      <c r="FX57" s="378"/>
      <c r="FY57" s="378"/>
      <c r="FZ57" s="378"/>
      <c r="GA57" s="378"/>
      <c r="GB57" s="378"/>
      <c r="GC57" s="378"/>
      <c r="GD57" s="378"/>
      <c r="GE57" s="378"/>
      <c r="GF57" s="378"/>
      <c r="GG57" s="378"/>
      <c r="GH57" s="378"/>
      <c r="GI57" s="378"/>
      <c r="GJ57" s="378"/>
      <c r="GK57" s="378"/>
      <c r="GL57" s="378"/>
      <c r="GM57" s="378"/>
      <c r="GN57" s="378"/>
      <c r="GO57" s="378"/>
      <c r="GP57" s="378"/>
      <c r="GQ57" s="378"/>
      <c r="GR57" s="378"/>
      <c r="GS57" s="378"/>
      <c r="GT57" s="378"/>
      <c r="GU57" s="378"/>
      <c r="GV57" s="378"/>
      <c r="GW57" s="378"/>
      <c r="GX57" s="378"/>
      <c r="GY57" s="378"/>
      <c r="GZ57" s="378"/>
      <c r="HA57" s="378"/>
      <c r="HB57" s="378"/>
      <c r="HC57" s="378"/>
      <c r="HD57" s="378"/>
      <c r="HE57" s="378"/>
      <c r="HF57" s="378"/>
      <c r="HG57" s="378"/>
      <c r="HH57" s="378"/>
      <c r="HI57" s="378"/>
      <c r="HJ57" s="378"/>
      <c r="HK57" s="378"/>
      <c r="HL57" s="378"/>
      <c r="HM57" s="378"/>
      <c r="HN57" s="378"/>
      <c r="HO57" s="378"/>
      <c r="HP57" s="378"/>
      <c r="HQ57" s="378"/>
      <c r="HR57" s="378"/>
      <c r="HS57" s="378"/>
      <c r="HT57" s="378"/>
      <c r="HU57" s="378"/>
      <c r="HV57" s="378"/>
      <c r="HW57" s="378"/>
      <c r="HX57" s="378"/>
      <c r="HY57" s="378"/>
      <c r="HZ57" s="378"/>
      <c r="IA57" s="378"/>
      <c r="IB57" s="378"/>
      <c r="IC57" s="378"/>
      <c r="ID57" s="378"/>
      <c r="IE57" s="378"/>
      <c r="IF57" s="378"/>
    </row>
    <row r="58" spans="1:240" ht="12.75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8"/>
      <c r="CX58" s="378"/>
      <c r="CY58" s="378"/>
      <c r="CZ58" s="378"/>
      <c r="DA58" s="378"/>
      <c r="DB58" s="378"/>
      <c r="DC58" s="378"/>
      <c r="DD58" s="378"/>
      <c r="DE58" s="378"/>
      <c r="DF58" s="378"/>
      <c r="DG58" s="378"/>
      <c r="DH58" s="378"/>
      <c r="DI58" s="378"/>
      <c r="DJ58" s="378"/>
      <c r="DK58" s="378"/>
      <c r="DL58" s="378"/>
      <c r="DM58" s="378"/>
      <c r="DN58" s="378"/>
      <c r="DO58" s="378"/>
      <c r="DP58" s="378"/>
      <c r="DQ58" s="378"/>
      <c r="DR58" s="378"/>
      <c r="DS58" s="378"/>
      <c r="DT58" s="378"/>
      <c r="DU58" s="378"/>
      <c r="DV58" s="378"/>
      <c r="DW58" s="378"/>
      <c r="DX58" s="378"/>
      <c r="DY58" s="378"/>
      <c r="DZ58" s="378"/>
      <c r="EA58" s="378"/>
      <c r="EB58" s="378"/>
      <c r="EC58" s="378"/>
      <c r="ED58" s="378"/>
      <c r="EE58" s="378"/>
      <c r="EF58" s="378"/>
      <c r="EG58" s="378"/>
      <c r="EH58" s="378"/>
      <c r="EI58" s="378"/>
      <c r="EJ58" s="378"/>
      <c r="EK58" s="378"/>
      <c r="EL58" s="378"/>
      <c r="EM58" s="378"/>
      <c r="EN58" s="378"/>
      <c r="EO58" s="378"/>
      <c r="EP58" s="378"/>
      <c r="EQ58" s="378"/>
      <c r="ER58" s="378"/>
      <c r="ES58" s="378"/>
      <c r="ET58" s="378"/>
      <c r="EU58" s="378"/>
      <c r="EV58" s="378"/>
      <c r="EW58" s="378"/>
      <c r="EX58" s="378"/>
      <c r="EY58" s="378"/>
      <c r="EZ58" s="378"/>
      <c r="FA58" s="378"/>
      <c r="FB58" s="378"/>
      <c r="FC58" s="378"/>
      <c r="FD58" s="378"/>
      <c r="FE58" s="378"/>
      <c r="FF58" s="378"/>
      <c r="FG58" s="378"/>
      <c r="FH58" s="378"/>
      <c r="FI58" s="378"/>
      <c r="FJ58" s="378"/>
      <c r="FK58" s="378"/>
      <c r="FL58" s="378"/>
      <c r="FM58" s="378"/>
      <c r="FN58" s="378"/>
      <c r="FO58" s="378"/>
      <c r="FP58" s="378"/>
      <c r="FQ58" s="378"/>
      <c r="FR58" s="378"/>
      <c r="FS58" s="378"/>
      <c r="FT58" s="378"/>
      <c r="FU58" s="378"/>
      <c r="FV58" s="378"/>
      <c r="FW58" s="378"/>
      <c r="FX58" s="378"/>
      <c r="FY58" s="378"/>
      <c r="FZ58" s="378"/>
      <c r="GA58" s="378"/>
      <c r="GB58" s="378"/>
      <c r="GC58" s="378"/>
      <c r="GD58" s="378"/>
      <c r="GE58" s="378"/>
      <c r="GF58" s="378"/>
      <c r="GG58" s="378"/>
      <c r="GH58" s="378"/>
      <c r="GI58" s="378"/>
      <c r="GJ58" s="378"/>
      <c r="GK58" s="378"/>
      <c r="GL58" s="378"/>
      <c r="GM58" s="378"/>
      <c r="GN58" s="378"/>
      <c r="GO58" s="378"/>
      <c r="GP58" s="378"/>
      <c r="GQ58" s="378"/>
      <c r="GR58" s="378"/>
      <c r="GS58" s="378"/>
      <c r="GT58" s="378"/>
      <c r="GU58" s="378"/>
      <c r="GV58" s="378"/>
      <c r="GW58" s="378"/>
      <c r="GX58" s="378"/>
      <c r="GY58" s="378"/>
      <c r="GZ58" s="378"/>
      <c r="HA58" s="378"/>
      <c r="HB58" s="378"/>
      <c r="HC58" s="378"/>
      <c r="HD58" s="378"/>
      <c r="HE58" s="378"/>
      <c r="HF58" s="378"/>
      <c r="HG58" s="378"/>
      <c r="HH58" s="378"/>
      <c r="HI58" s="378"/>
      <c r="HJ58" s="378"/>
      <c r="HK58" s="378"/>
      <c r="HL58" s="378"/>
      <c r="HM58" s="378"/>
      <c r="HN58" s="378"/>
      <c r="HO58" s="378"/>
      <c r="HP58" s="378"/>
      <c r="HQ58" s="378"/>
      <c r="HR58" s="378"/>
      <c r="HS58" s="378"/>
      <c r="HT58" s="378"/>
      <c r="HU58" s="378"/>
      <c r="HV58" s="378"/>
      <c r="HW58" s="378"/>
      <c r="HX58" s="378"/>
      <c r="HY58" s="378"/>
      <c r="HZ58" s="378"/>
      <c r="IA58" s="378"/>
      <c r="IB58" s="378"/>
      <c r="IC58" s="378"/>
      <c r="ID58" s="378"/>
      <c r="IE58" s="378"/>
      <c r="IF58" s="378"/>
    </row>
    <row r="59" spans="1:240" ht="12.7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  <c r="CF59" s="378"/>
      <c r="CG59" s="378"/>
      <c r="CH59" s="378"/>
      <c r="CI59" s="378"/>
      <c r="CJ59" s="378"/>
      <c r="CK59" s="378"/>
      <c r="CL59" s="378"/>
      <c r="CM59" s="378"/>
      <c r="CN59" s="378"/>
      <c r="CO59" s="378"/>
      <c r="CP59" s="378"/>
      <c r="CQ59" s="378"/>
      <c r="CR59" s="378"/>
      <c r="CS59" s="378"/>
      <c r="CT59" s="378"/>
      <c r="CU59" s="378"/>
      <c r="CV59" s="378"/>
      <c r="CW59" s="378"/>
      <c r="CX59" s="378"/>
      <c r="CY59" s="378"/>
      <c r="CZ59" s="378"/>
      <c r="DA59" s="378"/>
      <c r="DB59" s="378"/>
      <c r="DC59" s="378"/>
      <c r="DD59" s="378"/>
      <c r="DE59" s="378"/>
      <c r="DF59" s="378"/>
      <c r="DG59" s="378"/>
      <c r="DH59" s="378"/>
      <c r="DI59" s="378"/>
      <c r="DJ59" s="378"/>
      <c r="DK59" s="378"/>
      <c r="DL59" s="378"/>
      <c r="DM59" s="378"/>
      <c r="DN59" s="378"/>
      <c r="DO59" s="378"/>
      <c r="DP59" s="378"/>
      <c r="DQ59" s="378"/>
      <c r="DR59" s="378"/>
      <c r="DS59" s="378"/>
      <c r="DT59" s="378"/>
      <c r="DU59" s="378"/>
      <c r="DV59" s="378"/>
      <c r="DW59" s="378"/>
      <c r="DX59" s="378"/>
      <c r="DY59" s="378"/>
      <c r="DZ59" s="378"/>
      <c r="EA59" s="378"/>
      <c r="EB59" s="378"/>
      <c r="EC59" s="378"/>
      <c r="ED59" s="378"/>
      <c r="EE59" s="378"/>
      <c r="EF59" s="378"/>
      <c r="EG59" s="378"/>
      <c r="EH59" s="378"/>
      <c r="EI59" s="378"/>
      <c r="EJ59" s="378"/>
      <c r="EK59" s="378"/>
      <c r="EL59" s="378"/>
      <c r="EM59" s="378"/>
      <c r="EN59" s="378"/>
      <c r="EO59" s="378"/>
      <c r="EP59" s="378"/>
      <c r="EQ59" s="378"/>
      <c r="ER59" s="378"/>
      <c r="ES59" s="378"/>
      <c r="ET59" s="378"/>
      <c r="EU59" s="378"/>
      <c r="EV59" s="378"/>
      <c r="EW59" s="378"/>
      <c r="EX59" s="378"/>
      <c r="EY59" s="378"/>
      <c r="EZ59" s="378"/>
      <c r="FA59" s="378"/>
      <c r="FB59" s="378"/>
      <c r="FC59" s="378"/>
      <c r="FD59" s="378"/>
      <c r="FE59" s="378"/>
      <c r="FF59" s="378"/>
      <c r="FG59" s="378"/>
      <c r="FH59" s="378"/>
      <c r="FI59" s="378"/>
      <c r="FJ59" s="378"/>
      <c r="FK59" s="378"/>
      <c r="FL59" s="378"/>
      <c r="FM59" s="378"/>
      <c r="FN59" s="378"/>
      <c r="FO59" s="378"/>
      <c r="FP59" s="378"/>
      <c r="FQ59" s="378"/>
      <c r="FR59" s="378"/>
      <c r="FS59" s="378"/>
      <c r="FT59" s="378"/>
      <c r="FU59" s="378"/>
      <c r="FV59" s="378"/>
      <c r="FW59" s="378"/>
      <c r="FX59" s="378"/>
      <c r="FY59" s="378"/>
      <c r="FZ59" s="378"/>
      <c r="GA59" s="378"/>
      <c r="GB59" s="378"/>
      <c r="GC59" s="378"/>
      <c r="GD59" s="378"/>
      <c r="GE59" s="378"/>
      <c r="GF59" s="378"/>
      <c r="GG59" s="378"/>
      <c r="GH59" s="378"/>
      <c r="GI59" s="378"/>
      <c r="GJ59" s="378"/>
      <c r="GK59" s="378"/>
      <c r="GL59" s="378"/>
      <c r="GM59" s="378"/>
      <c r="GN59" s="378"/>
      <c r="GO59" s="378"/>
      <c r="GP59" s="378"/>
      <c r="GQ59" s="378"/>
      <c r="GR59" s="378"/>
      <c r="GS59" s="378"/>
      <c r="GT59" s="378"/>
      <c r="GU59" s="378"/>
      <c r="GV59" s="378"/>
      <c r="GW59" s="378"/>
      <c r="GX59" s="378"/>
      <c r="GY59" s="378"/>
      <c r="GZ59" s="378"/>
      <c r="HA59" s="378"/>
      <c r="HB59" s="378"/>
      <c r="HC59" s="378"/>
      <c r="HD59" s="378"/>
      <c r="HE59" s="378"/>
      <c r="HF59" s="378"/>
      <c r="HG59" s="378"/>
      <c r="HH59" s="378"/>
      <c r="HI59" s="378"/>
      <c r="HJ59" s="378"/>
      <c r="HK59" s="378"/>
      <c r="HL59" s="378"/>
      <c r="HM59" s="378"/>
      <c r="HN59" s="378"/>
      <c r="HO59" s="378"/>
      <c r="HP59" s="378"/>
      <c r="HQ59" s="378"/>
      <c r="HR59" s="378"/>
      <c r="HS59" s="378"/>
      <c r="HT59" s="378"/>
      <c r="HU59" s="378"/>
      <c r="HV59" s="378"/>
      <c r="HW59" s="378"/>
      <c r="HX59" s="378"/>
      <c r="HY59" s="378"/>
      <c r="HZ59" s="378"/>
      <c r="IA59" s="378"/>
      <c r="IB59" s="378"/>
      <c r="IC59" s="378"/>
      <c r="ID59" s="378"/>
      <c r="IE59" s="378"/>
      <c r="IF59" s="378"/>
    </row>
    <row r="60" spans="1:240" ht="12.75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  <c r="CF60" s="378"/>
      <c r="CG60" s="378"/>
      <c r="CH60" s="378"/>
      <c r="CI60" s="378"/>
      <c r="CJ60" s="378"/>
      <c r="CK60" s="378"/>
      <c r="CL60" s="378"/>
      <c r="CM60" s="378"/>
      <c r="CN60" s="378"/>
      <c r="CO60" s="378"/>
      <c r="CP60" s="378"/>
      <c r="CQ60" s="378"/>
      <c r="CR60" s="378"/>
      <c r="CS60" s="378"/>
      <c r="CT60" s="378"/>
      <c r="CU60" s="378"/>
      <c r="CV60" s="378"/>
      <c r="CW60" s="378"/>
      <c r="CX60" s="378"/>
      <c r="CY60" s="378"/>
      <c r="CZ60" s="378"/>
      <c r="DA60" s="378"/>
      <c r="DB60" s="378"/>
      <c r="DC60" s="378"/>
      <c r="DD60" s="378"/>
      <c r="DE60" s="378"/>
      <c r="DF60" s="378"/>
      <c r="DG60" s="378"/>
      <c r="DH60" s="378"/>
      <c r="DI60" s="378"/>
      <c r="DJ60" s="378"/>
      <c r="DK60" s="378"/>
      <c r="DL60" s="378"/>
      <c r="DM60" s="378"/>
      <c r="DN60" s="378"/>
      <c r="DO60" s="378"/>
      <c r="DP60" s="378"/>
      <c r="DQ60" s="378"/>
      <c r="DR60" s="378"/>
      <c r="DS60" s="378"/>
      <c r="DT60" s="378"/>
      <c r="DU60" s="378"/>
      <c r="DV60" s="378"/>
      <c r="DW60" s="378"/>
      <c r="DX60" s="378"/>
      <c r="DY60" s="378"/>
      <c r="DZ60" s="378"/>
      <c r="EA60" s="378"/>
      <c r="EB60" s="378"/>
      <c r="EC60" s="378"/>
      <c r="ED60" s="378"/>
      <c r="EE60" s="378"/>
      <c r="EF60" s="378"/>
      <c r="EG60" s="378"/>
      <c r="EH60" s="378"/>
      <c r="EI60" s="378"/>
      <c r="EJ60" s="378"/>
      <c r="EK60" s="378"/>
      <c r="EL60" s="378"/>
      <c r="EM60" s="378"/>
      <c r="EN60" s="378"/>
      <c r="EO60" s="378"/>
      <c r="EP60" s="378"/>
      <c r="EQ60" s="378"/>
      <c r="ER60" s="378"/>
      <c r="ES60" s="378"/>
      <c r="ET60" s="378"/>
      <c r="EU60" s="378"/>
      <c r="EV60" s="378"/>
      <c r="EW60" s="378"/>
      <c r="EX60" s="378"/>
      <c r="EY60" s="378"/>
      <c r="EZ60" s="378"/>
      <c r="FA60" s="378"/>
      <c r="FB60" s="378"/>
      <c r="FC60" s="378"/>
      <c r="FD60" s="378"/>
      <c r="FE60" s="378"/>
      <c r="FF60" s="378"/>
      <c r="FG60" s="378"/>
      <c r="FH60" s="378"/>
      <c r="FI60" s="378"/>
      <c r="FJ60" s="378"/>
      <c r="FK60" s="378"/>
      <c r="FL60" s="378"/>
      <c r="FM60" s="378"/>
      <c r="FN60" s="378"/>
      <c r="FO60" s="378"/>
      <c r="FP60" s="378"/>
      <c r="FQ60" s="378"/>
      <c r="FR60" s="378"/>
      <c r="FS60" s="378"/>
      <c r="FT60" s="378"/>
      <c r="FU60" s="378"/>
      <c r="FV60" s="378"/>
      <c r="FW60" s="378"/>
      <c r="FX60" s="378"/>
      <c r="FY60" s="378"/>
      <c r="FZ60" s="378"/>
      <c r="GA60" s="378"/>
      <c r="GB60" s="378"/>
      <c r="GC60" s="378"/>
      <c r="GD60" s="378"/>
      <c r="GE60" s="378"/>
      <c r="GF60" s="378"/>
      <c r="GG60" s="378"/>
      <c r="GH60" s="378"/>
      <c r="GI60" s="378"/>
      <c r="GJ60" s="378"/>
      <c r="GK60" s="378"/>
      <c r="GL60" s="378"/>
      <c r="GM60" s="378"/>
      <c r="GN60" s="378"/>
      <c r="GO60" s="378"/>
      <c r="GP60" s="378"/>
      <c r="GQ60" s="378"/>
      <c r="GR60" s="378"/>
      <c r="GS60" s="378"/>
      <c r="GT60" s="378"/>
      <c r="GU60" s="378"/>
      <c r="GV60" s="378"/>
      <c r="GW60" s="378"/>
      <c r="GX60" s="378"/>
      <c r="GY60" s="378"/>
      <c r="GZ60" s="378"/>
      <c r="HA60" s="378"/>
      <c r="HB60" s="378"/>
      <c r="HC60" s="378"/>
      <c r="HD60" s="378"/>
      <c r="HE60" s="378"/>
      <c r="HF60" s="378"/>
      <c r="HG60" s="378"/>
      <c r="HH60" s="378"/>
      <c r="HI60" s="378"/>
      <c r="HJ60" s="378"/>
      <c r="HK60" s="378"/>
      <c r="HL60" s="378"/>
      <c r="HM60" s="378"/>
      <c r="HN60" s="378"/>
      <c r="HO60" s="378"/>
      <c r="HP60" s="378"/>
      <c r="HQ60" s="378"/>
      <c r="HR60" s="378"/>
      <c r="HS60" s="378"/>
      <c r="HT60" s="378"/>
      <c r="HU60" s="378"/>
      <c r="HV60" s="378"/>
      <c r="HW60" s="378"/>
      <c r="HX60" s="378"/>
      <c r="HY60" s="378"/>
      <c r="HZ60" s="378"/>
      <c r="IA60" s="378"/>
      <c r="IB60" s="378"/>
      <c r="IC60" s="378"/>
      <c r="ID60" s="378"/>
      <c r="IE60" s="378"/>
      <c r="IF60" s="378"/>
    </row>
    <row r="61" spans="16:240" ht="12.75"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  <c r="CF61" s="378"/>
      <c r="CG61" s="378"/>
      <c r="CH61" s="378"/>
      <c r="CI61" s="378"/>
      <c r="CJ61" s="378"/>
      <c r="CK61" s="378"/>
      <c r="CL61" s="378"/>
      <c r="CM61" s="378"/>
      <c r="CN61" s="378"/>
      <c r="CO61" s="378"/>
      <c r="CP61" s="378"/>
      <c r="CQ61" s="378"/>
      <c r="CR61" s="378"/>
      <c r="CS61" s="378"/>
      <c r="CT61" s="378"/>
      <c r="CU61" s="378"/>
      <c r="CV61" s="378"/>
      <c r="CW61" s="378"/>
      <c r="CX61" s="378"/>
      <c r="CY61" s="378"/>
      <c r="CZ61" s="378"/>
      <c r="DA61" s="378"/>
      <c r="DB61" s="378"/>
      <c r="DC61" s="378"/>
      <c r="DD61" s="378"/>
      <c r="DE61" s="378"/>
      <c r="DF61" s="378"/>
      <c r="DG61" s="378"/>
      <c r="DH61" s="378"/>
      <c r="DI61" s="378"/>
      <c r="DJ61" s="378"/>
      <c r="DK61" s="378"/>
      <c r="DL61" s="378"/>
      <c r="DM61" s="378"/>
      <c r="DN61" s="378"/>
      <c r="DO61" s="378"/>
      <c r="DP61" s="378"/>
      <c r="DQ61" s="378"/>
      <c r="DR61" s="378"/>
      <c r="DS61" s="378"/>
      <c r="DT61" s="378"/>
      <c r="DU61" s="378"/>
      <c r="DV61" s="378"/>
      <c r="DW61" s="378"/>
      <c r="DX61" s="378"/>
      <c r="DY61" s="378"/>
      <c r="DZ61" s="378"/>
      <c r="EA61" s="378"/>
      <c r="EB61" s="378"/>
      <c r="EC61" s="378"/>
      <c r="ED61" s="378"/>
      <c r="EE61" s="378"/>
      <c r="EF61" s="378"/>
      <c r="EG61" s="378"/>
      <c r="EH61" s="378"/>
      <c r="EI61" s="378"/>
      <c r="EJ61" s="378"/>
      <c r="EK61" s="378"/>
      <c r="EL61" s="378"/>
      <c r="EM61" s="378"/>
      <c r="EN61" s="378"/>
      <c r="EO61" s="378"/>
      <c r="EP61" s="378"/>
      <c r="EQ61" s="378"/>
      <c r="ER61" s="378"/>
      <c r="ES61" s="378"/>
      <c r="ET61" s="378"/>
      <c r="EU61" s="378"/>
      <c r="EV61" s="378"/>
      <c r="EW61" s="378"/>
      <c r="EX61" s="378"/>
      <c r="EY61" s="378"/>
      <c r="EZ61" s="378"/>
      <c r="FA61" s="378"/>
      <c r="FB61" s="378"/>
      <c r="FC61" s="378"/>
      <c r="FD61" s="378"/>
      <c r="FE61" s="378"/>
      <c r="FF61" s="378"/>
      <c r="FG61" s="378"/>
      <c r="FH61" s="378"/>
      <c r="FI61" s="378"/>
      <c r="FJ61" s="378"/>
      <c r="FK61" s="378"/>
      <c r="FL61" s="378"/>
      <c r="FM61" s="378"/>
      <c r="FN61" s="378"/>
      <c r="FO61" s="378"/>
      <c r="FP61" s="378"/>
      <c r="FQ61" s="378"/>
      <c r="FR61" s="378"/>
      <c r="FS61" s="378"/>
      <c r="FT61" s="378"/>
      <c r="FU61" s="378"/>
      <c r="FV61" s="378"/>
      <c r="FW61" s="378"/>
      <c r="FX61" s="378"/>
      <c r="FY61" s="378"/>
      <c r="FZ61" s="378"/>
      <c r="GA61" s="378"/>
      <c r="GB61" s="378"/>
      <c r="GC61" s="378"/>
      <c r="GD61" s="378"/>
      <c r="GE61" s="378"/>
      <c r="GF61" s="378"/>
      <c r="GG61" s="378"/>
      <c r="GH61" s="378"/>
      <c r="GI61" s="378"/>
      <c r="GJ61" s="378"/>
      <c r="GK61" s="378"/>
      <c r="GL61" s="378"/>
      <c r="GM61" s="378"/>
      <c r="GN61" s="378"/>
      <c r="GO61" s="378"/>
      <c r="GP61" s="378"/>
      <c r="GQ61" s="378"/>
      <c r="GR61" s="378"/>
      <c r="GS61" s="378"/>
      <c r="GT61" s="378"/>
      <c r="GU61" s="378"/>
      <c r="GV61" s="378"/>
      <c r="GW61" s="378"/>
      <c r="GX61" s="378"/>
      <c r="GY61" s="378"/>
      <c r="GZ61" s="378"/>
      <c r="HA61" s="378"/>
      <c r="HB61" s="378"/>
      <c r="HC61" s="378"/>
      <c r="HD61" s="378"/>
      <c r="HE61" s="378"/>
      <c r="HF61" s="378"/>
      <c r="HG61" s="378"/>
      <c r="HH61" s="378"/>
      <c r="HI61" s="378"/>
      <c r="HJ61" s="378"/>
      <c r="HK61" s="378"/>
      <c r="HL61" s="378"/>
      <c r="HM61" s="378"/>
      <c r="HN61" s="378"/>
      <c r="HO61" s="378"/>
      <c r="HP61" s="378"/>
      <c r="HQ61" s="378"/>
      <c r="HR61" s="378"/>
      <c r="HS61" s="378"/>
      <c r="HT61" s="378"/>
      <c r="HU61" s="378"/>
      <c r="HV61" s="378"/>
      <c r="HW61" s="378"/>
      <c r="HX61" s="378"/>
      <c r="HY61" s="378"/>
      <c r="HZ61" s="378"/>
      <c r="IA61" s="378"/>
      <c r="IB61" s="378"/>
      <c r="IC61" s="378"/>
      <c r="ID61" s="378"/>
      <c r="IE61" s="378"/>
      <c r="IF61" s="378"/>
    </row>
    <row r="62" spans="16:240" ht="12.75"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78"/>
      <c r="BM62" s="378"/>
      <c r="BN62" s="378"/>
      <c r="BO62" s="378"/>
      <c r="BP62" s="378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8"/>
      <c r="CF62" s="378"/>
      <c r="CG62" s="378"/>
      <c r="CH62" s="378"/>
      <c r="CI62" s="378"/>
      <c r="CJ62" s="378"/>
      <c r="CK62" s="378"/>
      <c r="CL62" s="378"/>
      <c r="CM62" s="378"/>
      <c r="CN62" s="378"/>
      <c r="CO62" s="378"/>
      <c r="CP62" s="378"/>
      <c r="CQ62" s="378"/>
      <c r="CR62" s="378"/>
      <c r="CS62" s="378"/>
      <c r="CT62" s="378"/>
      <c r="CU62" s="378"/>
      <c r="CV62" s="378"/>
      <c r="CW62" s="378"/>
      <c r="CX62" s="378"/>
      <c r="CY62" s="378"/>
      <c r="CZ62" s="378"/>
      <c r="DA62" s="378"/>
      <c r="DB62" s="378"/>
      <c r="DC62" s="378"/>
      <c r="DD62" s="378"/>
      <c r="DE62" s="378"/>
      <c r="DF62" s="378"/>
      <c r="DG62" s="378"/>
      <c r="DH62" s="378"/>
      <c r="DI62" s="378"/>
      <c r="DJ62" s="378"/>
      <c r="DK62" s="378"/>
      <c r="DL62" s="378"/>
      <c r="DM62" s="378"/>
      <c r="DN62" s="378"/>
      <c r="DO62" s="378"/>
      <c r="DP62" s="378"/>
      <c r="DQ62" s="378"/>
      <c r="DR62" s="378"/>
      <c r="DS62" s="378"/>
      <c r="DT62" s="378"/>
      <c r="DU62" s="378"/>
      <c r="DV62" s="378"/>
      <c r="DW62" s="378"/>
      <c r="DX62" s="378"/>
      <c r="DY62" s="378"/>
      <c r="DZ62" s="378"/>
      <c r="EA62" s="378"/>
      <c r="EB62" s="378"/>
      <c r="EC62" s="378"/>
      <c r="ED62" s="378"/>
      <c r="EE62" s="378"/>
      <c r="EF62" s="378"/>
      <c r="EG62" s="378"/>
      <c r="EH62" s="378"/>
      <c r="EI62" s="378"/>
      <c r="EJ62" s="378"/>
      <c r="EK62" s="378"/>
      <c r="EL62" s="378"/>
      <c r="EM62" s="378"/>
      <c r="EN62" s="378"/>
      <c r="EO62" s="378"/>
      <c r="EP62" s="378"/>
      <c r="EQ62" s="378"/>
      <c r="ER62" s="378"/>
      <c r="ES62" s="378"/>
      <c r="ET62" s="378"/>
      <c r="EU62" s="378"/>
      <c r="EV62" s="378"/>
      <c r="EW62" s="378"/>
      <c r="EX62" s="378"/>
      <c r="EY62" s="378"/>
      <c r="EZ62" s="378"/>
      <c r="FA62" s="378"/>
      <c r="FB62" s="378"/>
      <c r="FC62" s="378"/>
      <c r="FD62" s="378"/>
      <c r="FE62" s="378"/>
      <c r="FF62" s="378"/>
      <c r="FG62" s="378"/>
      <c r="FH62" s="378"/>
      <c r="FI62" s="378"/>
      <c r="FJ62" s="378"/>
      <c r="FK62" s="378"/>
      <c r="FL62" s="378"/>
      <c r="FM62" s="378"/>
      <c r="FN62" s="378"/>
      <c r="FO62" s="378"/>
      <c r="FP62" s="378"/>
      <c r="FQ62" s="378"/>
      <c r="FR62" s="378"/>
      <c r="FS62" s="378"/>
      <c r="FT62" s="378"/>
      <c r="FU62" s="378"/>
      <c r="FV62" s="378"/>
      <c r="FW62" s="378"/>
      <c r="FX62" s="378"/>
      <c r="FY62" s="378"/>
      <c r="FZ62" s="378"/>
      <c r="GA62" s="378"/>
      <c r="GB62" s="378"/>
      <c r="GC62" s="378"/>
      <c r="GD62" s="378"/>
      <c r="GE62" s="378"/>
      <c r="GF62" s="378"/>
      <c r="GG62" s="378"/>
      <c r="GH62" s="378"/>
      <c r="GI62" s="378"/>
      <c r="GJ62" s="378"/>
      <c r="GK62" s="378"/>
      <c r="GL62" s="378"/>
      <c r="GM62" s="378"/>
      <c r="GN62" s="378"/>
      <c r="GO62" s="378"/>
      <c r="GP62" s="378"/>
      <c r="GQ62" s="378"/>
      <c r="GR62" s="378"/>
      <c r="GS62" s="378"/>
      <c r="GT62" s="378"/>
      <c r="GU62" s="378"/>
      <c r="GV62" s="378"/>
      <c r="GW62" s="378"/>
      <c r="GX62" s="378"/>
      <c r="GY62" s="378"/>
      <c r="GZ62" s="378"/>
      <c r="HA62" s="378"/>
      <c r="HB62" s="378"/>
      <c r="HC62" s="378"/>
      <c r="HD62" s="378"/>
      <c r="HE62" s="378"/>
      <c r="HF62" s="378"/>
      <c r="HG62" s="378"/>
      <c r="HH62" s="378"/>
      <c r="HI62" s="378"/>
      <c r="HJ62" s="378"/>
      <c r="HK62" s="378"/>
      <c r="HL62" s="378"/>
      <c r="HM62" s="378"/>
      <c r="HN62" s="378"/>
      <c r="HO62" s="378"/>
      <c r="HP62" s="378"/>
      <c r="HQ62" s="378"/>
      <c r="HR62" s="378"/>
      <c r="HS62" s="378"/>
      <c r="HT62" s="378"/>
      <c r="HU62" s="378"/>
      <c r="HV62" s="378"/>
      <c r="HW62" s="378"/>
      <c r="HX62" s="378"/>
      <c r="HY62" s="378"/>
      <c r="HZ62" s="378"/>
      <c r="IA62" s="378"/>
      <c r="IB62" s="378"/>
      <c r="IC62" s="378"/>
      <c r="ID62" s="378"/>
      <c r="IE62" s="378"/>
      <c r="IF62" s="378"/>
    </row>
    <row r="63" spans="16:240" ht="12.75"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/>
      <c r="CJ63" s="378"/>
      <c r="CK63" s="378"/>
      <c r="CL63" s="378"/>
      <c r="CM63" s="378"/>
      <c r="CN63" s="378"/>
      <c r="CO63" s="378"/>
      <c r="CP63" s="378"/>
      <c r="CQ63" s="378"/>
      <c r="CR63" s="378"/>
      <c r="CS63" s="378"/>
      <c r="CT63" s="378"/>
      <c r="CU63" s="378"/>
      <c r="CV63" s="378"/>
      <c r="CW63" s="378"/>
      <c r="CX63" s="378"/>
      <c r="CY63" s="378"/>
      <c r="CZ63" s="378"/>
      <c r="DA63" s="378"/>
      <c r="DB63" s="378"/>
      <c r="DC63" s="378"/>
      <c r="DD63" s="378"/>
      <c r="DE63" s="378"/>
      <c r="DF63" s="378"/>
      <c r="DG63" s="378"/>
      <c r="DH63" s="378"/>
      <c r="DI63" s="378"/>
      <c r="DJ63" s="378"/>
      <c r="DK63" s="378"/>
      <c r="DL63" s="378"/>
      <c r="DM63" s="378"/>
      <c r="DN63" s="378"/>
      <c r="DO63" s="378"/>
      <c r="DP63" s="378"/>
      <c r="DQ63" s="378"/>
      <c r="DR63" s="378"/>
      <c r="DS63" s="378"/>
      <c r="DT63" s="378"/>
      <c r="DU63" s="378"/>
      <c r="DV63" s="378"/>
      <c r="DW63" s="378"/>
      <c r="DX63" s="378"/>
      <c r="DY63" s="378"/>
      <c r="DZ63" s="378"/>
      <c r="EA63" s="378"/>
      <c r="EB63" s="378"/>
      <c r="EC63" s="378"/>
      <c r="ED63" s="378"/>
      <c r="EE63" s="378"/>
      <c r="EF63" s="378"/>
      <c r="EG63" s="378"/>
      <c r="EH63" s="378"/>
      <c r="EI63" s="378"/>
      <c r="EJ63" s="378"/>
      <c r="EK63" s="378"/>
      <c r="EL63" s="378"/>
      <c r="EM63" s="378"/>
      <c r="EN63" s="378"/>
      <c r="EO63" s="378"/>
      <c r="EP63" s="378"/>
      <c r="EQ63" s="378"/>
      <c r="ER63" s="378"/>
      <c r="ES63" s="378"/>
      <c r="ET63" s="378"/>
      <c r="EU63" s="378"/>
      <c r="EV63" s="378"/>
      <c r="EW63" s="378"/>
      <c r="EX63" s="378"/>
      <c r="EY63" s="378"/>
      <c r="EZ63" s="378"/>
      <c r="FA63" s="378"/>
      <c r="FB63" s="378"/>
      <c r="FC63" s="378"/>
      <c r="FD63" s="378"/>
      <c r="FE63" s="378"/>
      <c r="FF63" s="378"/>
      <c r="FG63" s="378"/>
      <c r="FH63" s="378"/>
      <c r="FI63" s="378"/>
      <c r="FJ63" s="378"/>
      <c r="FK63" s="378"/>
      <c r="FL63" s="378"/>
      <c r="FM63" s="378"/>
      <c r="FN63" s="378"/>
      <c r="FO63" s="378"/>
      <c r="FP63" s="378"/>
      <c r="FQ63" s="378"/>
      <c r="FR63" s="378"/>
      <c r="FS63" s="378"/>
      <c r="FT63" s="378"/>
      <c r="FU63" s="378"/>
      <c r="FV63" s="378"/>
      <c r="FW63" s="378"/>
      <c r="FX63" s="378"/>
      <c r="FY63" s="378"/>
      <c r="FZ63" s="378"/>
      <c r="GA63" s="378"/>
      <c r="GB63" s="378"/>
      <c r="GC63" s="378"/>
      <c r="GD63" s="378"/>
      <c r="GE63" s="378"/>
      <c r="GF63" s="378"/>
      <c r="GG63" s="378"/>
      <c r="GH63" s="378"/>
      <c r="GI63" s="378"/>
      <c r="GJ63" s="378"/>
      <c r="GK63" s="378"/>
      <c r="GL63" s="378"/>
      <c r="GM63" s="378"/>
      <c r="GN63" s="378"/>
      <c r="GO63" s="378"/>
      <c r="GP63" s="378"/>
      <c r="GQ63" s="378"/>
      <c r="GR63" s="378"/>
      <c r="GS63" s="378"/>
      <c r="GT63" s="378"/>
      <c r="GU63" s="378"/>
      <c r="GV63" s="378"/>
      <c r="GW63" s="378"/>
      <c r="GX63" s="378"/>
      <c r="GY63" s="378"/>
      <c r="GZ63" s="378"/>
      <c r="HA63" s="378"/>
      <c r="HB63" s="378"/>
      <c r="HC63" s="378"/>
      <c r="HD63" s="378"/>
      <c r="HE63" s="378"/>
      <c r="HF63" s="378"/>
      <c r="HG63" s="378"/>
      <c r="HH63" s="378"/>
      <c r="HI63" s="378"/>
      <c r="HJ63" s="378"/>
      <c r="HK63" s="378"/>
      <c r="HL63" s="378"/>
      <c r="HM63" s="378"/>
      <c r="HN63" s="378"/>
      <c r="HO63" s="378"/>
      <c r="HP63" s="378"/>
      <c r="HQ63" s="378"/>
      <c r="HR63" s="378"/>
      <c r="HS63" s="378"/>
      <c r="HT63" s="378"/>
      <c r="HU63" s="378"/>
      <c r="HV63" s="378"/>
      <c r="HW63" s="378"/>
      <c r="HX63" s="378"/>
      <c r="HY63" s="378"/>
      <c r="HZ63" s="378"/>
      <c r="IA63" s="378"/>
      <c r="IB63" s="378"/>
      <c r="IC63" s="378"/>
      <c r="ID63" s="378"/>
      <c r="IE63" s="378"/>
      <c r="IF63" s="378"/>
    </row>
    <row r="64" spans="16:240" ht="12.75"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8"/>
      <c r="CD64" s="378"/>
      <c r="CE64" s="378"/>
      <c r="CF64" s="378"/>
      <c r="CG64" s="378"/>
      <c r="CH64" s="378"/>
      <c r="CI64" s="378"/>
      <c r="CJ64" s="378"/>
      <c r="CK64" s="378"/>
      <c r="CL64" s="378"/>
      <c r="CM64" s="378"/>
      <c r="CN64" s="378"/>
      <c r="CO64" s="378"/>
      <c r="CP64" s="378"/>
      <c r="CQ64" s="378"/>
      <c r="CR64" s="378"/>
      <c r="CS64" s="378"/>
      <c r="CT64" s="378"/>
      <c r="CU64" s="378"/>
      <c r="CV64" s="378"/>
      <c r="CW64" s="378"/>
      <c r="CX64" s="378"/>
      <c r="CY64" s="378"/>
      <c r="CZ64" s="378"/>
      <c r="DA64" s="378"/>
      <c r="DB64" s="378"/>
      <c r="DC64" s="378"/>
      <c r="DD64" s="378"/>
      <c r="DE64" s="378"/>
      <c r="DF64" s="378"/>
      <c r="DG64" s="378"/>
      <c r="DH64" s="378"/>
      <c r="DI64" s="378"/>
      <c r="DJ64" s="378"/>
      <c r="DK64" s="378"/>
      <c r="DL64" s="378"/>
      <c r="DM64" s="378"/>
      <c r="DN64" s="378"/>
      <c r="DO64" s="378"/>
      <c r="DP64" s="378"/>
      <c r="DQ64" s="378"/>
      <c r="DR64" s="378"/>
      <c r="DS64" s="378"/>
      <c r="DT64" s="378"/>
      <c r="DU64" s="378"/>
      <c r="DV64" s="378"/>
      <c r="DW64" s="378"/>
      <c r="DX64" s="378"/>
      <c r="DY64" s="378"/>
      <c r="DZ64" s="378"/>
      <c r="EA64" s="378"/>
      <c r="EB64" s="378"/>
      <c r="EC64" s="378"/>
      <c r="ED64" s="378"/>
      <c r="EE64" s="378"/>
      <c r="EF64" s="378"/>
      <c r="EG64" s="378"/>
      <c r="EH64" s="378"/>
      <c r="EI64" s="378"/>
      <c r="EJ64" s="378"/>
      <c r="EK64" s="378"/>
      <c r="EL64" s="378"/>
      <c r="EM64" s="378"/>
      <c r="EN64" s="378"/>
      <c r="EO64" s="378"/>
      <c r="EP64" s="378"/>
      <c r="EQ64" s="378"/>
      <c r="ER64" s="378"/>
      <c r="ES64" s="378"/>
      <c r="ET64" s="378"/>
      <c r="EU64" s="378"/>
      <c r="EV64" s="378"/>
      <c r="EW64" s="378"/>
      <c r="EX64" s="378"/>
      <c r="EY64" s="378"/>
      <c r="EZ64" s="378"/>
      <c r="FA64" s="378"/>
      <c r="FB64" s="378"/>
      <c r="FC64" s="378"/>
      <c r="FD64" s="378"/>
      <c r="FE64" s="378"/>
      <c r="FF64" s="378"/>
      <c r="FG64" s="378"/>
      <c r="FH64" s="378"/>
      <c r="FI64" s="378"/>
      <c r="FJ64" s="378"/>
      <c r="FK64" s="378"/>
      <c r="FL64" s="378"/>
      <c r="FM64" s="378"/>
      <c r="FN64" s="378"/>
      <c r="FO64" s="378"/>
      <c r="FP64" s="378"/>
      <c r="FQ64" s="378"/>
      <c r="FR64" s="378"/>
      <c r="FS64" s="378"/>
      <c r="FT64" s="378"/>
      <c r="FU64" s="378"/>
      <c r="FV64" s="378"/>
      <c r="FW64" s="378"/>
      <c r="FX64" s="378"/>
      <c r="FY64" s="378"/>
      <c r="FZ64" s="378"/>
      <c r="GA64" s="378"/>
      <c r="GB64" s="378"/>
      <c r="GC64" s="378"/>
      <c r="GD64" s="378"/>
      <c r="GE64" s="378"/>
      <c r="GF64" s="378"/>
      <c r="GG64" s="378"/>
      <c r="GH64" s="378"/>
      <c r="GI64" s="378"/>
      <c r="GJ64" s="378"/>
      <c r="GK64" s="378"/>
      <c r="GL64" s="378"/>
      <c r="GM64" s="378"/>
      <c r="GN64" s="378"/>
      <c r="GO64" s="378"/>
      <c r="GP64" s="378"/>
      <c r="GQ64" s="378"/>
      <c r="GR64" s="378"/>
      <c r="GS64" s="378"/>
      <c r="GT64" s="378"/>
      <c r="GU64" s="378"/>
      <c r="GV64" s="378"/>
      <c r="GW64" s="378"/>
      <c r="GX64" s="378"/>
      <c r="GY64" s="378"/>
      <c r="GZ64" s="378"/>
      <c r="HA64" s="378"/>
      <c r="HB64" s="378"/>
      <c r="HC64" s="378"/>
      <c r="HD64" s="378"/>
      <c r="HE64" s="378"/>
      <c r="HF64" s="378"/>
      <c r="HG64" s="378"/>
      <c r="HH64" s="378"/>
      <c r="HI64" s="378"/>
      <c r="HJ64" s="378"/>
      <c r="HK64" s="378"/>
      <c r="HL64" s="378"/>
      <c r="HM64" s="378"/>
      <c r="HN64" s="378"/>
      <c r="HO64" s="378"/>
      <c r="HP64" s="378"/>
      <c r="HQ64" s="378"/>
      <c r="HR64" s="378"/>
      <c r="HS64" s="378"/>
      <c r="HT64" s="378"/>
      <c r="HU64" s="378"/>
      <c r="HV64" s="378"/>
      <c r="HW64" s="378"/>
      <c r="HX64" s="378"/>
      <c r="HY64" s="378"/>
      <c r="HZ64" s="378"/>
      <c r="IA64" s="378"/>
      <c r="IB64" s="378"/>
      <c r="IC64" s="378"/>
      <c r="ID64" s="378"/>
      <c r="IE64" s="378"/>
      <c r="IF64" s="378"/>
    </row>
    <row r="65" spans="16:240" ht="12.75"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  <c r="CT65" s="378"/>
      <c r="CU65" s="378"/>
      <c r="CV65" s="378"/>
      <c r="CW65" s="378"/>
      <c r="CX65" s="378"/>
      <c r="CY65" s="378"/>
      <c r="CZ65" s="378"/>
      <c r="DA65" s="378"/>
      <c r="DB65" s="378"/>
      <c r="DC65" s="378"/>
      <c r="DD65" s="378"/>
      <c r="DE65" s="378"/>
      <c r="DF65" s="378"/>
      <c r="DG65" s="378"/>
      <c r="DH65" s="378"/>
      <c r="DI65" s="378"/>
      <c r="DJ65" s="378"/>
      <c r="DK65" s="378"/>
      <c r="DL65" s="378"/>
      <c r="DM65" s="378"/>
      <c r="DN65" s="378"/>
      <c r="DO65" s="378"/>
      <c r="DP65" s="378"/>
      <c r="DQ65" s="378"/>
      <c r="DR65" s="378"/>
      <c r="DS65" s="378"/>
      <c r="DT65" s="378"/>
      <c r="DU65" s="378"/>
      <c r="DV65" s="378"/>
      <c r="DW65" s="378"/>
      <c r="DX65" s="378"/>
      <c r="DY65" s="378"/>
      <c r="DZ65" s="378"/>
      <c r="EA65" s="378"/>
      <c r="EB65" s="378"/>
      <c r="EC65" s="378"/>
      <c r="ED65" s="378"/>
      <c r="EE65" s="378"/>
      <c r="EF65" s="378"/>
      <c r="EG65" s="378"/>
      <c r="EH65" s="378"/>
      <c r="EI65" s="378"/>
      <c r="EJ65" s="378"/>
      <c r="EK65" s="378"/>
      <c r="EL65" s="378"/>
      <c r="EM65" s="378"/>
      <c r="EN65" s="378"/>
      <c r="EO65" s="378"/>
      <c r="EP65" s="378"/>
      <c r="EQ65" s="378"/>
      <c r="ER65" s="378"/>
      <c r="ES65" s="378"/>
      <c r="ET65" s="378"/>
      <c r="EU65" s="378"/>
      <c r="EV65" s="378"/>
      <c r="EW65" s="378"/>
      <c r="EX65" s="378"/>
      <c r="EY65" s="378"/>
      <c r="EZ65" s="378"/>
      <c r="FA65" s="378"/>
      <c r="FB65" s="378"/>
      <c r="FC65" s="378"/>
      <c r="FD65" s="378"/>
      <c r="FE65" s="378"/>
      <c r="FF65" s="378"/>
      <c r="FG65" s="378"/>
      <c r="FH65" s="378"/>
      <c r="FI65" s="378"/>
      <c r="FJ65" s="378"/>
      <c r="FK65" s="378"/>
      <c r="FL65" s="378"/>
      <c r="FM65" s="378"/>
      <c r="FN65" s="378"/>
      <c r="FO65" s="378"/>
      <c r="FP65" s="378"/>
      <c r="FQ65" s="378"/>
      <c r="FR65" s="378"/>
      <c r="FS65" s="378"/>
      <c r="FT65" s="378"/>
      <c r="FU65" s="378"/>
      <c r="FV65" s="378"/>
      <c r="FW65" s="378"/>
      <c r="FX65" s="378"/>
      <c r="FY65" s="378"/>
      <c r="FZ65" s="378"/>
      <c r="GA65" s="378"/>
      <c r="GB65" s="378"/>
      <c r="GC65" s="378"/>
      <c r="GD65" s="378"/>
      <c r="GE65" s="378"/>
      <c r="GF65" s="378"/>
      <c r="GG65" s="378"/>
      <c r="GH65" s="378"/>
      <c r="GI65" s="378"/>
      <c r="GJ65" s="378"/>
      <c r="GK65" s="378"/>
      <c r="GL65" s="378"/>
      <c r="GM65" s="378"/>
      <c r="GN65" s="378"/>
      <c r="GO65" s="378"/>
      <c r="GP65" s="378"/>
      <c r="GQ65" s="378"/>
      <c r="GR65" s="378"/>
      <c r="GS65" s="378"/>
      <c r="GT65" s="378"/>
      <c r="GU65" s="378"/>
      <c r="GV65" s="378"/>
      <c r="GW65" s="378"/>
      <c r="GX65" s="378"/>
      <c r="GY65" s="378"/>
      <c r="GZ65" s="378"/>
      <c r="HA65" s="378"/>
      <c r="HB65" s="378"/>
      <c r="HC65" s="378"/>
      <c r="HD65" s="378"/>
      <c r="HE65" s="378"/>
      <c r="HF65" s="378"/>
      <c r="HG65" s="378"/>
      <c r="HH65" s="378"/>
      <c r="HI65" s="378"/>
      <c r="HJ65" s="378"/>
      <c r="HK65" s="378"/>
      <c r="HL65" s="378"/>
      <c r="HM65" s="378"/>
      <c r="HN65" s="378"/>
      <c r="HO65" s="378"/>
      <c r="HP65" s="378"/>
      <c r="HQ65" s="378"/>
      <c r="HR65" s="378"/>
      <c r="HS65" s="378"/>
      <c r="HT65" s="378"/>
      <c r="HU65" s="378"/>
      <c r="HV65" s="378"/>
      <c r="HW65" s="378"/>
      <c r="HX65" s="378"/>
      <c r="HY65" s="378"/>
      <c r="HZ65" s="378"/>
      <c r="IA65" s="378"/>
      <c r="IB65" s="378"/>
      <c r="IC65" s="378"/>
      <c r="ID65" s="378"/>
      <c r="IE65" s="378"/>
      <c r="IF65" s="378"/>
    </row>
    <row r="66" spans="16:240" ht="12.75"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BX66" s="378"/>
      <c r="BY66" s="378"/>
      <c r="BZ66" s="378"/>
      <c r="CA66" s="378"/>
      <c r="CB66" s="378"/>
      <c r="CC66" s="378"/>
      <c r="CD66" s="378"/>
      <c r="CE66" s="378"/>
      <c r="CF66" s="378"/>
      <c r="CG66" s="378"/>
      <c r="CH66" s="378"/>
      <c r="CI66" s="378"/>
      <c r="CJ66" s="378"/>
      <c r="CK66" s="378"/>
      <c r="CL66" s="378"/>
      <c r="CM66" s="378"/>
      <c r="CN66" s="378"/>
      <c r="CO66" s="378"/>
      <c r="CP66" s="378"/>
      <c r="CQ66" s="378"/>
      <c r="CR66" s="378"/>
      <c r="CS66" s="378"/>
      <c r="CT66" s="378"/>
      <c r="CU66" s="378"/>
      <c r="CV66" s="378"/>
      <c r="CW66" s="378"/>
      <c r="CX66" s="378"/>
      <c r="CY66" s="378"/>
      <c r="CZ66" s="378"/>
      <c r="DA66" s="378"/>
      <c r="DB66" s="378"/>
      <c r="DC66" s="378"/>
      <c r="DD66" s="378"/>
      <c r="DE66" s="378"/>
      <c r="DF66" s="378"/>
      <c r="DG66" s="378"/>
      <c r="DH66" s="378"/>
      <c r="DI66" s="378"/>
      <c r="DJ66" s="378"/>
      <c r="DK66" s="378"/>
      <c r="DL66" s="378"/>
      <c r="DM66" s="378"/>
      <c r="DN66" s="378"/>
      <c r="DO66" s="378"/>
      <c r="DP66" s="378"/>
      <c r="DQ66" s="378"/>
      <c r="DR66" s="378"/>
      <c r="DS66" s="378"/>
      <c r="DT66" s="378"/>
      <c r="DU66" s="378"/>
      <c r="DV66" s="378"/>
      <c r="DW66" s="378"/>
      <c r="DX66" s="378"/>
      <c r="DY66" s="378"/>
      <c r="DZ66" s="378"/>
      <c r="EA66" s="378"/>
      <c r="EB66" s="378"/>
      <c r="EC66" s="378"/>
      <c r="ED66" s="378"/>
      <c r="EE66" s="378"/>
      <c r="EF66" s="378"/>
      <c r="EG66" s="378"/>
      <c r="EH66" s="378"/>
      <c r="EI66" s="378"/>
      <c r="EJ66" s="378"/>
      <c r="EK66" s="378"/>
      <c r="EL66" s="378"/>
      <c r="EM66" s="378"/>
      <c r="EN66" s="378"/>
      <c r="EO66" s="378"/>
      <c r="EP66" s="378"/>
      <c r="EQ66" s="378"/>
      <c r="ER66" s="378"/>
      <c r="ES66" s="378"/>
      <c r="ET66" s="378"/>
      <c r="EU66" s="378"/>
      <c r="EV66" s="378"/>
      <c r="EW66" s="378"/>
      <c r="EX66" s="378"/>
      <c r="EY66" s="378"/>
      <c r="EZ66" s="378"/>
      <c r="FA66" s="378"/>
      <c r="FB66" s="378"/>
      <c r="FC66" s="378"/>
      <c r="FD66" s="378"/>
      <c r="FE66" s="378"/>
      <c r="FF66" s="378"/>
      <c r="FG66" s="378"/>
      <c r="FH66" s="378"/>
      <c r="FI66" s="378"/>
      <c r="FJ66" s="378"/>
      <c r="FK66" s="378"/>
      <c r="FL66" s="378"/>
      <c r="FM66" s="378"/>
      <c r="FN66" s="378"/>
      <c r="FO66" s="378"/>
      <c r="FP66" s="378"/>
      <c r="FQ66" s="378"/>
      <c r="FR66" s="378"/>
      <c r="FS66" s="378"/>
      <c r="FT66" s="378"/>
      <c r="FU66" s="378"/>
      <c r="FV66" s="378"/>
      <c r="FW66" s="378"/>
      <c r="FX66" s="378"/>
      <c r="FY66" s="378"/>
      <c r="FZ66" s="378"/>
      <c r="GA66" s="378"/>
      <c r="GB66" s="378"/>
      <c r="GC66" s="378"/>
      <c r="GD66" s="378"/>
      <c r="GE66" s="378"/>
      <c r="GF66" s="378"/>
      <c r="GG66" s="378"/>
      <c r="GH66" s="378"/>
      <c r="GI66" s="378"/>
      <c r="GJ66" s="378"/>
      <c r="GK66" s="378"/>
      <c r="GL66" s="378"/>
      <c r="GM66" s="378"/>
      <c r="GN66" s="378"/>
      <c r="GO66" s="378"/>
      <c r="GP66" s="378"/>
      <c r="GQ66" s="378"/>
      <c r="GR66" s="378"/>
      <c r="GS66" s="378"/>
      <c r="GT66" s="378"/>
      <c r="GU66" s="378"/>
      <c r="GV66" s="378"/>
      <c r="GW66" s="378"/>
      <c r="GX66" s="378"/>
      <c r="GY66" s="378"/>
      <c r="GZ66" s="378"/>
      <c r="HA66" s="378"/>
      <c r="HB66" s="378"/>
      <c r="HC66" s="378"/>
      <c r="HD66" s="378"/>
      <c r="HE66" s="378"/>
      <c r="HF66" s="378"/>
      <c r="HG66" s="378"/>
      <c r="HH66" s="378"/>
      <c r="HI66" s="378"/>
      <c r="HJ66" s="378"/>
      <c r="HK66" s="378"/>
      <c r="HL66" s="378"/>
      <c r="HM66" s="378"/>
      <c r="HN66" s="378"/>
      <c r="HO66" s="378"/>
      <c r="HP66" s="378"/>
      <c r="HQ66" s="378"/>
      <c r="HR66" s="378"/>
      <c r="HS66" s="378"/>
      <c r="HT66" s="378"/>
      <c r="HU66" s="378"/>
      <c r="HV66" s="378"/>
      <c r="HW66" s="378"/>
      <c r="HX66" s="378"/>
      <c r="HY66" s="378"/>
      <c r="HZ66" s="378"/>
      <c r="IA66" s="378"/>
      <c r="IB66" s="378"/>
      <c r="IC66" s="378"/>
      <c r="ID66" s="378"/>
      <c r="IE66" s="378"/>
      <c r="IF66" s="378"/>
    </row>
    <row r="67" spans="16:240" ht="12.75"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378"/>
      <c r="BS67" s="378"/>
      <c r="BT67" s="378"/>
      <c r="BU67" s="378"/>
      <c r="BV67" s="378"/>
      <c r="BW67" s="378"/>
      <c r="BX67" s="378"/>
      <c r="BY67" s="378"/>
      <c r="BZ67" s="378"/>
      <c r="CA67" s="378"/>
      <c r="CB67" s="378"/>
      <c r="CC67" s="378"/>
      <c r="CD67" s="378"/>
      <c r="CE67" s="378"/>
      <c r="CF67" s="378"/>
      <c r="CG67" s="378"/>
      <c r="CH67" s="378"/>
      <c r="CI67" s="378"/>
      <c r="CJ67" s="378"/>
      <c r="CK67" s="378"/>
      <c r="CL67" s="378"/>
      <c r="CM67" s="378"/>
      <c r="CN67" s="378"/>
      <c r="CO67" s="378"/>
      <c r="CP67" s="378"/>
      <c r="CQ67" s="378"/>
      <c r="CR67" s="378"/>
      <c r="CS67" s="378"/>
      <c r="CT67" s="378"/>
      <c r="CU67" s="378"/>
      <c r="CV67" s="378"/>
      <c r="CW67" s="378"/>
      <c r="CX67" s="378"/>
      <c r="CY67" s="378"/>
      <c r="CZ67" s="378"/>
      <c r="DA67" s="378"/>
      <c r="DB67" s="378"/>
      <c r="DC67" s="378"/>
      <c r="DD67" s="378"/>
      <c r="DE67" s="378"/>
      <c r="DF67" s="378"/>
      <c r="DG67" s="378"/>
      <c r="DH67" s="378"/>
      <c r="DI67" s="378"/>
      <c r="DJ67" s="378"/>
      <c r="DK67" s="378"/>
      <c r="DL67" s="378"/>
      <c r="DM67" s="378"/>
      <c r="DN67" s="378"/>
      <c r="DO67" s="378"/>
      <c r="DP67" s="378"/>
      <c r="DQ67" s="378"/>
      <c r="DR67" s="378"/>
      <c r="DS67" s="378"/>
      <c r="DT67" s="378"/>
      <c r="DU67" s="378"/>
      <c r="DV67" s="378"/>
      <c r="DW67" s="378"/>
      <c r="DX67" s="378"/>
      <c r="DY67" s="378"/>
      <c r="DZ67" s="378"/>
      <c r="EA67" s="378"/>
      <c r="EB67" s="378"/>
      <c r="EC67" s="378"/>
      <c r="ED67" s="378"/>
      <c r="EE67" s="378"/>
      <c r="EF67" s="378"/>
      <c r="EG67" s="378"/>
      <c r="EH67" s="378"/>
      <c r="EI67" s="378"/>
      <c r="EJ67" s="378"/>
      <c r="EK67" s="378"/>
      <c r="EL67" s="378"/>
      <c r="EM67" s="378"/>
      <c r="EN67" s="378"/>
      <c r="EO67" s="378"/>
      <c r="EP67" s="378"/>
      <c r="EQ67" s="378"/>
      <c r="ER67" s="378"/>
      <c r="ES67" s="378"/>
      <c r="ET67" s="378"/>
      <c r="EU67" s="378"/>
      <c r="EV67" s="378"/>
      <c r="EW67" s="378"/>
      <c r="EX67" s="378"/>
      <c r="EY67" s="378"/>
      <c r="EZ67" s="378"/>
      <c r="FA67" s="378"/>
      <c r="FB67" s="378"/>
      <c r="FC67" s="378"/>
      <c r="FD67" s="378"/>
      <c r="FE67" s="378"/>
      <c r="FF67" s="378"/>
      <c r="FG67" s="378"/>
      <c r="FH67" s="378"/>
      <c r="FI67" s="378"/>
      <c r="FJ67" s="378"/>
      <c r="FK67" s="378"/>
      <c r="FL67" s="378"/>
      <c r="FM67" s="378"/>
      <c r="FN67" s="378"/>
      <c r="FO67" s="378"/>
      <c r="FP67" s="378"/>
      <c r="FQ67" s="378"/>
      <c r="FR67" s="378"/>
      <c r="FS67" s="378"/>
      <c r="FT67" s="378"/>
      <c r="FU67" s="378"/>
      <c r="FV67" s="378"/>
      <c r="FW67" s="378"/>
      <c r="FX67" s="378"/>
      <c r="FY67" s="378"/>
      <c r="FZ67" s="378"/>
      <c r="GA67" s="378"/>
      <c r="GB67" s="378"/>
      <c r="GC67" s="378"/>
      <c r="GD67" s="378"/>
      <c r="GE67" s="378"/>
      <c r="GF67" s="378"/>
      <c r="GG67" s="378"/>
      <c r="GH67" s="378"/>
      <c r="GI67" s="378"/>
      <c r="GJ67" s="378"/>
      <c r="GK67" s="378"/>
      <c r="GL67" s="378"/>
      <c r="GM67" s="378"/>
      <c r="GN67" s="378"/>
      <c r="GO67" s="378"/>
      <c r="GP67" s="378"/>
      <c r="GQ67" s="378"/>
      <c r="GR67" s="378"/>
      <c r="GS67" s="378"/>
      <c r="GT67" s="378"/>
      <c r="GU67" s="378"/>
      <c r="GV67" s="378"/>
      <c r="GW67" s="378"/>
      <c r="GX67" s="378"/>
      <c r="GY67" s="378"/>
      <c r="GZ67" s="378"/>
      <c r="HA67" s="378"/>
      <c r="HB67" s="378"/>
      <c r="HC67" s="378"/>
      <c r="HD67" s="378"/>
      <c r="HE67" s="378"/>
      <c r="HF67" s="378"/>
      <c r="HG67" s="378"/>
      <c r="HH67" s="378"/>
      <c r="HI67" s="378"/>
      <c r="HJ67" s="378"/>
      <c r="HK67" s="378"/>
      <c r="HL67" s="378"/>
      <c r="HM67" s="378"/>
      <c r="HN67" s="378"/>
      <c r="HO67" s="378"/>
      <c r="HP67" s="378"/>
      <c r="HQ67" s="378"/>
      <c r="HR67" s="378"/>
      <c r="HS67" s="378"/>
      <c r="HT67" s="378"/>
      <c r="HU67" s="378"/>
      <c r="HV67" s="378"/>
      <c r="HW67" s="378"/>
      <c r="HX67" s="378"/>
      <c r="HY67" s="378"/>
      <c r="HZ67" s="378"/>
      <c r="IA67" s="378"/>
      <c r="IB67" s="378"/>
      <c r="IC67" s="378"/>
      <c r="ID67" s="378"/>
      <c r="IE67" s="378"/>
      <c r="IF67" s="378"/>
    </row>
    <row r="68" spans="16:240" ht="12.75"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8"/>
      <c r="CD68" s="378"/>
      <c r="CE68" s="378"/>
      <c r="CF68" s="378"/>
      <c r="CG68" s="378"/>
      <c r="CH68" s="378"/>
      <c r="CI68" s="378"/>
      <c r="CJ68" s="378"/>
      <c r="CK68" s="378"/>
      <c r="CL68" s="378"/>
      <c r="CM68" s="378"/>
      <c r="CN68" s="378"/>
      <c r="CO68" s="378"/>
      <c r="CP68" s="378"/>
      <c r="CQ68" s="378"/>
      <c r="CR68" s="378"/>
      <c r="CS68" s="378"/>
      <c r="CT68" s="378"/>
      <c r="CU68" s="378"/>
      <c r="CV68" s="378"/>
      <c r="CW68" s="378"/>
      <c r="CX68" s="378"/>
      <c r="CY68" s="378"/>
      <c r="CZ68" s="378"/>
      <c r="DA68" s="378"/>
      <c r="DB68" s="378"/>
      <c r="DC68" s="378"/>
      <c r="DD68" s="378"/>
      <c r="DE68" s="378"/>
      <c r="DF68" s="378"/>
      <c r="DG68" s="378"/>
      <c r="DH68" s="378"/>
      <c r="DI68" s="378"/>
      <c r="DJ68" s="378"/>
      <c r="DK68" s="378"/>
      <c r="DL68" s="378"/>
      <c r="DM68" s="378"/>
      <c r="DN68" s="378"/>
      <c r="DO68" s="378"/>
      <c r="DP68" s="378"/>
      <c r="DQ68" s="378"/>
      <c r="DR68" s="378"/>
      <c r="DS68" s="378"/>
      <c r="DT68" s="378"/>
      <c r="DU68" s="378"/>
      <c r="DV68" s="378"/>
      <c r="DW68" s="378"/>
      <c r="DX68" s="378"/>
      <c r="DY68" s="378"/>
      <c r="DZ68" s="378"/>
      <c r="EA68" s="378"/>
      <c r="EB68" s="378"/>
      <c r="EC68" s="378"/>
      <c r="ED68" s="378"/>
      <c r="EE68" s="378"/>
      <c r="EF68" s="378"/>
      <c r="EG68" s="378"/>
      <c r="EH68" s="378"/>
      <c r="EI68" s="378"/>
      <c r="EJ68" s="378"/>
      <c r="EK68" s="378"/>
      <c r="EL68" s="378"/>
      <c r="EM68" s="378"/>
      <c r="EN68" s="378"/>
      <c r="EO68" s="378"/>
      <c r="EP68" s="378"/>
      <c r="EQ68" s="378"/>
      <c r="ER68" s="378"/>
      <c r="ES68" s="378"/>
      <c r="ET68" s="378"/>
      <c r="EU68" s="378"/>
      <c r="EV68" s="378"/>
      <c r="EW68" s="378"/>
      <c r="EX68" s="378"/>
      <c r="EY68" s="378"/>
      <c r="EZ68" s="378"/>
      <c r="FA68" s="378"/>
      <c r="FB68" s="378"/>
      <c r="FC68" s="378"/>
      <c r="FD68" s="378"/>
      <c r="FE68" s="378"/>
      <c r="FF68" s="378"/>
      <c r="FG68" s="378"/>
      <c r="FH68" s="378"/>
      <c r="FI68" s="378"/>
      <c r="FJ68" s="378"/>
      <c r="FK68" s="378"/>
      <c r="FL68" s="378"/>
      <c r="FM68" s="378"/>
      <c r="FN68" s="378"/>
      <c r="FO68" s="378"/>
      <c r="FP68" s="378"/>
      <c r="FQ68" s="378"/>
      <c r="FR68" s="378"/>
      <c r="FS68" s="378"/>
      <c r="FT68" s="378"/>
      <c r="FU68" s="378"/>
      <c r="FV68" s="378"/>
      <c r="FW68" s="378"/>
      <c r="FX68" s="378"/>
      <c r="FY68" s="378"/>
      <c r="FZ68" s="378"/>
      <c r="GA68" s="378"/>
      <c r="GB68" s="378"/>
      <c r="GC68" s="378"/>
      <c r="GD68" s="378"/>
      <c r="GE68" s="378"/>
      <c r="GF68" s="378"/>
      <c r="GG68" s="378"/>
      <c r="GH68" s="378"/>
      <c r="GI68" s="378"/>
      <c r="GJ68" s="378"/>
      <c r="GK68" s="378"/>
      <c r="GL68" s="378"/>
      <c r="GM68" s="378"/>
      <c r="GN68" s="378"/>
      <c r="GO68" s="378"/>
      <c r="GP68" s="378"/>
      <c r="GQ68" s="378"/>
      <c r="GR68" s="378"/>
      <c r="GS68" s="378"/>
      <c r="GT68" s="378"/>
      <c r="GU68" s="378"/>
      <c r="GV68" s="378"/>
      <c r="GW68" s="378"/>
      <c r="GX68" s="378"/>
      <c r="GY68" s="378"/>
      <c r="GZ68" s="378"/>
      <c r="HA68" s="378"/>
      <c r="HB68" s="378"/>
      <c r="HC68" s="378"/>
      <c r="HD68" s="378"/>
      <c r="HE68" s="378"/>
      <c r="HF68" s="378"/>
      <c r="HG68" s="378"/>
      <c r="HH68" s="378"/>
      <c r="HI68" s="378"/>
      <c r="HJ68" s="378"/>
      <c r="HK68" s="378"/>
      <c r="HL68" s="378"/>
      <c r="HM68" s="378"/>
      <c r="HN68" s="378"/>
      <c r="HO68" s="378"/>
      <c r="HP68" s="378"/>
      <c r="HQ68" s="378"/>
      <c r="HR68" s="378"/>
      <c r="HS68" s="378"/>
      <c r="HT68" s="378"/>
      <c r="HU68" s="378"/>
      <c r="HV68" s="378"/>
      <c r="HW68" s="378"/>
      <c r="HX68" s="378"/>
      <c r="HY68" s="378"/>
      <c r="HZ68" s="378"/>
      <c r="IA68" s="378"/>
      <c r="IB68" s="378"/>
      <c r="IC68" s="378"/>
      <c r="ID68" s="378"/>
      <c r="IE68" s="378"/>
      <c r="IF68" s="378"/>
    </row>
    <row r="69" spans="16:240" ht="12.75"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378"/>
      <c r="CO69" s="378"/>
      <c r="CP69" s="378"/>
      <c r="CQ69" s="378"/>
      <c r="CR69" s="378"/>
      <c r="CS69" s="378"/>
      <c r="CT69" s="378"/>
      <c r="CU69" s="378"/>
      <c r="CV69" s="378"/>
      <c r="CW69" s="378"/>
      <c r="CX69" s="378"/>
      <c r="CY69" s="378"/>
      <c r="CZ69" s="378"/>
      <c r="DA69" s="378"/>
      <c r="DB69" s="378"/>
      <c r="DC69" s="378"/>
      <c r="DD69" s="378"/>
      <c r="DE69" s="378"/>
      <c r="DF69" s="378"/>
      <c r="DG69" s="378"/>
      <c r="DH69" s="378"/>
      <c r="DI69" s="378"/>
      <c r="DJ69" s="378"/>
      <c r="DK69" s="378"/>
      <c r="DL69" s="378"/>
      <c r="DM69" s="378"/>
      <c r="DN69" s="378"/>
      <c r="DO69" s="378"/>
      <c r="DP69" s="378"/>
      <c r="DQ69" s="378"/>
      <c r="DR69" s="378"/>
      <c r="DS69" s="378"/>
      <c r="DT69" s="378"/>
      <c r="DU69" s="378"/>
      <c r="DV69" s="378"/>
      <c r="DW69" s="378"/>
      <c r="DX69" s="378"/>
      <c r="DY69" s="378"/>
      <c r="DZ69" s="378"/>
      <c r="EA69" s="378"/>
      <c r="EB69" s="378"/>
      <c r="EC69" s="378"/>
      <c r="ED69" s="378"/>
      <c r="EE69" s="378"/>
      <c r="EF69" s="378"/>
      <c r="EG69" s="378"/>
      <c r="EH69" s="378"/>
      <c r="EI69" s="378"/>
      <c r="EJ69" s="378"/>
      <c r="EK69" s="378"/>
      <c r="EL69" s="378"/>
      <c r="EM69" s="378"/>
      <c r="EN69" s="378"/>
      <c r="EO69" s="378"/>
      <c r="EP69" s="378"/>
      <c r="EQ69" s="378"/>
      <c r="ER69" s="378"/>
      <c r="ES69" s="378"/>
      <c r="ET69" s="378"/>
      <c r="EU69" s="378"/>
      <c r="EV69" s="378"/>
      <c r="EW69" s="378"/>
      <c r="EX69" s="378"/>
      <c r="EY69" s="378"/>
      <c r="EZ69" s="378"/>
      <c r="FA69" s="378"/>
      <c r="FB69" s="378"/>
      <c r="FC69" s="378"/>
      <c r="FD69" s="378"/>
      <c r="FE69" s="378"/>
      <c r="FF69" s="378"/>
      <c r="FG69" s="378"/>
      <c r="FH69" s="378"/>
      <c r="FI69" s="378"/>
      <c r="FJ69" s="378"/>
      <c r="FK69" s="378"/>
      <c r="FL69" s="378"/>
      <c r="FM69" s="378"/>
      <c r="FN69" s="378"/>
      <c r="FO69" s="378"/>
      <c r="FP69" s="378"/>
      <c r="FQ69" s="378"/>
      <c r="FR69" s="378"/>
      <c r="FS69" s="378"/>
      <c r="FT69" s="378"/>
      <c r="FU69" s="378"/>
      <c r="FV69" s="378"/>
      <c r="FW69" s="378"/>
      <c r="FX69" s="378"/>
      <c r="FY69" s="378"/>
      <c r="FZ69" s="378"/>
      <c r="GA69" s="378"/>
      <c r="GB69" s="378"/>
      <c r="GC69" s="378"/>
      <c r="GD69" s="378"/>
      <c r="GE69" s="378"/>
      <c r="GF69" s="378"/>
      <c r="GG69" s="378"/>
      <c r="GH69" s="378"/>
      <c r="GI69" s="378"/>
      <c r="GJ69" s="378"/>
      <c r="GK69" s="378"/>
      <c r="GL69" s="378"/>
      <c r="GM69" s="378"/>
      <c r="GN69" s="378"/>
      <c r="GO69" s="378"/>
      <c r="GP69" s="378"/>
      <c r="GQ69" s="378"/>
      <c r="GR69" s="378"/>
      <c r="GS69" s="378"/>
      <c r="GT69" s="378"/>
      <c r="GU69" s="378"/>
      <c r="GV69" s="378"/>
      <c r="GW69" s="378"/>
      <c r="GX69" s="378"/>
      <c r="GY69" s="378"/>
      <c r="GZ69" s="378"/>
      <c r="HA69" s="378"/>
      <c r="HB69" s="378"/>
      <c r="HC69" s="378"/>
      <c r="HD69" s="378"/>
      <c r="HE69" s="378"/>
      <c r="HF69" s="378"/>
      <c r="HG69" s="378"/>
      <c r="HH69" s="378"/>
      <c r="HI69" s="378"/>
      <c r="HJ69" s="378"/>
      <c r="HK69" s="378"/>
      <c r="HL69" s="378"/>
      <c r="HM69" s="378"/>
      <c r="HN69" s="378"/>
      <c r="HO69" s="378"/>
      <c r="HP69" s="378"/>
      <c r="HQ69" s="378"/>
      <c r="HR69" s="378"/>
      <c r="HS69" s="378"/>
      <c r="HT69" s="378"/>
      <c r="HU69" s="378"/>
      <c r="HV69" s="378"/>
      <c r="HW69" s="378"/>
      <c r="HX69" s="378"/>
      <c r="HY69" s="378"/>
      <c r="HZ69" s="378"/>
      <c r="IA69" s="378"/>
      <c r="IB69" s="378"/>
      <c r="IC69" s="378"/>
      <c r="ID69" s="378"/>
      <c r="IE69" s="378"/>
      <c r="IF69" s="378"/>
    </row>
    <row r="70" spans="16:240" ht="12.75"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  <c r="CF70" s="378"/>
      <c r="CG70" s="378"/>
      <c r="CH70" s="378"/>
      <c r="CI70" s="378"/>
      <c r="CJ70" s="378"/>
      <c r="CK70" s="378"/>
      <c r="CL70" s="378"/>
      <c r="CM70" s="378"/>
      <c r="CN70" s="378"/>
      <c r="CO70" s="378"/>
      <c r="CP70" s="378"/>
      <c r="CQ70" s="378"/>
      <c r="CR70" s="378"/>
      <c r="CS70" s="378"/>
      <c r="CT70" s="378"/>
      <c r="CU70" s="378"/>
      <c r="CV70" s="378"/>
      <c r="CW70" s="378"/>
      <c r="CX70" s="378"/>
      <c r="CY70" s="378"/>
      <c r="CZ70" s="378"/>
      <c r="DA70" s="378"/>
      <c r="DB70" s="378"/>
      <c r="DC70" s="378"/>
      <c r="DD70" s="378"/>
      <c r="DE70" s="378"/>
      <c r="DF70" s="378"/>
      <c r="DG70" s="378"/>
      <c r="DH70" s="378"/>
      <c r="DI70" s="378"/>
      <c r="DJ70" s="378"/>
      <c r="DK70" s="378"/>
      <c r="DL70" s="378"/>
      <c r="DM70" s="378"/>
      <c r="DN70" s="378"/>
      <c r="DO70" s="378"/>
      <c r="DP70" s="378"/>
      <c r="DQ70" s="378"/>
      <c r="DR70" s="378"/>
      <c r="DS70" s="378"/>
      <c r="DT70" s="378"/>
      <c r="DU70" s="378"/>
      <c r="DV70" s="378"/>
      <c r="DW70" s="378"/>
      <c r="DX70" s="378"/>
      <c r="DY70" s="378"/>
      <c r="DZ70" s="378"/>
      <c r="EA70" s="378"/>
      <c r="EB70" s="378"/>
      <c r="EC70" s="378"/>
      <c r="ED70" s="378"/>
      <c r="EE70" s="378"/>
      <c r="EF70" s="378"/>
      <c r="EG70" s="378"/>
      <c r="EH70" s="378"/>
      <c r="EI70" s="378"/>
      <c r="EJ70" s="378"/>
      <c r="EK70" s="378"/>
      <c r="EL70" s="378"/>
      <c r="EM70" s="378"/>
      <c r="EN70" s="378"/>
      <c r="EO70" s="378"/>
      <c r="EP70" s="378"/>
      <c r="EQ70" s="378"/>
      <c r="ER70" s="378"/>
      <c r="ES70" s="378"/>
      <c r="ET70" s="378"/>
      <c r="EU70" s="378"/>
      <c r="EV70" s="378"/>
      <c r="EW70" s="378"/>
      <c r="EX70" s="378"/>
      <c r="EY70" s="378"/>
      <c r="EZ70" s="378"/>
      <c r="FA70" s="378"/>
      <c r="FB70" s="378"/>
      <c r="FC70" s="378"/>
      <c r="FD70" s="378"/>
      <c r="FE70" s="378"/>
      <c r="FF70" s="378"/>
      <c r="FG70" s="378"/>
      <c r="FH70" s="378"/>
      <c r="FI70" s="378"/>
      <c r="FJ70" s="378"/>
      <c r="FK70" s="378"/>
      <c r="FL70" s="378"/>
      <c r="FM70" s="378"/>
      <c r="FN70" s="378"/>
      <c r="FO70" s="378"/>
      <c r="FP70" s="378"/>
      <c r="FQ70" s="378"/>
      <c r="FR70" s="378"/>
      <c r="FS70" s="378"/>
      <c r="FT70" s="378"/>
      <c r="FU70" s="378"/>
      <c r="FV70" s="378"/>
      <c r="FW70" s="378"/>
      <c r="FX70" s="378"/>
      <c r="FY70" s="378"/>
      <c r="FZ70" s="378"/>
      <c r="GA70" s="378"/>
      <c r="GB70" s="378"/>
      <c r="GC70" s="378"/>
      <c r="GD70" s="378"/>
      <c r="GE70" s="378"/>
      <c r="GF70" s="378"/>
      <c r="GG70" s="378"/>
      <c r="GH70" s="378"/>
      <c r="GI70" s="378"/>
      <c r="GJ70" s="378"/>
      <c r="GK70" s="378"/>
      <c r="GL70" s="378"/>
      <c r="GM70" s="378"/>
      <c r="GN70" s="378"/>
      <c r="GO70" s="378"/>
      <c r="GP70" s="378"/>
      <c r="GQ70" s="378"/>
      <c r="GR70" s="378"/>
      <c r="GS70" s="378"/>
      <c r="GT70" s="378"/>
      <c r="GU70" s="378"/>
      <c r="GV70" s="378"/>
      <c r="GW70" s="378"/>
      <c r="GX70" s="378"/>
      <c r="GY70" s="378"/>
      <c r="GZ70" s="378"/>
      <c r="HA70" s="378"/>
      <c r="HB70" s="378"/>
      <c r="HC70" s="378"/>
      <c r="HD70" s="378"/>
      <c r="HE70" s="378"/>
      <c r="HF70" s="378"/>
      <c r="HG70" s="378"/>
      <c r="HH70" s="378"/>
      <c r="HI70" s="378"/>
      <c r="HJ70" s="378"/>
      <c r="HK70" s="378"/>
      <c r="HL70" s="378"/>
      <c r="HM70" s="378"/>
      <c r="HN70" s="378"/>
      <c r="HO70" s="378"/>
      <c r="HP70" s="378"/>
      <c r="HQ70" s="378"/>
      <c r="HR70" s="378"/>
      <c r="HS70" s="378"/>
      <c r="HT70" s="378"/>
      <c r="HU70" s="378"/>
      <c r="HV70" s="378"/>
      <c r="HW70" s="378"/>
      <c r="HX70" s="378"/>
      <c r="HY70" s="378"/>
      <c r="HZ70" s="378"/>
      <c r="IA70" s="378"/>
      <c r="IB70" s="378"/>
      <c r="IC70" s="378"/>
      <c r="ID70" s="378"/>
      <c r="IE70" s="378"/>
      <c r="IF70" s="378"/>
    </row>
    <row r="71" spans="16:240" ht="12.75"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  <c r="CF71" s="378"/>
      <c r="CG71" s="378"/>
      <c r="CH71" s="378"/>
      <c r="CI71" s="378"/>
      <c r="CJ71" s="378"/>
      <c r="CK71" s="378"/>
      <c r="CL71" s="378"/>
      <c r="CM71" s="378"/>
      <c r="CN71" s="378"/>
      <c r="CO71" s="378"/>
      <c r="CP71" s="378"/>
      <c r="CQ71" s="378"/>
      <c r="CR71" s="378"/>
      <c r="CS71" s="378"/>
      <c r="CT71" s="378"/>
      <c r="CU71" s="378"/>
      <c r="CV71" s="378"/>
      <c r="CW71" s="378"/>
      <c r="CX71" s="378"/>
      <c r="CY71" s="378"/>
      <c r="CZ71" s="378"/>
      <c r="DA71" s="378"/>
      <c r="DB71" s="378"/>
      <c r="DC71" s="378"/>
      <c r="DD71" s="378"/>
      <c r="DE71" s="378"/>
      <c r="DF71" s="378"/>
      <c r="DG71" s="378"/>
      <c r="DH71" s="378"/>
      <c r="DI71" s="378"/>
      <c r="DJ71" s="378"/>
      <c r="DK71" s="378"/>
      <c r="DL71" s="378"/>
      <c r="DM71" s="378"/>
      <c r="DN71" s="378"/>
      <c r="DO71" s="378"/>
      <c r="DP71" s="378"/>
      <c r="DQ71" s="378"/>
      <c r="DR71" s="378"/>
      <c r="DS71" s="378"/>
      <c r="DT71" s="378"/>
      <c r="DU71" s="378"/>
      <c r="DV71" s="378"/>
      <c r="DW71" s="378"/>
      <c r="DX71" s="378"/>
      <c r="DY71" s="378"/>
      <c r="DZ71" s="378"/>
      <c r="EA71" s="378"/>
      <c r="EB71" s="378"/>
      <c r="EC71" s="378"/>
      <c r="ED71" s="378"/>
      <c r="EE71" s="378"/>
      <c r="EF71" s="378"/>
      <c r="EG71" s="378"/>
      <c r="EH71" s="378"/>
      <c r="EI71" s="378"/>
      <c r="EJ71" s="378"/>
      <c r="EK71" s="378"/>
      <c r="EL71" s="378"/>
      <c r="EM71" s="378"/>
      <c r="EN71" s="378"/>
      <c r="EO71" s="378"/>
      <c r="EP71" s="378"/>
      <c r="EQ71" s="378"/>
      <c r="ER71" s="378"/>
      <c r="ES71" s="378"/>
      <c r="ET71" s="378"/>
      <c r="EU71" s="378"/>
      <c r="EV71" s="378"/>
      <c r="EW71" s="378"/>
      <c r="EX71" s="378"/>
      <c r="EY71" s="378"/>
      <c r="EZ71" s="378"/>
      <c r="FA71" s="378"/>
      <c r="FB71" s="378"/>
      <c r="FC71" s="378"/>
      <c r="FD71" s="378"/>
      <c r="FE71" s="378"/>
      <c r="FF71" s="378"/>
      <c r="FG71" s="378"/>
      <c r="FH71" s="378"/>
      <c r="FI71" s="378"/>
      <c r="FJ71" s="378"/>
      <c r="FK71" s="378"/>
      <c r="FL71" s="378"/>
      <c r="FM71" s="378"/>
      <c r="FN71" s="378"/>
      <c r="FO71" s="378"/>
      <c r="FP71" s="378"/>
      <c r="FQ71" s="378"/>
      <c r="FR71" s="378"/>
      <c r="FS71" s="378"/>
      <c r="FT71" s="378"/>
      <c r="FU71" s="378"/>
      <c r="FV71" s="378"/>
      <c r="FW71" s="378"/>
      <c r="FX71" s="378"/>
      <c r="FY71" s="378"/>
      <c r="FZ71" s="378"/>
      <c r="GA71" s="378"/>
      <c r="GB71" s="378"/>
      <c r="GC71" s="378"/>
      <c r="GD71" s="378"/>
      <c r="GE71" s="378"/>
      <c r="GF71" s="378"/>
      <c r="GG71" s="378"/>
      <c r="GH71" s="378"/>
      <c r="GI71" s="378"/>
      <c r="GJ71" s="378"/>
      <c r="GK71" s="378"/>
      <c r="GL71" s="378"/>
      <c r="GM71" s="378"/>
      <c r="GN71" s="378"/>
      <c r="GO71" s="378"/>
      <c r="GP71" s="378"/>
      <c r="GQ71" s="378"/>
      <c r="GR71" s="378"/>
      <c r="GS71" s="378"/>
      <c r="GT71" s="378"/>
      <c r="GU71" s="378"/>
      <c r="GV71" s="378"/>
      <c r="GW71" s="378"/>
      <c r="GX71" s="378"/>
      <c r="GY71" s="378"/>
      <c r="GZ71" s="378"/>
      <c r="HA71" s="378"/>
      <c r="HB71" s="378"/>
      <c r="HC71" s="378"/>
      <c r="HD71" s="378"/>
      <c r="HE71" s="378"/>
      <c r="HF71" s="378"/>
      <c r="HG71" s="378"/>
      <c r="HH71" s="378"/>
      <c r="HI71" s="378"/>
      <c r="HJ71" s="378"/>
      <c r="HK71" s="378"/>
      <c r="HL71" s="378"/>
      <c r="HM71" s="378"/>
      <c r="HN71" s="378"/>
      <c r="HO71" s="378"/>
      <c r="HP71" s="378"/>
      <c r="HQ71" s="378"/>
      <c r="HR71" s="378"/>
      <c r="HS71" s="378"/>
      <c r="HT71" s="378"/>
      <c r="HU71" s="378"/>
      <c r="HV71" s="378"/>
      <c r="HW71" s="378"/>
      <c r="HX71" s="378"/>
      <c r="HY71" s="378"/>
      <c r="HZ71" s="378"/>
      <c r="IA71" s="378"/>
      <c r="IB71" s="378"/>
      <c r="IC71" s="378"/>
      <c r="ID71" s="378"/>
      <c r="IE71" s="378"/>
      <c r="IF71" s="378"/>
    </row>
    <row r="72" spans="16:240" ht="12.75"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  <c r="CF72" s="378"/>
      <c r="CG72" s="378"/>
      <c r="CH72" s="378"/>
      <c r="CI72" s="378"/>
      <c r="CJ72" s="378"/>
      <c r="CK72" s="378"/>
      <c r="CL72" s="378"/>
      <c r="CM72" s="378"/>
      <c r="CN72" s="378"/>
      <c r="CO72" s="378"/>
      <c r="CP72" s="378"/>
      <c r="CQ72" s="378"/>
      <c r="CR72" s="378"/>
      <c r="CS72" s="378"/>
      <c r="CT72" s="378"/>
      <c r="CU72" s="378"/>
      <c r="CV72" s="378"/>
      <c r="CW72" s="378"/>
      <c r="CX72" s="378"/>
      <c r="CY72" s="378"/>
      <c r="CZ72" s="378"/>
      <c r="DA72" s="378"/>
      <c r="DB72" s="378"/>
      <c r="DC72" s="378"/>
      <c r="DD72" s="378"/>
      <c r="DE72" s="378"/>
      <c r="DF72" s="378"/>
      <c r="DG72" s="378"/>
      <c r="DH72" s="378"/>
      <c r="DI72" s="378"/>
      <c r="DJ72" s="378"/>
      <c r="DK72" s="378"/>
      <c r="DL72" s="378"/>
      <c r="DM72" s="378"/>
      <c r="DN72" s="378"/>
      <c r="DO72" s="378"/>
      <c r="DP72" s="378"/>
      <c r="DQ72" s="378"/>
      <c r="DR72" s="378"/>
      <c r="DS72" s="378"/>
      <c r="DT72" s="378"/>
      <c r="DU72" s="378"/>
      <c r="DV72" s="378"/>
      <c r="DW72" s="378"/>
      <c r="DX72" s="378"/>
      <c r="DY72" s="378"/>
      <c r="DZ72" s="378"/>
      <c r="EA72" s="378"/>
      <c r="EB72" s="378"/>
      <c r="EC72" s="378"/>
      <c r="ED72" s="378"/>
      <c r="EE72" s="378"/>
      <c r="EF72" s="378"/>
      <c r="EG72" s="378"/>
      <c r="EH72" s="378"/>
      <c r="EI72" s="378"/>
      <c r="EJ72" s="378"/>
      <c r="EK72" s="378"/>
      <c r="EL72" s="378"/>
      <c r="EM72" s="378"/>
      <c r="EN72" s="378"/>
      <c r="EO72" s="378"/>
      <c r="EP72" s="378"/>
      <c r="EQ72" s="378"/>
      <c r="ER72" s="378"/>
      <c r="ES72" s="378"/>
      <c r="ET72" s="378"/>
      <c r="EU72" s="378"/>
      <c r="EV72" s="378"/>
      <c r="EW72" s="378"/>
      <c r="EX72" s="378"/>
      <c r="EY72" s="378"/>
      <c r="EZ72" s="378"/>
      <c r="FA72" s="378"/>
      <c r="FB72" s="378"/>
      <c r="FC72" s="378"/>
      <c r="FD72" s="378"/>
      <c r="FE72" s="378"/>
      <c r="FF72" s="378"/>
      <c r="FG72" s="378"/>
      <c r="FH72" s="378"/>
      <c r="FI72" s="378"/>
      <c r="FJ72" s="378"/>
      <c r="FK72" s="378"/>
      <c r="FL72" s="378"/>
      <c r="FM72" s="378"/>
      <c r="FN72" s="378"/>
      <c r="FO72" s="378"/>
      <c r="FP72" s="378"/>
      <c r="FQ72" s="378"/>
      <c r="FR72" s="378"/>
      <c r="FS72" s="378"/>
      <c r="FT72" s="378"/>
      <c r="FU72" s="378"/>
      <c r="FV72" s="378"/>
      <c r="FW72" s="378"/>
      <c r="FX72" s="378"/>
      <c r="FY72" s="378"/>
      <c r="FZ72" s="378"/>
      <c r="GA72" s="378"/>
      <c r="GB72" s="378"/>
      <c r="GC72" s="378"/>
      <c r="GD72" s="378"/>
      <c r="GE72" s="378"/>
      <c r="GF72" s="378"/>
      <c r="GG72" s="378"/>
      <c r="GH72" s="378"/>
      <c r="GI72" s="378"/>
      <c r="GJ72" s="378"/>
      <c r="GK72" s="378"/>
      <c r="GL72" s="378"/>
      <c r="GM72" s="378"/>
      <c r="GN72" s="378"/>
      <c r="GO72" s="378"/>
      <c r="GP72" s="378"/>
      <c r="GQ72" s="378"/>
      <c r="GR72" s="378"/>
      <c r="GS72" s="378"/>
      <c r="GT72" s="378"/>
      <c r="GU72" s="378"/>
      <c r="GV72" s="378"/>
      <c r="GW72" s="378"/>
      <c r="GX72" s="378"/>
      <c r="GY72" s="378"/>
      <c r="GZ72" s="378"/>
      <c r="HA72" s="378"/>
      <c r="HB72" s="378"/>
      <c r="HC72" s="378"/>
      <c r="HD72" s="378"/>
      <c r="HE72" s="378"/>
      <c r="HF72" s="378"/>
      <c r="HG72" s="378"/>
      <c r="HH72" s="378"/>
      <c r="HI72" s="378"/>
      <c r="HJ72" s="378"/>
      <c r="HK72" s="378"/>
      <c r="HL72" s="378"/>
      <c r="HM72" s="378"/>
      <c r="HN72" s="378"/>
      <c r="HO72" s="378"/>
      <c r="HP72" s="378"/>
      <c r="HQ72" s="378"/>
      <c r="HR72" s="378"/>
      <c r="HS72" s="378"/>
      <c r="HT72" s="378"/>
      <c r="HU72" s="378"/>
      <c r="HV72" s="378"/>
      <c r="HW72" s="378"/>
      <c r="HX72" s="378"/>
      <c r="HY72" s="378"/>
      <c r="HZ72" s="378"/>
      <c r="IA72" s="378"/>
      <c r="IB72" s="378"/>
      <c r="IC72" s="378"/>
      <c r="ID72" s="378"/>
      <c r="IE72" s="378"/>
      <c r="IF72" s="378"/>
    </row>
    <row r="73" spans="16:240" ht="12.75"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  <c r="CF73" s="378"/>
      <c r="CG73" s="378"/>
      <c r="CH73" s="378"/>
      <c r="CI73" s="378"/>
      <c r="CJ73" s="378"/>
      <c r="CK73" s="378"/>
      <c r="CL73" s="378"/>
      <c r="CM73" s="378"/>
      <c r="CN73" s="378"/>
      <c r="CO73" s="378"/>
      <c r="CP73" s="378"/>
      <c r="CQ73" s="378"/>
      <c r="CR73" s="378"/>
      <c r="CS73" s="378"/>
      <c r="CT73" s="378"/>
      <c r="CU73" s="378"/>
      <c r="CV73" s="378"/>
      <c r="CW73" s="378"/>
      <c r="CX73" s="378"/>
      <c r="CY73" s="378"/>
      <c r="CZ73" s="378"/>
      <c r="DA73" s="378"/>
      <c r="DB73" s="378"/>
      <c r="DC73" s="378"/>
      <c r="DD73" s="378"/>
      <c r="DE73" s="378"/>
      <c r="DF73" s="378"/>
      <c r="DG73" s="378"/>
      <c r="DH73" s="378"/>
      <c r="DI73" s="378"/>
      <c r="DJ73" s="378"/>
      <c r="DK73" s="378"/>
      <c r="DL73" s="378"/>
      <c r="DM73" s="378"/>
      <c r="DN73" s="378"/>
      <c r="DO73" s="378"/>
      <c r="DP73" s="378"/>
      <c r="DQ73" s="378"/>
      <c r="DR73" s="378"/>
      <c r="DS73" s="378"/>
      <c r="DT73" s="378"/>
      <c r="DU73" s="378"/>
      <c r="DV73" s="378"/>
      <c r="DW73" s="378"/>
      <c r="DX73" s="378"/>
      <c r="DY73" s="378"/>
      <c r="DZ73" s="378"/>
      <c r="EA73" s="378"/>
      <c r="EB73" s="378"/>
      <c r="EC73" s="378"/>
      <c r="ED73" s="378"/>
      <c r="EE73" s="378"/>
      <c r="EF73" s="378"/>
      <c r="EG73" s="378"/>
      <c r="EH73" s="378"/>
      <c r="EI73" s="378"/>
      <c r="EJ73" s="378"/>
      <c r="EK73" s="378"/>
      <c r="EL73" s="378"/>
      <c r="EM73" s="378"/>
      <c r="EN73" s="378"/>
      <c r="EO73" s="378"/>
      <c r="EP73" s="378"/>
      <c r="EQ73" s="378"/>
      <c r="ER73" s="378"/>
      <c r="ES73" s="378"/>
      <c r="ET73" s="378"/>
      <c r="EU73" s="378"/>
      <c r="EV73" s="378"/>
      <c r="EW73" s="378"/>
      <c r="EX73" s="378"/>
      <c r="EY73" s="378"/>
      <c r="EZ73" s="378"/>
      <c r="FA73" s="378"/>
      <c r="FB73" s="378"/>
      <c r="FC73" s="378"/>
      <c r="FD73" s="378"/>
      <c r="FE73" s="378"/>
      <c r="FF73" s="378"/>
      <c r="FG73" s="378"/>
      <c r="FH73" s="378"/>
      <c r="FI73" s="378"/>
      <c r="FJ73" s="378"/>
      <c r="FK73" s="378"/>
      <c r="FL73" s="378"/>
      <c r="FM73" s="378"/>
      <c r="FN73" s="378"/>
      <c r="FO73" s="378"/>
      <c r="FP73" s="378"/>
      <c r="FQ73" s="378"/>
      <c r="FR73" s="378"/>
      <c r="FS73" s="378"/>
      <c r="FT73" s="378"/>
      <c r="FU73" s="378"/>
      <c r="FV73" s="378"/>
      <c r="FW73" s="378"/>
      <c r="FX73" s="378"/>
      <c r="FY73" s="378"/>
      <c r="FZ73" s="378"/>
      <c r="GA73" s="378"/>
      <c r="GB73" s="378"/>
      <c r="GC73" s="378"/>
      <c r="GD73" s="378"/>
      <c r="GE73" s="378"/>
      <c r="GF73" s="378"/>
      <c r="GG73" s="378"/>
      <c r="GH73" s="378"/>
      <c r="GI73" s="378"/>
      <c r="GJ73" s="378"/>
      <c r="GK73" s="378"/>
      <c r="GL73" s="378"/>
      <c r="GM73" s="378"/>
      <c r="GN73" s="378"/>
      <c r="GO73" s="378"/>
      <c r="GP73" s="378"/>
      <c r="GQ73" s="378"/>
      <c r="GR73" s="378"/>
      <c r="GS73" s="378"/>
      <c r="GT73" s="378"/>
      <c r="GU73" s="378"/>
      <c r="GV73" s="378"/>
      <c r="GW73" s="378"/>
      <c r="GX73" s="378"/>
      <c r="GY73" s="378"/>
      <c r="GZ73" s="378"/>
      <c r="HA73" s="378"/>
      <c r="HB73" s="378"/>
      <c r="HC73" s="378"/>
      <c r="HD73" s="378"/>
      <c r="HE73" s="378"/>
      <c r="HF73" s="378"/>
      <c r="HG73" s="378"/>
      <c r="HH73" s="378"/>
      <c r="HI73" s="378"/>
      <c r="HJ73" s="378"/>
      <c r="HK73" s="378"/>
      <c r="HL73" s="378"/>
      <c r="HM73" s="378"/>
      <c r="HN73" s="378"/>
      <c r="HO73" s="378"/>
      <c r="HP73" s="378"/>
      <c r="HQ73" s="378"/>
      <c r="HR73" s="378"/>
      <c r="HS73" s="378"/>
      <c r="HT73" s="378"/>
      <c r="HU73" s="378"/>
      <c r="HV73" s="378"/>
      <c r="HW73" s="378"/>
      <c r="HX73" s="378"/>
      <c r="HY73" s="378"/>
      <c r="HZ73" s="378"/>
      <c r="IA73" s="378"/>
      <c r="IB73" s="378"/>
      <c r="IC73" s="378"/>
      <c r="ID73" s="378"/>
      <c r="IE73" s="378"/>
      <c r="IF73" s="378"/>
    </row>
    <row r="74" spans="16:240" ht="12.75"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  <c r="CF74" s="378"/>
      <c r="CG74" s="378"/>
      <c r="CH74" s="378"/>
      <c r="CI74" s="378"/>
      <c r="CJ74" s="378"/>
      <c r="CK74" s="378"/>
      <c r="CL74" s="378"/>
      <c r="CM74" s="378"/>
      <c r="CN74" s="378"/>
      <c r="CO74" s="378"/>
      <c r="CP74" s="378"/>
      <c r="CQ74" s="378"/>
      <c r="CR74" s="378"/>
      <c r="CS74" s="378"/>
      <c r="CT74" s="378"/>
      <c r="CU74" s="378"/>
      <c r="CV74" s="378"/>
      <c r="CW74" s="378"/>
      <c r="CX74" s="378"/>
      <c r="CY74" s="378"/>
      <c r="CZ74" s="378"/>
      <c r="DA74" s="378"/>
      <c r="DB74" s="378"/>
      <c r="DC74" s="378"/>
      <c r="DD74" s="378"/>
      <c r="DE74" s="378"/>
      <c r="DF74" s="378"/>
      <c r="DG74" s="378"/>
      <c r="DH74" s="378"/>
      <c r="DI74" s="378"/>
      <c r="DJ74" s="378"/>
      <c r="DK74" s="378"/>
      <c r="DL74" s="378"/>
      <c r="DM74" s="378"/>
      <c r="DN74" s="378"/>
      <c r="DO74" s="378"/>
      <c r="DP74" s="378"/>
      <c r="DQ74" s="378"/>
      <c r="DR74" s="378"/>
      <c r="DS74" s="378"/>
      <c r="DT74" s="378"/>
      <c r="DU74" s="378"/>
      <c r="DV74" s="378"/>
      <c r="DW74" s="378"/>
      <c r="DX74" s="378"/>
      <c r="DY74" s="378"/>
      <c r="DZ74" s="378"/>
      <c r="EA74" s="378"/>
      <c r="EB74" s="378"/>
      <c r="EC74" s="378"/>
      <c r="ED74" s="378"/>
      <c r="EE74" s="378"/>
      <c r="EF74" s="378"/>
      <c r="EG74" s="378"/>
      <c r="EH74" s="378"/>
      <c r="EI74" s="378"/>
      <c r="EJ74" s="378"/>
      <c r="EK74" s="378"/>
      <c r="EL74" s="378"/>
      <c r="EM74" s="378"/>
      <c r="EN74" s="378"/>
      <c r="EO74" s="378"/>
      <c r="EP74" s="378"/>
      <c r="EQ74" s="378"/>
      <c r="ER74" s="378"/>
      <c r="ES74" s="378"/>
      <c r="ET74" s="378"/>
      <c r="EU74" s="378"/>
      <c r="EV74" s="378"/>
      <c r="EW74" s="378"/>
      <c r="EX74" s="378"/>
      <c r="EY74" s="378"/>
      <c r="EZ74" s="378"/>
      <c r="FA74" s="378"/>
      <c r="FB74" s="378"/>
      <c r="FC74" s="378"/>
      <c r="FD74" s="378"/>
      <c r="FE74" s="378"/>
      <c r="FF74" s="378"/>
      <c r="FG74" s="378"/>
      <c r="FH74" s="378"/>
      <c r="FI74" s="378"/>
      <c r="FJ74" s="378"/>
      <c r="FK74" s="378"/>
      <c r="FL74" s="378"/>
      <c r="FM74" s="378"/>
      <c r="FN74" s="378"/>
      <c r="FO74" s="378"/>
      <c r="FP74" s="378"/>
      <c r="FQ74" s="378"/>
      <c r="FR74" s="378"/>
      <c r="FS74" s="378"/>
      <c r="FT74" s="378"/>
      <c r="FU74" s="378"/>
      <c r="FV74" s="378"/>
      <c r="FW74" s="378"/>
      <c r="FX74" s="378"/>
      <c r="FY74" s="378"/>
      <c r="FZ74" s="378"/>
      <c r="GA74" s="378"/>
      <c r="GB74" s="378"/>
      <c r="GC74" s="378"/>
      <c r="GD74" s="378"/>
      <c r="GE74" s="378"/>
      <c r="GF74" s="378"/>
      <c r="GG74" s="378"/>
      <c r="GH74" s="378"/>
      <c r="GI74" s="378"/>
      <c r="GJ74" s="378"/>
      <c r="GK74" s="378"/>
      <c r="GL74" s="378"/>
      <c r="GM74" s="378"/>
      <c r="GN74" s="378"/>
      <c r="GO74" s="378"/>
      <c r="GP74" s="378"/>
      <c r="GQ74" s="378"/>
      <c r="GR74" s="378"/>
      <c r="GS74" s="378"/>
      <c r="GT74" s="378"/>
      <c r="GU74" s="378"/>
      <c r="GV74" s="378"/>
      <c r="GW74" s="378"/>
      <c r="GX74" s="378"/>
      <c r="GY74" s="378"/>
      <c r="GZ74" s="378"/>
      <c r="HA74" s="378"/>
      <c r="HB74" s="378"/>
      <c r="HC74" s="378"/>
      <c r="HD74" s="378"/>
      <c r="HE74" s="378"/>
      <c r="HF74" s="378"/>
      <c r="HG74" s="378"/>
      <c r="HH74" s="378"/>
      <c r="HI74" s="378"/>
      <c r="HJ74" s="378"/>
      <c r="HK74" s="378"/>
      <c r="HL74" s="378"/>
      <c r="HM74" s="378"/>
      <c r="HN74" s="378"/>
      <c r="HO74" s="378"/>
      <c r="HP74" s="378"/>
      <c r="HQ74" s="378"/>
      <c r="HR74" s="378"/>
      <c r="HS74" s="378"/>
      <c r="HT74" s="378"/>
      <c r="HU74" s="378"/>
      <c r="HV74" s="378"/>
      <c r="HW74" s="378"/>
      <c r="HX74" s="378"/>
      <c r="HY74" s="378"/>
      <c r="HZ74" s="378"/>
      <c r="IA74" s="378"/>
      <c r="IB74" s="378"/>
      <c r="IC74" s="378"/>
      <c r="ID74" s="378"/>
      <c r="IE74" s="378"/>
      <c r="IF74" s="378"/>
    </row>
    <row r="75" spans="16:240" ht="12.75"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8"/>
      <c r="BW75" s="378"/>
      <c r="BX75" s="378"/>
      <c r="BY75" s="378"/>
      <c r="BZ75" s="378"/>
      <c r="CA75" s="378"/>
      <c r="CB75" s="378"/>
      <c r="CC75" s="378"/>
      <c r="CD75" s="378"/>
      <c r="CE75" s="378"/>
      <c r="CF75" s="378"/>
      <c r="CG75" s="378"/>
      <c r="CH75" s="378"/>
      <c r="CI75" s="378"/>
      <c r="CJ75" s="378"/>
      <c r="CK75" s="378"/>
      <c r="CL75" s="378"/>
      <c r="CM75" s="378"/>
      <c r="CN75" s="378"/>
      <c r="CO75" s="378"/>
      <c r="CP75" s="378"/>
      <c r="CQ75" s="378"/>
      <c r="CR75" s="378"/>
      <c r="CS75" s="378"/>
      <c r="CT75" s="378"/>
      <c r="CU75" s="378"/>
      <c r="CV75" s="378"/>
      <c r="CW75" s="378"/>
      <c r="CX75" s="378"/>
      <c r="CY75" s="378"/>
      <c r="CZ75" s="378"/>
      <c r="DA75" s="378"/>
      <c r="DB75" s="378"/>
      <c r="DC75" s="378"/>
      <c r="DD75" s="378"/>
      <c r="DE75" s="378"/>
      <c r="DF75" s="378"/>
      <c r="DG75" s="378"/>
      <c r="DH75" s="378"/>
      <c r="DI75" s="378"/>
      <c r="DJ75" s="378"/>
      <c r="DK75" s="378"/>
      <c r="DL75" s="378"/>
      <c r="DM75" s="378"/>
      <c r="DN75" s="378"/>
      <c r="DO75" s="378"/>
      <c r="DP75" s="378"/>
      <c r="DQ75" s="378"/>
      <c r="DR75" s="378"/>
      <c r="DS75" s="378"/>
      <c r="DT75" s="378"/>
      <c r="DU75" s="378"/>
      <c r="DV75" s="378"/>
      <c r="DW75" s="378"/>
      <c r="DX75" s="378"/>
      <c r="DY75" s="378"/>
      <c r="DZ75" s="378"/>
      <c r="EA75" s="378"/>
      <c r="EB75" s="378"/>
      <c r="EC75" s="378"/>
      <c r="ED75" s="378"/>
      <c r="EE75" s="378"/>
      <c r="EF75" s="378"/>
      <c r="EG75" s="378"/>
      <c r="EH75" s="378"/>
      <c r="EI75" s="378"/>
      <c r="EJ75" s="378"/>
      <c r="EK75" s="378"/>
      <c r="EL75" s="378"/>
      <c r="EM75" s="378"/>
      <c r="EN75" s="378"/>
      <c r="EO75" s="378"/>
      <c r="EP75" s="378"/>
      <c r="EQ75" s="378"/>
      <c r="ER75" s="378"/>
      <c r="ES75" s="378"/>
      <c r="ET75" s="378"/>
      <c r="EU75" s="378"/>
      <c r="EV75" s="378"/>
      <c r="EW75" s="378"/>
      <c r="EX75" s="378"/>
      <c r="EY75" s="378"/>
      <c r="EZ75" s="378"/>
      <c r="FA75" s="378"/>
      <c r="FB75" s="378"/>
      <c r="FC75" s="378"/>
      <c r="FD75" s="378"/>
      <c r="FE75" s="378"/>
      <c r="FF75" s="378"/>
      <c r="FG75" s="378"/>
      <c r="FH75" s="378"/>
      <c r="FI75" s="378"/>
      <c r="FJ75" s="378"/>
      <c r="FK75" s="378"/>
      <c r="FL75" s="378"/>
      <c r="FM75" s="378"/>
      <c r="FN75" s="378"/>
      <c r="FO75" s="378"/>
      <c r="FP75" s="378"/>
      <c r="FQ75" s="378"/>
      <c r="FR75" s="378"/>
      <c r="FS75" s="378"/>
      <c r="FT75" s="378"/>
      <c r="FU75" s="378"/>
      <c r="FV75" s="378"/>
      <c r="FW75" s="378"/>
      <c r="FX75" s="378"/>
      <c r="FY75" s="378"/>
      <c r="FZ75" s="378"/>
      <c r="GA75" s="378"/>
      <c r="GB75" s="378"/>
      <c r="GC75" s="378"/>
      <c r="GD75" s="378"/>
      <c r="GE75" s="378"/>
      <c r="GF75" s="378"/>
      <c r="GG75" s="378"/>
      <c r="GH75" s="378"/>
      <c r="GI75" s="378"/>
      <c r="GJ75" s="378"/>
      <c r="GK75" s="378"/>
      <c r="GL75" s="378"/>
      <c r="GM75" s="378"/>
      <c r="GN75" s="378"/>
      <c r="GO75" s="378"/>
      <c r="GP75" s="378"/>
      <c r="GQ75" s="378"/>
      <c r="GR75" s="378"/>
      <c r="GS75" s="378"/>
      <c r="GT75" s="378"/>
      <c r="GU75" s="378"/>
      <c r="GV75" s="378"/>
      <c r="GW75" s="378"/>
      <c r="GX75" s="378"/>
      <c r="GY75" s="378"/>
      <c r="GZ75" s="378"/>
      <c r="HA75" s="378"/>
      <c r="HB75" s="378"/>
      <c r="HC75" s="378"/>
      <c r="HD75" s="378"/>
      <c r="HE75" s="378"/>
      <c r="HF75" s="378"/>
      <c r="HG75" s="378"/>
      <c r="HH75" s="378"/>
      <c r="HI75" s="378"/>
      <c r="HJ75" s="378"/>
      <c r="HK75" s="378"/>
      <c r="HL75" s="378"/>
      <c r="HM75" s="378"/>
      <c r="HN75" s="378"/>
      <c r="HO75" s="378"/>
      <c r="HP75" s="378"/>
      <c r="HQ75" s="378"/>
      <c r="HR75" s="378"/>
      <c r="HS75" s="378"/>
      <c r="HT75" s="378"/>
      <c r="HU75" s="378"/>
      <c r="HV75" s="378"/>
      <c r="HW75" s="378"/>
      <c r="HX75" s="378"/>
      <c r="HY75" s="378"/>
      <c r="HZ75" s="378"/>
      <c r="IA75" s="378"/>
      <c r="IB75" s="378"/>
      <c r="IC75" s="378"/>
      <c r="ID75" s="378"/>
      <c r="IE75" s="378"/>
      <c r="IF75" s="378"/>
    </row>
    <row r="76" spans="16:240" ht="12.75"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78"/>
      <c r="CV76" s="378"/>
      <c r="CW76" s="378"/>
      <c r="CX76" s="378"/>
      <c r="CY76" s="378"/>
      <c r="CZ76" s="378"/>
      <c r="DA76" s="378"/>
      <c r="DB76" s="378"/>
      <c r="DC76" s="378"/>
      <c r="DD76" s="378"/>
      <c r="DE76" s="378"/>
      <c r="DF76" s="378"/>
      <c r="DG76" s="378"/>
      <c r="DH76" s="378"/>
      <c r="DI76" s="378"/>
      <c r="DJ76" s="378"/>
      <c r="DK76" s="378"/>
      <c r="DL76" s="378"/>
      <c r="DM76" s="378"/>
      <c r="DN76" s="378"/>
      <c r="DO76" s="378"/>
      <c r="DP76" s="378"/>
      <c r="DQ76" s="378"/>
      <c r="DR76" s="378"/>
      <c r="DS76" s="378"/>
      <c r="DT76" s="378"/>
      <c r="DU76" s="378"/>
      <c r="DV76" s="378"/>
      <c r="DW76" s="378"/>
      <c r="DX76" s="378"/>
      <c r="DY76" s="378"/>
      <c r="DZ76" s="378"/>
      <c r="EA76" s="378"/>
      <c r="EB76" s="378"/>
      <c r="EC76" s="378"/>
      <c r="ED76" s="378"/>
      <c r="EE76" s="378"/>
      <c r="EF76" s="378"/>
      <c r="EG76" s="378"/>
      <c r="EH76" s="378"/>
      <c r="EI76" s="378"/>
      <c r="EJ76" s="378"/>
      <c r="EK76" s="378"/>
      <c r="EL76" s="378"/>
      <c r="EM76" s="378"/>
      <c r="EN76" s="378"/>
      <c r="EO76" s="378"/>
      <c r="EP76" s="378"/>
      <c r="EQ76" s="378"/>
      <c r="ER76" s="378"/>
      <c r="ES76" s="378"/>
      <c r="ET76" s="378"/>
      <c r="EU76" s="378"/>
      <c r="EV76" s="378"/>
      <c r="EW76" s="378"/>
      <c r="EX76" s="378"/>
      <c r="EY76" s="378"/>
      <c r="EZ76" s="378"/>
      <c r="FA76" s="378"/>
      <c r="FB76" s="378"/>
      <c r="FC76" s="378"/>
      <c r="FD76" s="378"/>
      <c r="FE76" s="378"/>
      <c r="FF76" s="378"/>
      <c r="FG76" s="378"/>
      <c r="FH76" s="378"/>
      <c r="FI76" s="378"/>
      <c r="FJ76" s="378"/>
      <c r="FK76" s="378"/>
      <c r="FL76" s="378"/>
      <c r="FM76" s="378"/>
      <c r="FN76" s="378"/>
      <c r="FO76" s="378"/>
      <c r="FP76" s="378"/>
      <c r="FQ76" s="378"/>
      <c r="FR76" s="378"/>
      <c r="FS76" s="378"/>
      <c r="FT76" s="378"/>
      <c r="FU76" s="378"/>
      <c r="FV76" s="378"/>
      <c r="FW76" s="378"/>
      <c r="FX76" s="378"/>
      <c r="FY76" s="378"/>
      <c r="FZ76" s="378"/>
      <c r="GA76" s="378"/>
      <c r="GB76" s="378"/>
      <c r="GC76" s="378"/>
      <c r="GD76" s="378"/>
      <c r="GE76" s="378"/>
      <c r="GF76" s="378"/>
      <c r="GG76" s="378"/>
      <c r="GH76" s="378"/>
      <c r="GI76" s="378"/>
      <c r="GJ76" s="378"/>
      <c r="GK76" s="378"/>
      <c r="GL76" s="378"/>
      <c r="GM76" s="378"/>
      <c r="GN76" s="378"/>
      <c r="GO76" s="378"/>
      <c r="GP76" s="378"/>
      <c r="GQ76" s="378"/>
      <c r="GR76" s="378"/>
      <c r="GS76" s="378"/>
      <c r="GT76" s="378"/>
      <c r="GU76" s="378"/>
      <c r="GV76" s="378"/>
      <c r="GW76" s="378"/>
      <c r="GX76" s="378"/>
      <c r="GY76" s="378"/>
      <c r="GZ76" s="378"/>
      <c r="HA76" s="378"/>
      <c r="HB76" s="378"/>
      <c r="HC76" s="378"/>
      <c r="HD76" s="378"/>
      <c r="HE76" s="378"/>
      <c r="HF76" s="378"/>
      <c r="HG76" s="378"/>
      <c r="HH76" s="378"/>
      <c r="HI76" s="378"/>
      <c r="HJ76" s="378"/>
      <c r="HK76" s="378"/>
      <c r="HL76" s="378"/>
      <c r="HM76" s="378"/>
      <c r="HN76" s="378"/>
      <c r="HO76" s="378"/>
      <c r="HP76" s="378"/>
      <c r="HQ76" s="378"/>
      <c r="HR76" s="378"/>
      <c r="HS76" s="378"/>
      <c r="HT76" s="378"/>
      <c r="HU76" s="378"/>
      <c r="HV76" s="378"/>
      <c r="HW76" s="378"/>
      <c r="HX76" s="378"/>
      <c r="HY76" s="378"/>
      <c r="HZ76" s="378"/>
      <c r="IA76" s="378"/>
      <c r="IB76" s="378"/>
      <c r="IC76" s="378"/>
      <c r="ID76" s="378"/>
      <c r="IE76" s="378"/>
      <c r="IF76" s="378"/>
    </row>
    <row r="77" spans="16:240" ht="12.75"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78"/>
      <c r="CV77" s="378"/>
      <c r="CW77" s="378"/>
      <c r="CX77" s="378"/>
      <c r="CY77" s="378"/>
      <c r="CZ77" s="378"/>
      <c r="DA77" s="378"/>
      <c r="DB77" s="378"/>
      <c r="DC77" s="378"/>
      <c r="DD77" s="378"/>
      <c r="DE77" s="378"/>
      <c r="DF77" s="378"/>
      <c r="DG77" s="378"/>
      <c r="DH77" s="378"/>
      <c r="DI77" s="378"/>
      <c r="DJ77" s="378"/>
      <c r="DK77" s="378"/>
      <c r="DL77" s="378"/>
      <c r="DM77" s="378"/>
      <c r="DN77" s="378"/>
      <c r="DO77" s="378"/>
      <c r="DP77" s="378"/>
      <c r="DQ77" s="378"/>
      <c r="DR77" s="378"/>
      <c r="DS77" s="378"/>
      <c r="DT77" s="378"/>
      <c r="DU77" s="378"/>
      <c r="DV77" s="378"/>
      <c r="DW77" s="378"/>
      <c r="DX77" s="378"/>
      <c r="DY77" s="378"/>
      <c r="DZ77" s="378"/>
      <c r="EA77" s="378"/>
      <c r="EB77" s="378"/>
      <c r="EC77" s="378"/>
      <c r="ED77" s="378"/>
      <c r="EE77" s="378"/>
      <c r="EF77" s="378"/>
      <c r="EG77" s="378"/>
      <c r="EH77" s="378"/>
      <c r="EI77" s="378"/>
      <c r="EJ77" s="378"/>
      <c r="EK77" s="378"/>
      <c r="EL77" s="378"/>
      <c r="EM77" s="378"/>
      <c r="EN77" s="378"/>
      <c r="EO77" s="378"/>
      <c r="EP77" s="378"/>
      <c r="EQ77" s="378"/>
      <c r="ER77" s="378"/>
      <c r="ES77" s="378"/>
      <c r="ET77" s="378"/>
      <c r="EU77" s="378"/>
      <c r="EV77" s="378"/>
      <c r="EW77" s="378"/>
      <c r="EX77" s="378"/>
      <c r="EY77" s="378"/>
      <c r="EZ77" s="378"/>
      <c r="FA77" s="378"/>
      <c r="FB77" s="378"/>
      <c r="FC77" s="378"/>
      <c r="FD77" s="378"/>
      <c r="FE77" s="378"/>
      <c r="FF77" s="378"/>
      <c r="FG77" s="378"/>
      <c r="FH77" s="378"/>
      <c r="FI77" s="378"/>
      <c r="FJ77" s="378"/>
      <c r="FK77" s="378"/>
      <c r="FL77" s="378"/>
      <c r="FM77" s="378"/>
      <c r="FN77" s="378"/>
      <c r="FO77" s="378"/>
      <c r="FP77" s="378"/>
      <c r="FQ77" s="378"/>
      <c r="FR77" s="378"/>
      <c r="FS77" s="378"/>
      <c r="FT77" s="378"/>
      <c r="FU77" s="378"/>
      <c r="FV77" s="378"/>
      <c r="FW77" s="378"/>
      <c r="FX77" s="378"/>
      <c r="FY77" s="378"/>
      <c r="FZ77" s="378"/>
      <c r="GA77" s="378"/>
      <c r="GB77" s="378"/>
      <c r="GC77" s="378"/>
      <c r="GD77" s="378"/>
      <c r="GE77" s="378"/>
      <c r="GF77" s="378"/>
      <c r="GG77" s="378"/>
      <c r="GH77" s="378"/>
      <c r="GI77" s="378"/>
      <c r="GJ77" s="378"/>
      <c r="GK77" s="378"/>
      <c r="GL77" s="378"/>
      <c r="GM77" s="378"/>
      <c r="GN77" s="378"/>
      <c r="GO77" s="378"/>
      <c r="GP77" s="378"/>
      <c r="GQ77" s="378"/>
      <c r="GR77" s="378"/>
      <c r="GS77" s="378"/>
      <c r="GT77" s="378"/>
      <c r="GU77" s="378"/>
      <c r="GV77" s="378"/>
      <c r="GW77" s="378"/>
      <c r="GX77" s="378"/>
      <c r="GY77" s="378"/>
      <c r="GZ77" s="378"/>
      <c r="HA77" s="378"/>
      <c r="HB77" s="378"/>
      <c r="HC77" s="378"/>
      <c r="HD77" s="378"/>
      <c r="HE77" s="378"/>
      <c r="HF77" s="378"/>
      <c r="HG77" s="378"/>
      <c r="HH77" s="378"/>
      <c r="HI77" s="378"/>
      <c r="HJ77" s="378"/>
      <c r="HK77" s="378"/>
      <c r="HL77" s="378"/>
      <c r="HM77" s="378"/>
      <c r="HN77" s="378"/>
      <c r="HO77" s="378"/>
      <c r="HP77" s="378"/>
      <c r="HQ77" s="378"/>
      <c r="HR77" s="378"/>
      <c r="HS77" s="378"/>
      <c r="HT77" s="378"/>
      <c r="HU77" s="378"/>
      <c r="HV77" s="378"/>
      <c r="HW77" s="378"/>
      <c r="HX77" s="378"/>
      <c r="HY77" s="378"/>
      <c r="HZ77" s="378"/>
      <c r="IA77" s="378"/>
      <c r="IB77" s="378"/>
      <c r="IC77" s="378"/>
      <c r="ID77" s="378"/>
      <c r="IE77" s="378"/>
      <c r="IF77" s="378"/>
    </row>
    <row r="78" spans="16:240" ht="12.75"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8"/>
      <c r="BP78" s="378"/>
      <c r="BQ78" s="378"/>
      <c r="BR78" s="378"/>
      <c r="BS78" s="378"/>
      <c r="BT78" s="378"/>
      <c r="BU78" s="378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78"/>
      <c r="CV78" s="378"/>
      <c r="CW78" s="378"/>
      <c r="CX78" s="378"/>
      <c r="CY78" s="378"/>
      <c r="CZ78" s="378"/>
      <c r="DA78" s="378"/>
      <c r="DB78" s="378"/>
      <c r="DC78" s="378"/>
      <c r="DD78" s="378"/>
      <c r="DE78" s="378"/>
      <c r="DF78" s="378"/>
      <c r="DG78" s="378"/>
      <c r="DH78" s="378"/>
      <c r="DI78" s="378"/>
      <c r="DJ78" s="378"/>
      <c r="DK78" s="378"/>
      <c r="DL78" s="378"/>
      <c r="DM78" s="378"/>
      <c r="DN78" s="378"/>
      <c r="DO78" s="378"/>
      <c r="DP78" s="378"/>
      <c r="DQ78" s="378"/>
      <c r="DR78" s="378"/>
      <c r="DS78" s="378"/>
      <c r="DT78" s="378"/>
      <c r="DU78" s="378"/>
      <c r="DV78" s="378"/>
      <c r="DW78" s="378"/>
      <c r="DX78" s="378"/>
      <c r="DY78" s="378"/>
      <c r="DZ78" s="378"/>
      <c r="EA78" s="378"/>
      <c r="EB78" s="378"/>
      <c r="EC78" s="378"/>
      <c r="ED78" s="378"/>
      <c r="EE78" s="378"/>
      <c r="EF78" s="378"/>
      <c r="EG78" s="378"/>
      <c r="EH78" s="378"/>
      <c r="EI78" s="378"/>
      <c r="EJ78" s="378"/>
      <c r="EK78" s="378"/>
      <c r="EL78" s="378"/>
      <c r="EM78" s="378"/>
      <c r="EN78" s="378"/>
      <c r="EO78" s="378"/>
      <c r="EP78" s="378"/>
      <c r="EQ78" s="378"/>
      <c r="ER78" s="378"/>
      <c r="ES78" s="378"/>
      <c r="ET78" s="378"/>
      <c r="EU78" s="378"/>
      <c r="EV78" s="378"/>
      <c r="EW78" s="378"/>
      <c r="EX78" s="378"/>
      <c r="EY78" s="378"/>
      <c r="EZ78" s="378"/>
      <c r="FA78" s="378"/>
      <c r="FB78" s="378"/>
      <c r="FC78" s="378"/>
      <c r="FD78" s="378"/>
      <c r="FE78" s="378"/>
      <c r="FF78" s="378"/>
      <c r="FG78" s="378"/>
      <c r="FH78" s="378"/>
      <c r="FI78" s="378"/>
      <c r="FJ78" s="378"/>
      <c r="FK78" s="378"/>
      <c r="FL78" s="378"/>
      <c r="FM78" s="378"/>
      <c r="FN78" s="378"/>
      <c r="FO78" s="378"/>
      <c r="FP78" s="378"/>
      <c r="FQ78" s="378"/>
      <c r="FR78" s="378"/>
      <c r="FS78" s="378"/>
      <c r="FT78" s="378"/>
      <c r="FU78" s="378"/>
      <c r="FV78" s="378"/>
      <c r="FW78" s="378"/>
      <c r="FX78" s="378"/>
      <c r="FY78" s="378"/>
      <c r="FZ78" s="378"/>
      <c r="GA78" s="378"/>
      <c r="GB78" s="378"/>
      <c r="GC78" s="378"/>
      <c r="GD78" s="378"/>
      <c r="GE78" s="378"/>
      <c r="GF78" s="378"/>
      <c r="GG78" s="378"/>
      <c r="GH78" s="378"/>
      <c r="GI78" s="378"/>
      <c r="GJ78" s="378"/>
      <c r="GK78" s="378"/>
      <c r="GL78" s="378"/>
      <c r="GM78" s="378"/>
      <c r="GN78" s="378"/>
      <c r="GO78" s="378"/>
      <c r="GP78" s="378"/>
      <c r="GQ78" s="378"/>
      <c r="GR78" s="378"/>
      <c r="GS78" s="378"/>
      <c r="GT78" s="378"/>
      <c r="GU78" s="378"/>
      <c r="GV78" s="378"/>
      <c r="GW78" s="378"/>
      <c r="GX78" s="378"/>
      <c r="GY78" s="378"/>
      <c r="GZ78" s="378"/>
      <c r="HA78" s="378"/>
      <c r="HB78" s="378"/>
      <c r="HC78" s="378"/>
      <c r="HD78" s="378"/>
      <c r="HE78" s="378"/>
      <c r="HF78" s="378"/>
      <c r="HG78" s="378"/>
      <c r="HH78" s="378"/>
      <c r="HI78" s="378"/>
      <c r="HJ78" s="378"/>
      <c r="HK78" s="378"/>
      <c r="HL78" s="378"/>
      <c r="HM78" s="378"/>
      <c r="HN78" s="378"/>
      <c r="HO78" s="378"/>
      <c r="HP78" s="378"/>
      <c r="HQ78" s="378"/>
      <c r="HR78" s="378"/>
      <c r="HS78" s="378"/>
      <c r="HT78" s="378"/>
      <c r="HU78" s="378"/>
      <c r="HV78" s="378"/>
      <c r="HW78" s="378"/>
      <c r="HX78" s="378"/>
      <c r="HY78" s="378"/>
      <c r="HZ78" s="378"/>
      <c r="IA78" s="378"/>
      <c r="IB78" s="378"/>
      <c r="IC78" s="378"/>
      <c r="ID78" s="378"/>
      <c r="IE78" s="378"/>
      <c r="IF78" s="378"/>
    </row>
    <row r="79" spans="16:240" ht="12.75"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378"/>
      <c r="CV79" s="378"/>
      <c r="CW79" s="378"/>
      <c r="CX79" s="378"/>
      <c r="CY79" s="378"/>
      <c r="CZ79" s="378"/>
      <c r="DA79" s="378"/>
      <c r="DB79" s="378"/>
      <c r="DC79" s="378"/>
      <c r="DD79" s="378"/>
      <c r="DE79" s="378"/>
      <c r="DF79" s="378"/>
      <c r="DG79" s="378"/>
      <c r="DH79" s="378"/>
      <c r="DI79" s="378"/>
      <c r="DJ79" s="378"/>
      <c r="DK79" s="378"/>
      <c r="DL79" s="378"/>
      <c r="DM79" s="378"/>
      <c r="DN79" s="378"/>
      <c r="DO79" s="378"/>
      <c r="DP79" s="378"/>
      <c r="DQ79" s="378"/>
      <c r="DR79" s="378"/>
      <c r="DS79" s="378"/>
      <c r="DT79" s="378"/>
      <c r="DU79" s="378"/>
      <c r="DV79" s="378"/>
      <c r="DW79" s="378"/>
      <c r="DX79" s="378"/>
      <c r="DY79" s="378"/>
      <c r="DZ79" s="378"/>
      <c r="EA79" s="378"/>
      <c r="EB79" s="378"/>
      <c r="EC79" s="378"/>
      <c r="ED79" s="378"/>
      <c r="EE79" s="378"/>
      <c r="EF79" s="378"/>
      <c r="EG79" s="378"/>
      <c r="EH79" s="378"/>
      <c r="EI79" s="378"/>
      <c r="EJ79" s="378"/>
      <c r="EK79" s="378"/>
      <c r="EL79" s="378"/>
      <c r="EM79" s="378"/>
      <c r="EN79" s="378"/>
      <c r="EO79" s="378"/>
      <c r="EP79" s="378"/>
      <c r="EQ79" s="378"/>
      <c r="ER79" s="378"/>
      <c r="ES79" s="378"/>
      <c r="ET79" s="378"/>
      <c r="EU79" s="378"/>
      <c r="EV79" s="378"/>
      <c r="EW79" s="378"/>
      <c r="EX79" s="378"/>
      <c r="EY79" s="378"/>
      <c r="EZ79" s="378"/>
      <c r="FA79" s="378"/>
      <c r="FB79" s="378"/>
      <c r="FC79" s="378"/>
      <c r="FD79" s="378"/>
      <c r="FE79" s="378"/>
      <c r="FF79" s="378"/>
      <c r="FG79" s="378"/>
      <c r="FH79" s="378"/>
      <c r="FI79" s="378"/>
      <c r="FJ79" s="378"/>
      <c r="FK79" s="378"/>
      <c r="FL79" s="378"/>
      <c r="FM79" s="378"/>
      <c r="FN79" s="378"/>
      <c r="FO79" s="378"/>
      <c r="FP79" s="378"/>
      <c r="FQ79" s="378"/>
      <c r="FR79" s="378"/>
      <c r="FS79" s="378"/>
      <c r="FT79" s="378"/>
      <c r="FU79" s="378"/>
      <c r="FV79" s="378"/>
      <c r="FW79" s="378"/>
      <c r="FX79" s="378"/>
      <c r="FY79" s="378"/>
      <c r="FZ79" s="378"/>
      <c r="GA79" s="378"/>
      <c r="GB79" s="378"/>
      <c r="GC79" s="378"/>
      <c r="GD79" s="378"/>
      <c r="GE79" s="378"/>
      <c r="GF79" s="378"/>
      <c r="GG79" s="378"/>
      <c r="GH79" s="378"/>
      <c r="GI79" s="378"/>
      <c r="GJ79" s="378"/>
      <c r="GK79" s="378"/>
      <c r="GL79" s="378"/>
      <c r="GM79" s="378"/>
      <c r="GN79" s="378"/>
      <c r="GO79" s="378"/>
      <c r="GP79" s="378"/>
      <c r="GQ79" s="378"/>
      <c r="GR79" s="378"/>
      <c r="GS79" s="378"/>
      <c r="GT79" s="378"/>
      <c r="GU79" s="378"/>
      <c r="GV79" s="378"/>
      <c r="GW79" s="378"/>
      <c r="GX79" s="378"/>
      <c r="GY79" s="378"/>
      <c r="GZ79" s="378"/>
      <c r="HA79" s="378"/>
      <c r="HB79" s="378"/>
      <c r="HC79" s="378"/>
      <c r="HD79" s="378"/>
      <c r="HE79" s="378"/>
      <c r="HF79" s="378"/>
      <c r="HG79" s="378"/>
      <c r="HH79" s="378"/>
      <c r="HI79" s="378"/>
      <c r="HJ79" s="378"/>
      <c r="HK79" s="378"/>
      <c r="HL79" s="378"/>
      <c r="HM79" s="378"/>
      <c r="HN79" s="378"/>
      <c r="HO79" s="378"/>
      <c r="HP79" s="378"/>
      <c r="HQ79" s="378"/>
      <c r="HR79" s="378"/>
      <c r="HS79" s="378"/>
      <c r="HT79" s="378"/>
      <c r="HU79" s="378"/>
      <c r="HV79" s="378"/>
      <c r="HW79" s="378"/>
      <c r="HX79" s="378"/>
      <c r="HY79" s="378"/>
      <c r="HZ79" s="378"/>
      <c r="IA79" s="378"/>
      <c r="IB79" s="378"/>
      <c r="IC79" s="378"/>
      <c r="ID79" s="378"/>
      <c r="IE79" s="378"/>
      <c r="IF79" s="378"/>
    </row>
    <row r="80" spans="16:240" ht="12.75"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378"/>
      <c r="CV80" s="378"/>
      <c r="CW80" s="378"/>
      <c r="CX80" s="378"/>
      <c r="CY80" s="378"/>
      <c r="CZ80" s="378"/>
      <c r="DA80" s="378"/>
      <c r="DB80" s="378"/>
      <c r="DC80" s="378"/>
      <c r="DD80" s="378"/>
      <c r="DE80" s="378"/>
      <c r="DF80" s="378"/>
      <c r="DG80" s="378"/>
      <c r="DH80" s="378"/>
      <c r="DI80" s="378"/>
      <c r="DJ80" s="378"/>
      <c r="DK80" s="378"/>
      <c r="DL80" s="378"/>
      <c r="DM80" s="378"/>
      <c r="DN80" s="378"/>
      <c r="DO80" s="378"/>
      <c r="DP80" s="378"/>
      <c r="DQ80" s="378"/>
      <c r="DR80" s="378"/>
      <c r="DS80" s="378"/>
      <c r="DT80" s="378"/>
      <c r="DU80" s="378"/>
      <c r="DV80" s="378"/>
      <c r="DW80" s="378"/>
      <c r="DX80" s="378"/>
      <c r="DY80" s="378"/>
      <c r="DZ80" s="378"/>
      <c r="EA80" s="378"/>
      <c r="EB80" s="378"/>
      <c r="EC80" s="378"/>
      <c r="ED80" s="378"/>
      <c r="EE80" s="378"/>
      <c r="EF80" s="378"/>
      <c r="EG80" s="378"/>
      <c r="EH80" s="378"/>
      <c r="EI80" s="378"/>
      <c r="EJ80" s="378"/>
      <c r="EK80" s="378"/>
      <c r="EL80" s="378"/>
      <c r="EM80" s="378"/>
      <c r="EN80" s="378"/>
      <c r="EO80" s="378"/>
      <c r="EP80" s="378"/>
      <c r="EQ80" s="378"/>
      <c r="ER80" s="378"/>
      <c r="ES80" s="378"/>
      <c r="ET80" s="378"/>
      <c r="EU80" s="378"/>
      <c r="EV80" s="378"/>
      <c r="EW80" s="378"/>
      <c r="EX80" s="378"/>
      <c r="EY80" s="378"/>
      <c r="EZ80" s="378"/>
      <c r="FA80" s="378"/>
      <c r="FB80" s="378"/>
      <c r="FC80" s="378"/>
      <c r="FD80" s="378"/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8"/>
      <c r="GX80" s="378"/>
      <c r="GY80" s="378"/>
      <c r="GZ80" s="378"/>
      <c r="HA80" s="378"/>
      <c r="HB80" s="378"/>
      <c r="HC80" s="378"/>
      <c r="HD80" s="378"/>
      <c r="HE80" s="378"/>
      <c r="HF80" s="378"/>
      <c r="HG80" s="378"/>
      <c r="HH80" s="378"/>
      <c r="HI80" s="378"/>
      <c r="HJ80" s="378"/>
      <c r="HK80" s="378"/>
      <c r="HL80" s="378"/>
      <c r="HM80" s="378"/>
      <c r="HN80" s="378"/>
      <c r="HO80" s="378"/>
      <c r="HP80" s="378"/>
      <c r="HQ80" s="378"/>
      <c r="HR80" s="378"/>
      <c r="HS80" s="378"/>
      <c r="HT80" s="378"/>
      <c r="HU80" s="378"/>
      <c r="HV80" s="378"/>
      <c r="HW80" s="378"/>
      <c r="HX80" s="378"/>
      <c r="HY80" s="378"/>
      <c r="HZ80" s="378"/>
      <c r="IA80" s="378"/>
      <c r="IB80" s="378"/>
      <c r="IC80" s="378"/>
      <c r="ID80" s="378"/>
      <c r="IE80" s="378"/>
      <c r="IF80" s="378"/>
    </row>
  </sheetData>
  <mergeCells count="6">
    <mergeCell ref="A5:N5"/>
    <mergeCell ref="E9:E10"/>
    <mergeCell ref="F9:O9"/>
    <mergeCell ref="A9:A10"/>
    <mergeCell ref="B9:B10"/>
    <mergeCell ref="C9:D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/>
  <dimension ref="A1:Q59"/>
  <sheetViews>
    <sheetView view="pageBreakPreview" zoomScaleSheetLayoutView="100" workbookViewId="0" topLeftCell="A4">
      <selection activeCell="B5" sqref="B5"/>
    </sheetView>
  </sheetViews>
  <sheetFormatPr defaultColWidth="9.140625" defaultRowHeight="12.75"/>
  <cols>
    <col min="1" max="2" width="12.7109375" style="218" customWidth="1"/>
    <col min="3" max="4" width="2.7109375" style="218" customWidth="1"/>
    <col min="5" max="6" width="12.7109375" style="218" customWidth="1"/>
    <col min="7" max="8" width="2.7109375" style="218" customWidth="1"/>
    <col min="9" max="10" width="12.7109375" style="218" customWidth="1"/>
    <col min="11" max="12" width="2.7109375" style="218" customWidth="1"/>
    <col min="13" max="13" width="12.7109375" style="218" customWidth="1"/>
    <col min="14" max="14" width="13.57421875" style="218" customWidth="1"/>
    <col min="15" max="16384" width="9.140625" style="218" customWidth="1"/>
  </cols>
  <sheetData>
    <row r="1" ht="12.75">
      <c r="N1" s="219" t="s">
        <v>157</v>
      </c>
    </row>
    <row r="2" spans="1:14" ht="18.75">
      <c r="A2" s="581" t="s">
        <v>547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5.75">
      <c r="A3" s="556" t="s">
        <v>516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</row>
    <row r="4" spans="1:14" ht="15.75">
      <c r="A4" s="221"/>
      <c r="B4" s="220"/>
      <c r="C4" s="220"/>
      <c r="D4" s="555" t="s">
        <v>546</v>
      </c>
      <c r="E4" s="555"/>
      <c r="F4" s="555"/>
      <c r="G4" s="555"/>
      <c r="H4" s="555"/>
      <c r="I4" s="555"/>
      <c r="J4" s="555"/>
      <c r="K4" s="220"/>
      <c r="L4" s="220"/>
      <c r="M4" s="220"/>
      <c r="N4" s="220"/>
    </row>
    <row r="5" ht="24.75" customHeight="1" thickBot="1"/>
    <row r="6" spans="2:14" ht="19.5" customHeight="1">
      <c r="B6" s="219"/>
      <c r="C6" s="219"/>
      <c r="D6" s="219"/>
      <c r="E6" s="547" t="s">
        <v>586</v>
      </c>
      <c r="F6" s="548"/>
      <c r="G6" s="548"/>
      <c r="H6" s="548"/>
      <c r="I6" s="548"/>
      <c r="J6" s="549"/>
      <c r="K6" s="223"/>
      <c r="L6" s="219"/>
      <c r="M6" s="219"/>
      <c r="N6" s="219"/>
    </row>
    <row r="7" spans="1:14" ht="19.5" customHeight="1">
      <c r="A7" s="219"/>
      <c r="B7" s="219"/>
      <c r="C7" s="219"/>
      <c r="D7" s="219"/>
      <c r="E7" s="545"/>
      <c r="F7" s="543"/>
      <c r="G7" s="543"/>
      <c r="H7" s="543"/>
      <c r="I7" s="543"/>
      <c r="J7" s="544"/>
      <c r="K7" s="223"/>
      <c r="L7" s="219"/>
      <c r="M7" s="219"/>
      <c r="N7" s="219"/>
    </row>
    <row r="8" spans="1:14" ht="19.5" customHeight="1" thickBot="1">
      <c r="A8" s="219"/>
      <c r="B8" s="219"/>
      <c r="C8" s="219"/>
      <c r="D8" s="219"/>
      <c r="E8" s="539"/>
      <c r="F8" s="540"/>
      <c r="G8" s="540"/>
      <c r="H8" s="540"/>
      <c r="I8" s="540"/>
      <c r="J8" s="541"/>
      <c r="K8" s="223"/>
      <c r="L8" s="219"/>
      <c r="M8" s="219"/>
      <c r="N8" s="219"/>
    </row>
    <row r="9" spans="1:14" ht="24.75" customHeight="1">
      <c r="A9" s="219"/>
      <c r="B9" s="219"/>
      <c r="C9" s="219"/>
      <c r="D9" s="219"/>
      <c r="E9" s="223"/>
      <c r="F9" s="223"/>
      <c r="G9" s="223"/>
      <c r="H9" s="224"/>
      <c r="I9" s="223"/>
      <c r="J9" s="223"/>
      <c r="K9" s="223"/>
      <c r="L9" s="219"/>
      <c r="M9" s="219"/>
      <c r="N9" s="219"/>
    </row>
    <row r="10" spans="1:14" ht="9.75" customHeight="1" thickBot="1">
      <c r="A10" s="219"/>
      <c r="B10" s="239"/>
      <c r="C10" s="239"/>
      <c r="D10" s="239"/>
      <c r="E10" s="237"/>
      <c r="F10" s="225"/>
      <c r="G10" s="226"/>
      <c r="H10" s="225"/>
      <c r="I10" s="227"/>
      <c r="J10" s="229"/>
      <c r="K10" s="239"/>
      <c r="L10" s="239"/>
      <c r="M10" s="239"/>
      <c r="N10" s="219"/>
    </row>
    <row r="11" spans="3:11" ht="24.75" customHeight="1">
      <c r="C11" s="228"/>
      <c r="E11" s="571" t="s">
        <v>587</v>
      </c>
      <c r="F11" s="560"/>
      <c r="G11" s="219"/>
      <c r="H11" s="229"/>
      <c r="I11" s="571" t="s">
        <v>588</v>
      </c>
      <c r="J11" s="560"/>
      <c r="K11" s="228"/>
    </row>
    <row r="12" spans="3:11" ht="24.75" customHeight="1" thickBot="1">
      <c r="C12" s="228"/>
      <c r="E12" s="572"/>
      <c r="F12" s="568"/>
      <c r="G12" s="219"/>
      <c r="H12" s="229"/>
      <c r="I12" s="572"/>
      <c r="J12" s="568"/>
      <c r="K12" s="228"/>
    </row>
    <row r="13" spans="1:14" ht="15" customHeight="1">
      <c r="A13" s="222"/>
      <c r="B13" s="222"/>
      <c r="C13" s="228"/>
      <c r="E13" s="222"/>
      <c r="F13" s="222"/>
      <c r="G13" s="219"/>
      <c r="H13" s="229"/>
      <c r="I13" s="222"/>
      <c r="J13" s="222"/>
      <c r="K13" s="228"/>
      <c r="M13" s="222"/>
      <c r="N13" s="222"/>
    </row>
    <row r="14" spans="1:14" ht="9.75" customHeight="1" thickBot="1">
      <c r="A14" s="222"/>
      <c r="B14" s="243"/>
      <c r="C14" s="247"/>
      <c r="D14" s="231"/>
      <c r="E14" s="236"/>
      <c r="F14" s="243"/>
      <c r="G14" s="226"/>
      <c r="H14" s="225"/>
      <c r="I14" s="236"/>
      <c r="J14" s="243"/>
      <c r="K14" s="247"/>
      <c r="L14" s="231"/>
      <c r="M14" s="236"/>
      <c r="N14" s="222"/>
    </row>
    <row r="15" spans="1:14" ht="24.75" customHeight="1">
      <c r="A15" s="571" t="s">
        <v>552</v>
      </c>
      <c r="B15" s="560"/>
      <c r="C15" s="228"/>
      <c r="E15" s="571" t="s">
        <v>589</v>
      </c>
      <c r="F15" s="560"/>
      <c r="G15" s="219"/>
      <c r="H15" s="229"/>
      <c r="I15" s="571" t="s">
        <v>590</v>
      </c>
      <c r="J15" s="560"/>
      <c r="K15" s="228"/>
      <c r="M15" s="571" t="s">
        <v>553</v>
      </c>
      <c r="N15" s="560"/>
    </row>
    <row r="16" spans="1:14" ht="24.75" customHeight="1" thickBot="1">
      <c r="A16" s="572"/>
      <c r="B16" s="568"/>
      <c r="C16" s="228"/>
      <c r="E16" s="572"/>
      <c r="F16" s="568"/>
      <c r="G16" s="219"/>
      <c r="H16" s="229"/>
      <c r="I16" s="572"/>
      <c r="J16" s="568"/>
      <c r="K16" s="228"/>
      <c r="M16" s="572"/>
      <c r="N16" s="568"/>
    </row>
    <row r="17" spans="1:14" ht="24.75" customHeight="1">
      <c r="A17" s="219"/>
      <c r="B17" s="219"/>
      <c r="C17" s="219"/>
      <c r="E17" s="219"/>
      <c r="F17" s="219"/>
      <c r="G17" s="219"/>
      <c r="H17" s="229"/>
      <c r="I17" s="219"/>
      <c r="J17" s="219"/>
      <c r="K17" s="219"/>
      <c r="L17" s="219"/>
      <c r="M17" s="219"/>
      <c r="N17" s="219"/>
    </row>
    <row r="18" spans="2:11" ht="9.75" customHeight="1" thickBot="1">
      <c r="B18" s="219"/>
      <c r="C18" s="219"/>
      <c r="D18" s="230"/>
      <c r="E18" s="231"/>
      <c r="F18" s="231"/>
      <c r="G18" s="231"/>
      <c r="H18" s="230"/>
      <c r="I18" s="231"/>
      <c r="J18" s="231"/>
      <c r="K18" s="232"/>
    </row>
    <row r="19" spans="1:14" ht="24.75" customHeight="1">
      <c r="A19" s="557" t="s">
        <v>554</v>
      </c>
      <c r="B19" s="558"/>
      <c r="C19" s="558"/>
      <c r="D19" s="558"/>
      <c r="E19" s="558"/>
      <c r="F19" s="569"/>
      <c r="H19" s="233"/>
      <c r="I19" s="557" t="s">
        <v>555</v>
      </c>
      <c r="J19" s="558"/>
      <c r="K19" s="558"/>
      <c r="L19" s="558"/>
      <c r="M19" s="558"/>
      <c r="N19" s="569"/>
    </row>
    <row r="20" spans="1:14" ht="24.75" customHeight="1" thickBot="1">
      <c r="A20" s="565"/>
      <c r="B20" s="566"/>
      <c r="C20" s="566"/>
      <c r="D20" s="566"/>
      <c r="E20" s="566"/>
      <c r="F20" s="570"/>
      <c r="G20" s="219"/>
      <c r="H20" s="229"/>
      <c r="I20" s="565"/>
      <c r="J20" s="566"/>
      <c r="K20" s="566"/>
      <c r="L20" s="566"/>
      <c r="M20" s="566"/>
      <c r="N20" s="570"/>
    </row>
    <row r="21" spans="1:14" ht="9.75" customHeight="1">
      <c r="A21" s="219"/>
      <c r="C21" s="234"/>
      <c r="D21" s="219"/>
      <c r="E21" s="219"/>
      <c r="F21" s="219"/>
      <c r="G21" s="219"/>
      <c r="H21" s="229"/>
      <c r="I21" s="219"/>
      <c r="J21" s="219"/>
      <c r="K21" s="235"/>
      <c r="M21" s="219"/>
      <c r="N21" s="219"/>
    </row>
    <row r="22" spans="1:14" ht="9.75" customHeight="1">
      <c r="A22" s="219"/>
      <c r="B22" s="225"/>
      <c r="C22" s="227"/>
      <c r="D22" s="226"/>
      <c r="E22" s="227"/>
      <c r="F22" s="219"/>
      <c r="G22" s="219"/>
      <c r="H22" s="229"/>
      <c r="I22" s="219"/>
      <c r="J22" s="225"/>
      <c r="K22" s="227"/>
      <c r="L22" s="226"/>
      <c r="M22" s="227"/>
      <c r="N22" s="219"/>
    </row>
    <row r="23" spans="1:14" ht="24" customHeight="1">
      <c r="A23" s="573" t="s">
        <v>591</v>
      </c>
      <c r="B23" s="574"/>
      <c r="C23" s="237"/>
      <c r="D23" s="219"/>
      <c r="E23" s="573" t="s">
        <v>592</v>
      </c>
      <c r="F23" s="574"/>
      <c r="G23" s="219"/>
      <c r="H23" s="229"/>
      <c r="I23" s="573" t="s">
        <v>558</v>
      </c>
      <c r="J23" s="574"/>
      <c r="K23" s="237"/>
      <c r="L23" s="219"/>
      <c r="M23" s="573" t="s">
        <v>559</v>
      </c>
      <c r="N23" s="574"/>
    </row>
    <row r="24" spans="1:14" ht="24" customHeight="1">
      <c r="A24" s="575"/>
      <c r="B24" s="576"/>
      <c r="C24" s="237"/>
      <c r="D24" s="219"/>
      <c r="E24" s="575"/>
      <c r="F24" s="576"/>
      <c r="G24" s="219"/>
      <c r="H24" s="229"/>
      <c r="I24" s="575"/>
      <c r="J24" s="576"/>
      <c r="K24" s="237"/>
      <c r="L24" s="219"/>
      <c r="M24" s="575"/>
      <c r="N24" s="576"/>
    </row>
    <row r="25" spans="2:14" ht="9.75" customHeight="1">
      <c r="B25" s="219"/>
      <c r="C25" s="237"/>
      <c r="D25" s="219"/>
      <c r="E25" s="219"/>
      <c r="F25" s="219"/>
      <c r="G25" s="219"/>
      <c r="H25" s="229"/>
      <c r="I25" s="219"/>
      <c r="J25" s="219"/>
      <c r="K25" s="237"/>
      <c r="L25" s="219"/>
      <c r="M25" s="219"/>
      <c r="N25" s="219"/>
    </row>
    <row r="26" spans="2:14" ht="9.75" customHeight="1">
      <c r="B26" s="225"/>
      <c r="C26" s="227"/>
      <c r="D26" s="226"/>
      <c r="E26" s="227"/>
      <c r="F26" s="219"/>
      <c r="G26" s="219"/>
      <c r="H26" s="229"/>
      <c r="I26" s="219"/>
      <c r="J26" s="225"/>
      <c r="K26" s="227"/>
      <c r="L26" s="226"/>
      <c r="M26" s="227"/>
      <c r="N26" s="219"/>
    </row>
    <row r="27" spans="1:14" ht="24" customHeight="1">
      <c r="A27" s="573" t="s">
        <v>593</v>
      </c>
      <c r="B27" s="574"/>
      <c r="C27" s="237"/>
      <c r="D27" s="219"/>
      <c r="E27" s="573" t="s">
        <v>561</v>
      </c>
      <c r="F27" s="574"/>
      <c r="G27" s="219"/>
      <c r="H27" s="229"/>
      <c r="I27" s="573" t="s">
        <v>594</v>
      </c>
      <c r="J27" s="574"/>
      <c r="K27" s="237"/>
      <c r="L27" s="219"/>
      <c r="M27" s="573" t="s">
        <v>563</v>
      </c>
      <c r="N27" s="574"/>
    </row>
    <row r="28" spans="1:14" ht="24" customHeight="1">
      <c r="A28" s="575"/>
      <c r="B28" s="576"/>
      <c r="C28" s="237"/>
      <c r="D28" s="219"/>
      <c r="E28" s="575"/>
      <c r="F28" s="576"/>
      <c r="G28" s="219"/>
      <c r="H28" s="229"/>
      <c r="I28" s="552"/>
      <c r="J28" s="546"/>
      <c r="K28" s="237"/>
      <c r="L28" s="219"/>
      <c r="M28" s="575"/>
      <c r="N28" s="576"/>
    </row>
    <row r="29" spans="1:14" ht="9.75" customHeight="1">
      <c r="A29" s="219"/>
      <c r="B29" s="219"/>
      <c r="C29" s="237"/>
      <c r="D29" s="219"/>
      <c r="E29" s="219"/>
      <c r="F29" s="219"/>
      <c r="G29" s="219"/>
      <c r="H29" s="229"/>
      <c r="I29" s="552"/>
      <c r="J29" s="546"/>
      <c r="K29" s="237"/>
      <c r="L29" s="219"/>
      <c r="M29" s="219"/>
      <c r="N29" s="219"/>
    </row>
    <row r="30" spans="1:14" ht="9.75" customHeight="1">
      <c r="A30" s="219"/>
      <c r="B30" s="225"/>
      <c r="C30" s="226"/>
      <c r="D30" s="226"/>
      <c r="E30" s="227"/>
      <c r="F30" s="219"/>
      <c r="G30" s="219"/>
      <c r="H30" s="229"/>
      <c r="I30" s="575"/>
      <c r="J30" s="576"/>
      <c r="K30" s="239"/>
      <c r="L30" s="226"/>
      <c r="M30" s="227"/>
      <c r="N30" s="219"/>
    </row>
    <row r="31" spans="1:14" ht="24" customHeight="1">
      <c r="A31" s="573" t="s">
        <v>595</v>
      </c>
      <c r="B31" s="574"/>
      <c r="C31" s="239"/>
      <c r="D31" s="219"/>
      <c r="E31" s="573" t="s">
        <v>564</v>
      </c>
      <c r="F31" s="574"/>
      <c r="G31" s="219"/>
      <c r="H31" s="229"/>
      <c r="K31" s="219"/>
      <c r="L31" s="219"/>
      <c r="M31" s="577" t="s">
        <v>565</v>
      </c>
      <c r="N31" s="578"/>
    </row>
    <row r="32" spans="1:14" ht="24" customHeight="1">
      <c r="A32" s="575"/>
      <c r="B32" s="576"/>
      <c r="C32" s="219"/>
      <c r="D32" s="219"/>
      <c r="E32" s="575"/>
      <c r="F32" s="576"/>
      <c r="G32" s="219"/>
      <c r="H32" s="229"/>
      <c r="K32" s="219"/>
      <c r="L32" s="219"/>
      <c r="M32" s="579"/>
      <c r="N32" s="580"/>
    </row>
    <row r="33" spans="1:14" ht="24.75" customHeight="1">
      <c r="A33" s="219"/>
      <c r="C33" s="219"/>
      <c r="D33" s="219"/>
      <c r="E33" s="219"/>
      <c r="F33" s="219"/>
      <c r="G33" s="219"/>
      <c r="H33" s="229"/>
      <c r="J33" s="219"/>
      <c r="K33" s="219"/>
      <c r="M33" s="219"/>
      <c r="N33" s="219"/>
    </row>
    <row r="34" spans="2:14" ht="9.75" customHeight="1" thickBot="1">
      <c r="B34" s="219"/>
      <c r="C34" s="219"/>
      <c r="D34" s="225"/>
      <c r="E34" s="226"/>
      <c r="F34" s="226"/>
      <c r="G34" s="226"/>
      <c r="H34" s="225"/>
      <c r="I34" s="226"/>
      <c r="J34" s="226"/>
      <c r="K34" s="227"/>
      <c r="L34" s="219"/>
      <c r="M34" s="219"/>
      <c r="N34" s="219"/>
    </row>
    <row r="35" spans="1:14" ht="24.75" customHeight="1">
      <c r="A35" s="557" t="s">
        <v>596</v>
      </c>
      <c r="B35" s="558"/>
      <c r="C35" s="558"/>
      <c r="D35" s="558"/>
      <c r="E35" s="558"/>
      <c r="F35" s="569"/>
      <c r="G35" s="219"/>
      <c r="H35" s="229"/>
      <c r="I35" s="557" t="s">
        <v>577</v>
      </c>
      <c r="J35" s="558"/>
      <c r="K35" s="558"/>
      <c r="L35" s="558"/>
      <c r="M35" s="558"/>
      <c r="N35" s="569"/>
    </row>
    <row r="36" spans="1:14" ht="24.75" customHeight="1" thickBot="1">
      <c r="A36" s="565"/>
      <c r="B36" s="566"/>
      <c r="C36" s="566"/>
      <c r="D36" s="566"/>
      <c r="E36" s="566"/>
      <c r="F36" s="570"/>
      <c r="G36" s="219"/>
      <c r="H36" s="229"/>
      <c r="I36" s="565"/>
      <c r="J36" s="566"/>
      <c r="K36" s="566"/>
      <c r="L36" s="566"/>
      <c r="M36" s="566"/>
      <c r="N36" s="570"/>
    </row>
    <row r="37" spans="1:14" ht="9.75" customHeight="1">
      <c r="A37" s="219"/>
      <c r="B37" s="219"/>
      <c r="C37" s="219"/>
      <c r="D37" s="240"/>
      <c r="E37" s="219"/>
      <c r="F37" s="219"/>
      <c r="G37" s="219"/>
      <c r="H37" s="229"/>
      <c r="I37" s="219"/>
      <c r="J37" s="219"/>
      <c r="K37" s="219"/>
      <c r="L37" s="240"/>
      <c r="M37" s="219"/>
      <c r="N37" s="219"/>
    </row>
    <row r="38" spans="1:13" ht="9.75" customHeight="1">
      <c r="A38" s="219"/>
      <c r="B38" s="225"/>
      <c r="C38" s="226"/>
      <c r="D38" s="225"/>
      <c r="E38" s="232"/>
      <c r="F38" s="219"/>
      <c r="G38" s="219"/>
      <c r="H38" s="229"/>
      <c r="J38" s="225"/>
      <c r="K38" s="226"/>
      <c r="L38" s="225"/>
      <c r="M38" s="227"/>
    </row>
    <row r="39" spans="1:14" ht="24" customHeight="1">
      <c r="A39" s="573" t="s">
        <v>597</v>
      </c>
      <c r="B39" s="574"/>
      <c r="C39" s="219"/>
      <c r="D39" s="229"/>
      <c r="E39" s="573" t="s">
        <v>598</v>
      </c>
      <c r="F39" s="574"/>
      <c r="G39" s="219"/>
      <c r="H39" s="229"/>
      <c r="I39" s="573" t="s">
        <v>599</v>
      </c>
      <c r="J39" s="574"/>
      <c r="K39" s="219"/>
      <c r="L39" s="229"/>
      <c r="M39" s="573" t="s">
        <v>583</v>
      </c>
      <c r="N39" s="574"/>
    </row>
    <row r="40" spans="1:14" ht="24" customHeight="1">
      <c r="A40" s="575"/>
      <c r="B40" s="576"/>
      <c r="C40" s="219"/>
      <c r="D40" s="229"/>
      <c r="E40" s="575"/>
      <c r="F40" s="576"/>
      <c r="G40" s="219"/>
      <c r="H40" s="229"/>
      <c r="I40" s="575"/>
      <c r="J40" s="576"/>
      <c r="K40" s="219"/>
      <c r="L40" s="229"/>
      <c r="M40" s="575"/>
      <c r="N40" s="576"/>
    </row>
    <row r="41" spans="1:14" ht="9.75" customHeight="1">
      <c r="A41" s="219"/>
      <c r="B41" s="219"/>
      <c r="C41" s="219"/>
      <c r="D41" s="229"/>
      <c r="F41" s="219"/>
      <c r="G41" s="219"/>
      <c r="H41" s="229"/>
      <c r="J41" s="219"/>
      <c r="K41" s="219"/>
      <c r="L41" s="229"/>
      <c r="M41" s="219"/>
      <c r="N41" s="219"/>
    </row>
    <row r="42" spans="1:17" ht="9.75" customHeight="1">
      <c r="A42" s="219"/>
      <c r="B42" s="225"/>
      <c r="C42" s="226"/>
      <c r="D42" s="225"/>
      <c r="E42" s="227"/>
      <c r="F42" s="219"/>
      <c r="G42" s="219"/>
      <c r="H42" s="229"/>
      <c r="I42" s="219"/>
      <c r="J42" s="225"/>
      <c r="K42" s="226"/>
      <c r="L42" s="226"/>
      <c r="M42" s="227"/>
      <c r="N42" s="219"/>
      <c r="Q42" s="241"/>
    </row>
    <row r="43" spans="1:14" ht="24" customHeight="1">
      <c r="A43" s="573" t="s">
        <v>600</v>
      </c>
      <c r="B43" s="574"/>
      <c r="C43" s="219"/>
      <c r="D43" s="229"/>
      <c r="E43" s="573" t="s">
        <v>601</v>
      </c>
      <c r="F43" s="574"/>
      <c r="G43" s="219"/>
      <c r="H43" s="229"/>
      <c r="I43" s="573" t="s">
        <v>602</v>
      </c>
      <c r="J43" s="574"/>
      <c r="K43" s="219"/>
      <c r="L43" s="219"/>
      <c r="M43" s="573" t="s">
        <v>603</v>
      </c>
      <c r="N43" s="574"/>
    </row>
    <row r="44" spans="1:14" ht="24.75" customHeight="1">
      <c r="A44" s="575"/>
      <c r="B44" s="576"/>
      <c r="C44" s="219"/>
      <c r="D44" s="229"/>
      <c r="E44" s="575"/>
      <c r="F44" s="576"/>
      <c r="G44" s="219"/>
      <c r="H44" s="229"/>
      <c r="I44" s="552"/>
      <c r="J44" s="546"/>
      <c r="K44" s="219"/>
      <c r="L44" s="219"/>
      <c r="M44" s="552"/>
      <c r="N44" s="546"/>
    </row>
    <row r="45" spans="2:14" ht="9.75" customHeight="1">
      <c r="B45" s="219"/>
      <c r="C45" s="219"/>
      <c r="D45" s="242"/>
      <c r="E45" s="219"/>
      <c r="F45" s="219"/>
      <c r="G45" s="219"/>
      <c r="H45" s="229"/>
      <c r="I45" s="552"/>
      <c r="J45" s="546"/>
      <c r="K45" s="219"/>
      <c r="L45" s="219"/>
      <c r="M45" s="552"/>
      <c r="N45" s="546"/>
    </row>
    <row r="46" spans="1:14" ht="9.75" customHeight="1">
      <c r="A46" s="219"/>
      <c r="B46" s="225"/>
      <c r="C46" s="226"/>
      <c r="D46" s="226"/>
      <c r="E46" s="232"/>
      <c r="F46" s="219"/>
      <c r="G46" s="219"/>
      <c r="H46" s="229"/>
      <c r="I46" s="575"/>
      <c r="J46" s="576"/>
      <c r="K46" s="219"/>
      <c r="L46" s="219"/>
      <c r="M46" s="575"/>
      <c r="N46" s="576"/>
    </row>
    <row r="47" spans="1:13" ht="24" customHeight="1">
      <c r="A47" s="573" t="s">
        <v>604</v>
      </c>
      <c r="B47" s="574"/>
      <c r="C47" s="219"/>
      <c r="D47" s="219"/>
      <c r="E47" s="573" t="s">
        <v>576</v>
      </c>
      <c r="F47" s="574"/>
      <c r="G47" s="219"/>
      <c r="H47" s="229"/>
      <c r="I47" s="219"/>
      <c r="J47" s="219"/>
      <c r="K47" s="219"/>
      <c r="L47" s="219"/>
      <c r="M47" s="219"/>
    </row>
    <row r="48" spans="1:8" ht="24" customHeight="1">
      <c r="A48" s="575"/>
      <c r="B48" s="576"/>
      <c r="C48" s="219"/>
      <c r="D48" s="219"/>
      <c r="E48" s="575"/>
      <c r="F48" s="576"/>
      <c r="G48" s="219"/>
      <c r="H48" s="229"/>
    </row>
    <row r="49" spans="1:8" ht="24.75" customHeight="1" thickBot="1">
      <c r="A49" s="219"/>
      <c r="B49" s="219"/>
      <c r="C49" s="219"/>
      <c r="D49" s="219"/>
      <c r="E49" s="219"/>
      <c r="F49" s="219"/>
      <c r="G49" s="219"/>
      <c r="H49" s="229"/>
    </row>
    <row r="50" spans="1:10" ht="24.75" customHeight="1">
      <c r="A50" s="219"/>
      <c r="B50" s="219"/>
      <c r="C50" s="219"/>
      <c r="D50" s="219"/>
      <c r="E50" s="557" t="s">
        <v>578</v>
      </c>
      <c r="F50" s="558"/>
      <c r="G50" s="558"/>
      <c r="H50" s="558"/>
      <c r="I50" s="558"/>
      <c r="J50" s="569"/>
    </row>
    <row r="51" spans="1:12" ht="24.75" customHeight="1" thickBot="1">
      <c r="A51" s="219"/>
      <c r="B51" s="219"/>
      <c r="C51" s="219"/>
      <c r="D51" s="219"/>
      <c r="E51" s="565"/>
      <c r="F51" s="566"/>
      <c r="G51" s="566"/>
      <c r="H51" s="566"/>
      <c r="I51" s="566"/>
      <c r="J51" s="570"/>
      <c r="L51" s="248"/>
    </row>
    <row r="52" spans="1:14" ht="9.75" customHeight="1">
      <c r="A52" s="219"/>
      <c r="B52" s="219"/>
      <c r="C52" s="219"/>
      <c r="D52" s="219"/>
      <c r="E52" s="219"/>
      <c r="F52" s="219"/>
      <c r="G52" s="219"/>
      <c r="H52" s="249"/>
      <c r="I52" s="219"/>
      <c r="J52" s="219"/>
      <c r="K52" s="219"/>
      <c r="L52" s="239"/>
      <c r="M52" s="219"/>
      <c r="N52" s="219"/>
    </row>
    <row r="53" spans="1:13" ht="9.75" customHeight="1">
      <c r="A53" s="219"/>
      <c r="B53" s="225"/>
      <c r="C53" s="226"/>
      <c r="D53" s="226"/>
      <c r="E53" s="227"/>
      <c r="F53" s="225"/>
      <c r="G53" s="226"/>
      <c r="H53" s="226"/>
      <c r="I53" s="232"/>
      <c r="J53" s="225"/>
      <c r="K53" s="226"/>
      <c r="L53" s="226"/>
      <c r="M53" s="227"/>
    </row>
    <row r="54" spans="1:14" ht="24" customHeight="1">
      <c r="A54" s="573" t="s">
        <v>581</v>
      </c>
      <c r="B54" s="574"/>
      <c r="C54" s="219"/>
      <c r="D54" s="219"/>
      <c r="E54" s="573" t="s">
        <v>605</v>
      </c>
      <c r="F54" s="574"/>
      <c r="G54" s="219"/>
      <c r="H54" s="239"/>
      <c r="I54" s="573" t="s">
        <v>606</v>
      </c>
      <c r="J54" s="574"/>
      <c r="K54" s="219"/>
      <c r="L54" s="239"/>
      <c r="M54" s="577" t="s">
        <v>607</v>
      </c>
      <c r="N54" s="578"/>
    </row>
    <row r="55" spans="1:14" ht="24" customHeight="1">
      <c r="A55" s="575"/>
      <c r="B55" s="576"/>
      <c r="C55" s="219"/>
      <c r="D55" s="219"/>
      <c r="E55" s="575"/>
      <c r="F55" s="576"/>
      <c r="G55" s="219"/>
      <c r="H55" s="239"/>
      <c r="I55" s="575"/>
      <c r="J55" s="576"/>
      <c r="K55" s="219"/>
      <c r="L55" s="239"/>
      <c r="M55" s="550"/>
      <c r="N55" s="551"/>
    </row>
    <row r="56" spans="1:14" ht="9.75" customHeight="1">
      <c r="A56" s="219"/>
      <c r="B56" s="219"/>
      <c r="C56" s="219"/>
      <c r="D56" s="219"/>
      <c r="E56" s="219"/>
      <c r="F56" s="219"/>
      <c r="G56" s="219"/>
      <c r="H56" s="239"/>
      <c r="I56" s="244"/>
      <c r="J56" s="244"/>
      <c r="K56" s="219"/>
      <c r="L56" s="239"/>
      <c r="M56" s="575"/>
      <c r="N56" s="576"/>
    </row>
    <row r="57" spans="1:13" ht="9.75" customHeight="1">
      <c r="A57" s="219"/>
      <c r="B57" s="219"/>
      <c r="C57" s="219"/>
      <c r="D57" s="219"/>
      <c r="E57" s="219"/>
      <c r="F57" s="219"/>
      <c r="G57" s="219"/>
      <c r="H57" s="239"/>
      <c r="J57" s="239"/>
      <c r="K57" s="239"/>
      <c r="L57" s="219"/>
      <c r="M57" s="219"/>
    </row>
    <row r="58" spans="3:12" ht="24" customHeight="1">
      <c r="C58" s="219"/>
      <c r="D58" s="219"/>
      <c r="E58" s="219"/>
      <c r="F58" s="219"/>
      <c r="G58" s="219"/>
      <c r="H58" s="239"/>
      <c r="K58" s="219"/>
      <c r="L58" s="219"/>
    </row>
    <row r="59" spans="3:12" ht="24" customHeight="1">
      <c r="C59" s="219"/>
      <c r="D59" s="219"/>
      <c r="E59" s="219"/>
      <c r="F59" s="219"/>
      <c r="G59" s="219"/>
      <c r="H59" s="239"/>
      <c r="K59" s="219"/>
      <c r="L59" s="219"/>
    </row>
  </sheetData>
  <mergeCells count="40">
    <mergeCell ref="A54:B55"/>
    <mergeCell ref="A2:N2"/>
    <mergeCell ref="E6:J8"/>
    <mergeCell ref="M39:N40"/>
    <mergeCell ref="E54:F55"/>
    <mergeCell ref="I54:J55"/>
    <mergeCell ref="E11:F12"/>
    <mergeCell ref="I35:N36"/>
    <mergeCell ref="I43:J46"/>
    <mergeCell ref="M43:N46"/>
    <mergeCell ref="E50:J51"/>
    <mergeCell ref="I11:J12"/>
    <mergeCell ref="E15:F16"/>
    <mergeCell ref="A19:F20"/>
    <mergeCell ref="I19:N20"/>
    <mergeCell ref="M15:N16"/>
    <mergeCell ref="A23:B24"/>
    <mergeCell ref="E23:F24"/>
    <mergeCell ref="I23:J24"/>
    <mergeCell ref="M23:N24"/>
    <mergeCell ref="E47:F48"/>
    <mergeCell ref="M27:N28"/>
    <mergeCell ref="A35:F36"/>
    <mergeCell ref="A39:B40"/>
    <mergeCell ref="E39:F40"/>
    <mergeCell ref="A27:B28"/>
    <mergeCell ref="E27:F28"/>
    <mergeCell ref="A31:B32"/>
    <mergeCell ref="M31:N32"/>
    <mergeCell ref="I39:J40"/>
    <mergeCell ref="D4:J4"/>
    <mergeCell ref="A3:N3"/>
    <mergeCell ref="M54:N56"/>
    <mergeCell ref="A15:B16"/>
    <mergeCell ref="I15:J16"/>
    <mergeCell ref="E31:F32"/>
    <mergeCell ref="I27:J30"/>
    <mergeCell ref="A43:B44"/>
    <mergeCell ref="E43:F44"/>
    <mergeCell ref="A47:B4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view="pageBreakPreview" zoomScale="75" zoomScaleNormal="90" zoomScaleSheetLayoutView="75" workbookViewId="0" topLeftCell="D1">
      <selection activeCell="O2" sqref="O2"/>
    </sheetView>
  </sheetViews>
  <sheetFormatPr defaultColWidth="9.140625" defaultRowHeight="12.75"/>
  <cols>
    <col min="1" max="1" width="16.57421875" style="430" bestFit="1" customWidth="1"/>
    <col min="2" max="3" width="19.00390625" style="430" bestFit="1" customWidth="1"/>
    <col min="4" max="4" width="18.421875" style="431" bestFit="1" customWidth="1"/>
    <col min="5" max="5" width="19.00390625" style="432" bestFit="1" customWidth="1"/>
    <col min="6" max="6" width="19.00390625" style="433" bestFit="1" customWidth="1"/>
    <col min="7" max="8" width="19.00390625" style="434" bestFit="1" customWidth="1"/>
    <col min="9" max="10" width="18.28125" style="434" customWidth="1"/>
    <col min="11" max="15" width="20.28125" style="435" bestFit="1" customWidth="1"/>
    <col min="16" max="16384" width="9.140625" style="435" customWidth="1"/>
  </cols>
  <sheetData>
    <row r="2" ht="15">
      <c r="O2" s="436" t="s">
        <v>510</v>
      </c>
    </row>
    <row r="6" spans="1:15" ht="18.75">
      <c r="A6" s="755" t="s">
        <v>449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</row>
    <row r="7" spans="1:15" ht="17.25" thickBot="1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</row>
    <row r="8" spans="1:15" ht="24" customHeight="1" thickBot="1">
      <c r="A8" s="752" t="s">
        <v>3</v>
      </c>
      <c r="B8" s="752" t="s">
        <v>390</v>
      </c>
      <c r="C8" s="752" t="s">
        <v>391</v>
      </c>
      <c r="D8" s="752" t="s">
        <v>392</v>
      </c>
      <c r="E8" s="752" t="s">
        <v>393</v>
      </c>
      <c r="F8" s="752" t="s">
        <v>394</v>
      </c>
      <c r="G8" s="752" t="s">
        <v>395</v>
      </c>
      <c r="H8" s="754" t="s">
        <v>396</v>
      </c>
      <c r="I8" s="752" t="s">
        <v>397</v>
      </c>
      <c r="J8" s="757" t="s">
        <v>398</v>
      </c>
      <c r="K8" s="758"/>
      <c r="L8" s="758"/>
      <c r="M8" s="758"/>
      <c r="N8" s="758"/>
      <c r="O8" s="759"/>
    </row>
    <row r="9" spans="1:15" ht="41.25" customHeight="1" thickBot="1">
      <c r="A9" s="753"/>
      <c r="B9" s="753"/>
      <c r="C9" s="753"/>
      <c r="D9" s="753"/>
      <c r="E9" s="753"/>
      <c r="F9" s="753"/>
      <c r="G9" s="753"/>
      <c r="H9" s="753"/>
      <c r="I9" s="753"/>
      <c r="J9" s="438" t="s">
        <v>399</v>
      </c>
      <c r="K9" s="438" t="s">
        <v>400</v>
      </c>
      <c r="L9" s="438" t="s">
        <v>401</v>
      </c>
      <c r="M9" s="438" t="s">
        <v>402</v>
      </c>
      <c r="N9" s="438" t="s">
        <v>403</v>
      </c>
      <c r="O9" s="438" t="s">
        <v>404</v>
      </c>
    </row>
    <row r="10" spans="1:15" ht="18.75" customHeight="1" thickBot="1">
      <c r="A10" s="439"/>
      <c r="B10" s="439">
        <v>1</v>
      </c>
      <c r="C10" s="439">
        <v>2</v>
      </c>
      <c r="D10" s="439">
        <v>3</v>
      </c>
      <c r="E10" s="439">
        <v>4</v>
      </c>
      <c r="F10" s="439">
        <v>5</v>
      </c>
      <c r="G10" s="439">
        <v>6</v>
      </c>
      <c r="H10" s="440">
        <v>7</v>
      </c>
      <c r="I10" s="439">
        <v>8</v>
      </c>
      <c r="J10" s="439">
        <v>9</v>
      </c>
      <c r="K10" s="439">
        <v>10</v>
      </c>
      <c r="L10" s="440">
        <v>11</v>
      </c>
      <c r="M10" s="439">
        <v>12</v>
      </c>
      <c r="N10" s="439">
        <v>13</v>
      </c>
      <c r="O10" s="439">
        <v>14</v>
      </c>
    </row>
    <row r="11" spans="1:15" s="451" customFormat="1" ht="22.5" customHeight="1">
      <c r="A11" s="441" t="s">
        <v>4</v>
      </c>
      <c r="B11" s="442">
        <v>3129286161.16</v>
      </c>
      <c r="C11" s="442">
        <v>3419873876.2000003</v>
      </c>
      <c r="D11" s="443">
        <v>415071132.56</v>
      </c>
      <c r="E11" s="444">
        <v>4197176185.0099998</v>
      </c>
      <c r="F11" s="445">
        <v>4062731950.92</v>
      </c>
      <c r="G11" s="446">
        <v>2691720827.94</v>
      </c>
      <c r="H11" s="447">
        <v>2609870519.37</v>
      </c>
      <c r="I11" s="447">
        <v>2464046839.62</v>
      </c>
      <c r="J11" s="448">
        <f aca="true" t="shared" si="0" ref="J11:J48">I11-H11</f>
        <v>-145823679.75</v>
      </c>
      <c r="K11" s="449">
        <f aca="true" t="shared" si="1" ref="K11:K48">I11-G11</f>
        <v>-227673988.32000017</v>
      </c>
      <c r="L11" s="444">
        <f aca="true" t="shared" si="2" ref="L11:L48">I11-F11</f>
        <v>-1598685111.3000002</v>
      </c>
      <c r="M11" s="444">
        <f aca="true" t="shared" si="3" ref="M11:M48">I11-E11</f>
        <v>-1733129345.3899999</v>
      </c>
      <c r="N11" s="444">
        <f aca="true" t="shared" si="4" ref="N11:N48">I11-C11</f>
        <v>-955827036.5800004</v>
      </c>
      <c r="O11" s="450">
        <f aca="true" t="shared" si="5" ref="O11:O48">I11-B11</f>
        <v>-665239321.54</v>
      </c>
    </row>
    <row r="12" spans="1:15" s="451" customFormat="1" ht="22.5" customHeight="1">
      <c r="A12" s="452" t="s">
        <v>5</v>
      </c>
      <c r="B12" s="453">
        <v>621934079.21</v>
      </c>
      <c r="C12" s="453">
        <v>669584753.88</v>
      </c>
      <c r="D12" s="454">
        <v>133376429.86</v>
      </c>
      <c r="E12" s="455">
        <v>869223889.19</v>
      </c>
      <c r="F12" s="456">
        <v>852383276.8</v>
      </c>
      <c r="G12" s="457">
        <v>814789511.9999998</v>
      </c>
      <c r="H12" s="458">
        <v>689273208.37</v>
      </c>
      <c r="I12" s="447">
        <v>682548149.2</v>
      </c>
      <c r="J12" s="448">
        <f t="shared" si="0"/>
        <v>-6725059.169999957</v>
      </c>
      <c r="K12" s="449">
        <f t="shared" si="1"/>
        <v>-132241362.79999971</v>
      </c>
      <c r="L12" s="444">
        <f t="shared" si="2"/>
        <v>-169835127.5999999</v>
      </c>
      <c r="M12" s="444">
        <f t="shared" si="3"/>
        <v>-186675739.99</v>
      </c>
      <c r="N12" s="444">
        <f t="shared" si="4"/>
        <v>12963395.320000052</v>
      </c>
      <c r="O12" s="450">
        <f t="shared" si="5"/>
        <v>60614069.99000001</v>
      </c>
    </row>
    <row r="13" spans="1:15" s="451" customFormat="1" ht="22.5" customHeight="1">
      <c r="A13" s="452" t="s">
        <v>6</v>
      </c>
      <c r="B13" s="453">
        <v>5274401595.75</v>
      </c>
      <c r="C13" s="453">
        <v>5445918403.049999</v>
      </c>
      <c r="D13" s="459">
        <v>587960072.17</v>
      </c>
      <c r="E13" s="455">
        <v>8030780537.64</v>
      </c>
      <c r="F13" s="456">
        <v>10658848945.5</v>
      </c>
      <c r="G13" s="457">
        <v>7093708349.02</v>
      </c>
      <c r="H13" s="458">
        <v>5044647895.300001</v>
      </c>
      <c r="I13" s="447">
        <v>4203361650.84</v>
      </c>
      <c r="J13" s="448">
        <f t="shared" si="0"/>
        <v>-841286244.460001</v>
      </c>
      <c r="K13" s="449">
        <f t="shared" si="1"/>
        <v>-2890346698.1800003</v>
      </c>
      <c r="L13" s="444">
        <f t="shared" si="2"/>
        <v>-6455487294.66</v>
      </c>
      <c r="M13" s="444">
        <f t="shared" si="3"/>
        <v>-3827418886.8</v>
      </c>
      <c r="N13" s="444">
        <f t="shared" si="4"/>
        <v>-1242556752.209999</v>
      </c>
      <c r="O13" s="450">
        <f t="shared" si="5"/>
        <v>-1071039944.9099998</v>
      </c>
    </row>
    <row r="14" spans="1:15" s="451" customFormat="1" ht="22.5" customHeight="1">
      <c r="A14" s="452" t="s">
        <v>7</v>
      </c>
      <c r="B14" s="453">
        <v>855295739</v>
      </c>
      <c r="C14" s="453">
        <v>901260338.8599999</v>
      </c>
      <c r="D14" s="459">
        <v>104318762.94000001</v>
      </c>
      <c r="E14" s="455">
        <v>1058125217.47</v>
      </c>
      <c r="F14" s="460">
        <v>1120826925.52</v>
      </c>
      <c r="G14" s="457">
        <v>1006974014.96</v>
      </c>
      <c r="H14" s="458">
        <v>967549821.76</v>
      </c>
      <c r="I14" s="447">
        <v>879389676.47</v>
      </c>
      <c r="J14" s="448">
        <f t="shared" si="0"/>
        <v>-88160145.28999996</v>
      </c>
      <c r="K14" s="449">
        <f t="shared" si="1"/>
        <v>-127584338.49000001</v>
      </c>
      <c r="L14" s="444">
        <f t="shared" si="2"/>
        <v>-241437249.04999995</v>
      </c>
      <c r="M14" s="444">
        <f t="shared" si="3"/>
        <v>-178735541</v>
      </c>
      <c r="N14" s="444">
        <f t="shared" si="4"/>
        <v>-21870662.389999866</v>
      </c>
      <c r="O14" s="450">
        <f t="shared" si="5"/>
        <v>24093937.47000003</v>
      </c>
    </row>
    <row r="15" spans="1:15" s="451" customFormat="1" ht="22.5" customHeight="1">
      <c r="A15" s="452" t="s">
        <v>8</v>
      </c>
      <c r="B15" s="453">
        <v>359947875.96</v>
      </c>
      <c r="C15" s="453">
        <v>417015551.34000003</v>
      </c>
      <c r="D15" s="459">
        <v>106272836.93</v>
      </c>
      <c r="E15" s="455">
        <v>576232264.6700001</v>
      </c>
      <c r="F15" s="461">
        <v>502491441.98</v>
      </c>
      <c r="G15" s="457">
        <v>423949809.26</v>
      </c>
      <c r="H15" s="458">
        <v>351257146.42999995</v>
      </c>
      <c r="I15" s="447">
        <v>328155851.54999995</v>
      </c>
      <c r="J15" s="448">
        <f t="shared" si="0"/>
        <v>-23101294.879999995</v>
      </c>
      <c r="K15" s="449">
        <f t="shared" si="1"/>
        <v>-95793957.71000004</v>
      </c>
      <c r="L15" s="444">
        <f t="shared" si="2"/>
        <v>-174335590.43000007</v>
      </c>
      <c r="M15" s="444">
        <f t="shared" si="3"/>
        <v>-248076413.12000012</v>
      </c>
      <c r="N15" s="444">
        <f t="shared" si="4"/>
        <v>-88859699.79000008</v>
      </c>
      <c r="O15" s="450">
        <f t="shared" si="5"/>
        <v>-31792024.410000026</v>
      </c>
    </row>
    <row r="16" spans="1:15" s="451" customFormat="1" ht="22.5" customHeight="1">
      <c r="A16" s="452" t="s">
        <v>9</v>
      </c>
      <c r="B16" s="453">
        <v>902114801.37</v>
      </c>
      <c r="C16" s="453">
        <v>955989118.4799999</v>
      </c>
      <c r="D16" s="454">
        <v>161564652.61</v>
      </c>
      <c r="E16" s="455">
        <v>1257894555.21</v>
      </c>
      <c r="F16" s="462">
        <v>1196704902.48</v>
      </c>
      <c r="G16" s="457">
        <v>1035038705.4400002</v>
      </c>
      <c r="H16" s="458">
        <v>625237167.28</v>
      </c>
      <c r="I16" s="447">
        <v>570827261.56</v>
      </c>
      <c r="J16" s="448">
        <f t="shared" si="0"/>
        <v>-54409905.72000003</v>
      </c>
      <c r="K16" s="449">
        <f t="shared" si="1"/>
        <v>-464211443.88000023</v>
      </c>
      <c r="L16" s="444">
        <f t="shared" si="2"/>
        <v>-625877640.9200001</v>
      </c>
      <c r="M16" s="444">
        <f t="shared" si="3"/>
        <v>-687067293.6500001</v>
      </c>
      <c r="N16" s="444">
        <f t="shared" si="4"/>
        <v>-385161856.91999996</v>
      </c>
      <c r="O16" s="450">
        <f t="shared" si="5"/>
        <v>-331287539.81000006</v>
      </c>
    </row>
    <row r="17" spans="1:15" s="451" customFormat="1" ht="22.5" customHeight="1">
      <c r="A17" s="452" t="s">
        <v>10</v>
      </c>
      <c r="B17" s="453">
        <v>461405648.76</v>
      </c>
      <c r="C17" s="453">
        <v>501510804.54</v>
      </c>
      <c r="D17" s="454">
        <v>112322359.86</v>
      </c>
      <c r="E17" s="455">
        <v>656509612.19</v>
      </c>
      <c r="F17" s="456">
        <v>640719701.35</v>
      </c>
      <c r="G17" s="457">
        <v>466848361.96000004</v>
      </c>
      <c r="H17" s="458">
        <v>463845946.66</v>
      </c>
      <c r="I17" s="447">
        <v>476427913.13000005</v>
      </c>
      <c r="J17" s="448">
        <f t="shared" si="0"/>
        <v>12581966.470000029</v>
      </c>
      <c r="K17" s="449">
        <f t="shared" si="1"/>
        <v>9579551.170000017</v>
      </c>
      <c r="L17" s="444">
        <f t="shared" si="2"/>
        <v>-164291788.21999997</v>
      </c>
      <c r="M17" s="444">
        <f t="shared" si="3"/>
        <v>-180081699.06</v>
      </c>
      <c r="N17" s="444">
        <f t="shared" si="4"/>
        <v>-25082891.409999967</v>
      </c>
      <c r="O17" s="450">
        <f t="shared" si="5"/>
        <v>15022264.370000064</v>
      </c>
    </row>
    <row r="18" spans="1:15" s="451" customFormat="1" ht="22.5" customHeight="1">
      <c r="A18" s="463" t="s">
        <v>11</v>
      </c>
      <c r="B18" s="453">
        <v>975112657.89</v>
      </c>
      <c r="C18" s="453">
        <v>1026360740.2199999</v>
      </c>
      <c r="D18" s="454">
        <v>133706098.39</v>
      </c>
      <c r="E18" s="455">
        <v>1308557237.5</v>
      </c>
      <c r="F18" s="456">
        <v>1188250925.79</v>
      </c>
      <c r="G18" s="457">
        <v>1097171927.3200002</v>
      </c>
      <c r="H18" s="458">
        <v>1045442920.55</v>
      </c>
      <c r="I18" s="447">
        <v>1029628672.7</v>
      </c>
      <c r="J18" s="448">
        <f t="shared" si="0"/>
        <v>-15814247.849999905</v>
      </c>
      <c r="K18" s="449">
        <f t="shared" si="1"/>
        <v>-67543254.62000012</v>
      </c>
      <c r="L18" s="444">
        <f t="shared" si="2"/>
        <v>-158622253.0899999</v>
      </c>
      <c r="M18" s="444">
        <f t="shared" si="3"/>
        <v>-278928564.79999995</v>
      </c>
      <c r="N18" s="444">
        <f t="shared" si="4"/>
        <v>3267932.4800001383</v>
      </c>
      <c r="O18" s="450">
        <f t="shared" si="5"/>
        <v>54516014.81000006</v>
      </c>
    </row>
    <row r="19" spans="1:15" s="451" customFormat="1" ht="22.5" customHeight="1">
      <c r="A19" s="463" t="s">
        <v>12</v>
      </c>
      <c r="B19" s="453">
        <v>1406099199</v>
      </c>
      <c r="C19" s="453">
        <v>1439497651</v>
      </c>
      <c r="D19" s="454">
        <v>200009152.94</v>
      </c>
      <c r="E19" s="455">
        <v>1706042302.94</v>
      </c>
      <c r="F19" s="456">
        <v>1187975908.9</v>
      </c>
      <c r="G19" s="457">
        <v>709106537.21</v>
      </c>
      <c r="H19" s="458">
        <v>658695986.55</v>
      </c>
      <c r="I19" s="447">
        <v>663814703.96</v>
      </c>
      <c r="J19" s="448">
        <f t="shared" si="0"/>
        <v>5118717.410000086</v>
      </c>
      <c r="K19" s="449">
        <f t="shared" si="1"/>
        <v>-45291833.25</v>
      </c>
      <c r="L19" s="444">
        <f t="shared" si="2"/>
        <v>-524161204.94000006</v>
      </c>
      <c r="M19" s="444">
        <f t="shared" si="3"/>
        <v>-1042227598.98</v>
      </c>
      <c r="N19" s="444">
        <f t="shared" si="4"/>
        <v>-775682947.04</v>
      </c>
      <c r="O19" s="450">
        <f t="shared" si="5"/>
        <v>-742284495.04</v>
      </c>
    </row>
    <row r="20" spans="1:15" s="451" customFormat="1" ht="22.5" customHeight="1">
      <c r="A20" s="463" t="s">
        <v>13</v>
      </c>
      <c r="B20" s="453">
        <v>966461366.43</v>
      </c>
      <c r="C20" s="453">
        <v>1128784069.24</v>
      </c>
      <c r="D20" s="454">
        <v>207870865.76</v>
      </c>
      <c r="E20" s="455">
        <v>1379817443.69</v>
      </c>
      <c r="F20" s="456">
        <v>1109543066.48</v>
      </c>
      <c r="G20" s="457">
        <v>974346945.5600001</v>
      </c>
      <c r="H20" s="458">
        <v>973346194.6600002</v>
      </c>
      <c r="I20" s="447">
        <v>937065268.46</v>
      </c>
      <c r="J20" s="448">
        <f t="shared" si="0"/>
        <v>-36280926.20000017</v>
      </c>
      <c r="K20" s="449">
        <f t="shared" si="1"/>
        <v>-37281677.100000024</v>
      </c>
      <c r="L20" s="444">
        <f t="shared" si="2"/>
        <v>-172477798.01999998</v>
      </c>
      <c r="M20" s="444">
        <f t="shared" si="3"/>
        <v>-442752175.23</v>
      </c>
      <c r="N20" s="444">
        <f t="shared" si="4"/>
        <v>-191718800.77999997</v>
      </c>
      <c r="O20" s="450">
        <f t="shared" si="5"/>
        <v>-29396097.96999991</v>
      </c>
    </row>
    <row r="21" spans="1:15" s="451" customFormat="1" ht="22.5" customHeight="1">
      <c r="A21" s="464" t="s">
        <v>14</v>
      </c>
      <c r="B21" s="453">
        <v>3694473691.15</v>
      </c>
      <c r="C21" s="453">
        <v>3831669165.9000006</v>
      </c>
      <c r="D21" s="454">
        <v>405473445.5</v>
      </c>
      <c r="E21" s="455">
        <v>4740186116.52</v>
      </c>
      <c r="F21" s="456">
        <v>4569654517.71</v>
      </c>
      <c r="G21" s="457">
        <v>2787120665.8199997</v>
      </c>
      <c r="H21" s="458">
        <v>1971718181.68</v>
      </c>
      <c r="I21" s="447">
        <v>1882050497.7200003</v>
      </c>
      <c r="J21" s="448">
        <f t="shared" si="0"/>
        <v>-89667683.9599998</v>
      </c>
      <c r="K21" s="449">
        <f t="shared" si="1"/>
        <v>-905070168.0999994</v>
      </c>
      <c r="L21" s="444">
        <f t="shared" si="2"/>
        <v>-2687604019.99</v>
      </c>
      <c r="M21" s="444">
        <f t="shared" si="3"/>
        <v>-2858135618.8</v>
      </c>
      <c r="N21" s="444">
        <f t="shared" si="4"/>
        <v>-1949618668.1800003</v>
      </c>
      <c r="O21" s="450">
        <f t="shared" si="5"/>
        <v>-1812423193.4299998</v>
      </c>
    </row>
    <row r="22" spans="1:15" s="451" customFormat="1" ht="22.5" customHeight="1">
      <c r="A22" s="464" t="s">
        <v>15</v>
      </c>
      <c r="B22" s="453">
        <v>465929373.07</v>
      </c>
      <c r="C22" s="453">
        <v>490931497.73</v>
      </c>
      <c r="D22" s="454">
        <v>69537881.4</v>
      </c>
      <c r="E22" s="455">
        <v>587949823.8100001</v>
      </c>
      <c r="F22" s="465">
        <v>498409337.01</v>
      </c>
      <c r="G22" s="457">
        <v>468160619.46</v>
      </c>
      <c r="H22" s="458">
        <v>434098197.2</v>
      </c>
      <c r="I22" s="447">
        <v>430824512.96</v>
      </c>
      <c r="J22" s="448">
        <f t="shared" si="0"/>
        <v>-3273684.2400000095</v>
      </c>
      <c r="K22" s="449">
        <f t="shared" si="1"/>
        <v>-37336106.5</v>
      </c>
      <c r="L22" s="444">
        <f t="shared" si="2"/>
        <v>-67584824.05000001</v>
      </c>
      <c r="M22" s="444">
        <f t="shared" si="3"/>
        <v>-157125310.85000008</v>
      </c>
      <c r="N22" s="444">
        <f t="shared" si="4"/>
        <v>-60106984.77000004</v>
      </c>
      <c r="O22" s="450">
        <f t="shared" si="5"/>
        <v>-35104860.110000014</v>
      </c>
    </row>
    <row r="23" spans="1:15" s="451" customFormat="1" ht="22.5" customHeight="1">
      <c r="A23" s="464" t="s">
        <v>16</v>
      </c>
      <c r="B23" s="453">
        <v>799551363.09</v>
      </c>
      <c r="C23" s="453">
        <v>971869673.6899998</v>
      </c>
      <c r="D23" s="454">
        <v>143474036.35</v>
      </c>
      <c r="E23" s="455">
        <v>1225097770.49</v>
      </c>
      <c r="F23" s="456">
        <v>1065748949.03</v>
      </c>
      <c r="G23" s="457">
        <v>821351400.27</v>
      </c>
      <c r="H23" s="458">
        <v>799514200.0299999</v>
      </c>
      <c r="I23" s="447">
        <v>758675112.62</v>
      </c>
      <c r="J23" s="448">
        <f t="shared" si="0"/>
        <v>-40839087.40999985</v>
      </c>
      <c r="K23" s="449">
        <f t="shared" si="1"/>
        <v>-62676287.649999976</v>
      </c>
      <c r="L23" s="444">
        <f t="shared" si="2"/>
        <v>-307073836.40999997</v>
      </c>
      <c r="M23" s="444">
        <f t="shared" si="3"/>
        <v>-466422657.87</v>
      </c>
      <c r="N23" s="444">
        <f t="shared" si="4"/>
        <v>-213194561.0699998</v>
      </c>
      <c r="O23" s="450">
        <f t="shared" si="5"/>
        <v>-40876250.47000003</v>
      </c>
    </row>
    <row r="24" spans="1:15" s="451" customFormat="1" ht="22.5" customHeight="1">
      <c r="A24" s="466" t="s">
        <v>405</v>
      </c>
      <c r="B24" s="453">
        <v>831231862.19</v>
      </c>
      <c r="C24" s="453">
        <v>903039745.9799999</v>
      </c>
      <c r="D24" s="454">
        <v>158349747.15</v>
      </c>
      <c r="E24" s="455">
        <v>1166293409.91</v>
      </c>
      <c r="F24" s="465">
        <v>1208896070.02</v>
      </c>
      <c r="G24" s="457">
        <v>1053643408.7200001</v>
      </c>
      <c r="H24" s="458">
        <v>976300053.3800001</v>
      </c>
      <c r="I24" s="447">
        <v>930145892.05</v>
      </c>
      <c r="J24" s="448">
        <f t="shared" si="0"/>
        <v>-46154161.33000016</v>
      </c>
      <c r="K24" s="449">
        <f t="shared" si="1"/>
        <v>-123497516.6700002</v>
      </c>
      <c r="L24" s="444">
        <f t="shared" si="2"/>
        <v>-278750177.97</v>
      </c>
      <c r="M24" s="444">
        <f t="shared" si="3"/>
        <v>-236147517.86000013</v>
      </c>
      <c r="N24" s="444">
        <f t="shared" si="4"/>
        <v>27106146.070000052</v>
      </c>
      <c r="O24" s="450">
        <f t="shared" si="5"/>
        <v>98914029.8599999</v>
      </c>
    </row>
    <row r="25" spans="1:15" s="451" customFormat="1" ht="22.5" customHeight="1">
      <c r="A25" s="466" t="s">
        <v>17</v>
      </c>
      <c r="B25" s="453">
        <v>1490670072</v>
      </c>
      <c r="C25" s="453">
        <v>1644124420.48</v>
      </c>
      <c r="D25" s="454">
        <v>169143692.54</v>
      </c>
      <c r="E25" s="455">
        <v>1987236350.54</v>
      </c>
      <c r="F25" s="467">
        <v>1685974135.3</v>
      </c>
      <c r="G25" s="457">
        <v>1435576060.2499998</v>
      </c>
      <c r="H25" s="458">
        <v>1324461814.05</v>
      </c>
      <c r="I25" s="447">
        <v>1294555594.69</v>
      </c>
      <c r="J25" s="448">
        <f t="shared" si="0"/>
        <v>-29906219.359999895</v>
      </c>
      <c r="K25" s="449">
        <f t="shared" si="1"/>
        <v>-141020465.5599997</v>
      </c>
      <c r="L25" s="444">
        <f t="shared" si="2"/>
        <v>-391418540.6099999</v>
      </c>
      <c r="M25" s="444">
        <f t="shared" si="3"/>
        <v>-692680755.8499999</v>
      </c>
      <c r="N25" s="444">
        <f t="shared" si="4"/>
        <v>-349568825.78999996</v>
      </c>
      <c r="O25" s="450">
        <f t="shared" si="5"/>
        <v>-196114477.30999994</v>
      </c>
    </row>
    <row r="26" spans="1:15" s="451" customFormat="1" ht="22.5" customHeight="1">
      <c r="A26" s="466" t="s">
        <v>18</v>
      </c>
      <c r="B26" s="453">
        <v>3248005740.65</v>
      </c>
      <c r="C26" s="453">
        <v>3355826701.39</v>
      </c>
      <c r="D26" s="454">
        <v>376950924.01</v>
      </c>
      <c r="E26" s="455">
        <v>3881788272.1499996</v>
      </c>
      <c r="F26" s="456">
        <v>3859695795.92</v>
      </c>
      <c r="G26" s="457">
        <v>3177173520.6800003</v>
      </c>
      <c r="H26" s="458">
        <v>2962918637.0099993</v>
      </c>
      <c r="I26" s="447">
        <v>2904916958.39</v>
      </c>
      <c r="J26" s="448">
        <f t="shared" si="0"/>
        <v>-58001678.61999941</v>
      </c>
      <c r="K26" s="449">
        <f t="shared" si="1"/>
        <v>-272256562.29000044</v>
      </c>
      <c r="L26" s="444">
        <f t="shared" si="2"/>
        <v>-954778837.5300002</v>
      </c>
      <c r="M26" s="444">
        <f t="shared" si="3"/>
        <v>-976871313.7599998</v>
      </c>
      <c r="N26" s="444">
        <f t="shared" si="4"/>
        <v>-450909743</v>
      </c>
      <c r="O26" s="450">
        <f t="shared" si="5"/>
        <v>-343088782.2600002</v>
      </c>
    </row>
    <row r="27" spans="1:15" s="451" customFormat="1" ht="22.5" customHeight="1">
      <c r="A27" s="466" t="s">
        <v>19</v>
      </c>
      <c r="B27" s="453">
        <v>1211536466.08</v>
      </c>
      <c r="C27" s="453">
        <v>1285439814.78</v>
      </c>
      <c r="D27" s="454">
        <v>222750176.26</v>
      </c>
      <c r="E27" s="455">
        <v>1653779556.09</v>
      </c>
      <c r="F27" s="456">
        <v>1532705925.59</v>
      </c>
      <c r="G27" s="457">
        <v>1196882566.5300002</v>
      </c>
      <c r="H27" s="458">
        <v>1025071681.4599999</v>
      </c>
      <c r="I27" s="447">
        <v>978085309.4100001</v>
      </c>
      <c r="J27" s="448">
        <f t="shared" si="0"/>
        <v>-46986372.04999983</v>
      </c>
      <c r="K27" s="449">
        <f t="shared" si="1"/>
        <v>-218797257.12000012</v>
      </c>
      <c r="L27" s="444">
        <f t="shared" si="2"/>
        <v>-554620616.1799998</v>
      </c>
      <c r="M27" s="444">
        <f t="shared" si="3"/>
        <v>-675694246.6799998</v>
      </c>
      <c r="N27" s="444">
        <f t="shared" si="4"/>
        <v>-307354505.3699999</v>
      </c>
      <c r="O27" s="450">
        <f t="shared" si="5"/>
        <v>-233451156.66999984</v>
      </c>
    </row>
    <row r="28" spans="1:15" s="451" customFormat="1" ht="22.5" customHeight="1">
      <c r="A28" s="466" t="s">
        <v>20</v>
      </c>
      <c r="B28" s="453">
        <v>1999824790.47</v>
      </c>
      <c r="C28" s="453">
        <v>2110438943.15</v>
      </c>
      <c r="D28" s="454">
        <v>221450375.64</v>
      </c>
      <c r="E28" s="455">
        <v>2458451908.3199997</v>
      </c>
      <c r="F28" s="456">
        <v>2359193886.26</v>
      </c>
      <c r="G28" s="457">
        <v>1298523140.3</v>
      </c>
      <c r="H28" s="458">
        <v>1238266586.47</v>
      </c>
      <c r="I28" s="447">
        <v>1125868780.32</v>
      </c>
      <c r="J28" s="448">
        <f t="shared" si="0"/>
        <v>-112397806.1500001</v>
      </c>
      <c r="K28" s="449">
        <f t="shared" si="1"/>
        <v>-172654359.98000002</v>
      </c>
      <c r="L28" s="444">
        <f t="shared" si="2"/>
        <v>-1233325105.9400003</v>
      </c>
      <c r="M28" s="444">
        <f t="shared" si="3"/>
        <v>-1332583127.9999998</v>
      </c>
      <c r="N28" s="444">
        <f t="shared" si="4"/>
        <v>-984570162.8300002</v>
      </c>
      <c r="O28" s="450">
        <f t="shared" si="5"/>
        <v>-873956010.1500001</v>
      </c>
    </row>
    <row r="29" spans="1:15" s="451" customFormat="1" ht="22.5" customHeight="1">
      <c r="A29" s="466" t="s">
        <v>21</v>
      </c>
      <c r="B29" s="453">
        <v>1036722806.37</v>
      </c>
      <c r="C29" s="453">
        <v>1159971473.45</v>
      </c>
      <c r="D29" s="454">
        <v>146905362.64</v>
      </c>
      <c r="E29" s="455">
        <v>1496792313.8200002</v>
      </c>
      <c r="F29" s="456">
        <v>1791153651.16</v>
      </c>
      <c r="G29" s="457">
        <v>1435161920.3400002</v>
      </c>
      <c r="H29" s="458">
        <v>821171126.26</v>
      </c>
      <c r="I29" s="447">
        <v>738922581.6500001</v>
      </c>
      <c r="J29" s="448">
        <f t="shared" si="0"/>
        <v>-82248544.6099999</v>
      </c>
      <c r="K29" s="449">
        <f t="shared" si="1"/>
        <v>-696239338.69</v>
      </c>
      <c r="L29" s="444">
        <f t="shared" si="2"/>
        <v>-1052231069.51</v>
      </c>
      <c r="M29" s="444">
        <f t="shared" si="3"/>
        <v>-757869732.1700001</v>
      </c>
      <c r="N29" s="444">
        <f t="shared" si="4"/>
        <v>-421048891.79999995</v>
      </c>
      <c r="O29" s="450">
        <f t="shared" si="5"/>
        <v>-297800224.7199999</v>
      </c>
    </row>
    <row r="30" spans="1:15" s="451" customFormat="1" ht="22.5" customHeight="1">
      <c r="A30" s="466" t="s">
        <v>22</v>
      </c>
      <c r="B30" s="453">
        <v>1186651819.34</v>
      </c>
      <c r="C30" s="453">
        <v>1358774591.9099998</v>
      </c>
      <c r="D30" s="454">
        <v>145312943.7</v>
      </c>
      <c r="E30" s="455">
        <v>1806650369.4</v>
      </c>
      <c r="F30" s="456">
        <v>1677338488.54</v>
      </c>
      <c r="G30" s="457">
        <v>1073394093.46</v>
      </c>
      <c r="H30" s="458">
        <v>740934227.6</v>
      </c>
      <c r="I30" s="447">
        <v>704935405.2199999</v>
      </c>
      <c r="J30" s="448">
        <f t="shared" si="0"/>
        <v>-35998822.380000114</v>
      </c>
      <c r="K30" s="449">
        <f t="shared" si="1"/>
        <v>-368458688.2400001</v>
      </c>
      <c r="L30" s="444">
        <f t="shared" si="2"/>
        <v>-972403083.32</v>
      </c>
      <c r="M30" s="444">
        <f t="shared" si="3"/>
        <v>-1101714964.1800003</v>
      </c>
      <c r="N30" s="444">
        <f t="shared" si="4"/>
        <v>-653839186.6899999</v>
      </c>
      <c r="O30" s="450">
        <f t="shared" si="5"/>
        <v>-481716414.12</v>
      </c>
    </row>
    <row r="31" spans="1:15" s="451" customFormat="1" ht="22.5" customHeight="1">
      <c r="A31" s="466" t="s">
        <v>23</v>
      </c>
      <c r="B31" s="453">
        <v>2022048935.22</v>
      </c>
      <c r="C31" s="453">
        <v>2064216392.1800003</v>
      </c>
      <c r="D31" s="454">
        <v>349607756.6</v>
      </c>
      <c r="E31" s="455">
        <v>2547162718.94</v>
      </c>
      <c r="F31" s="456">
        <v>2410365114.37</v>
      </c>
      <c r="G31" s="457">
        <v>2309033054.64</v>
      </c>
      <c r="H31" s="458">
        <v>2179230553.4600005</v>
      </c>
      <c r="I31" s="447">
        <v>2058754027.97</v>
      </c>
      <c r="J31" s="448">
        <f t="shared" si="0"/>
        <v>-120476525.49000049</v>
      </c>
      <c r="K31" s="449">
        <f t="shared" si="1"/>
        <v>-250279026.66999984</v>
      </c>
      <c r="L31" s="444">
        <f t="shared" si="2"/>
        <v>-351611086.39999986</v>
      </c>
      <c r="M31" s="444">
        <f t="shared" si="3"/>
        <v>-488408690.97</v>
      </c>
      <c r="N31" s="444">
        <f t="shared" si="4"/>
        <v>-5462364.210000277</v>
      </c>
      <c r="O31" s="450">
        <f t="shared" si="5"/>
        <v>36705092.75</v>
      </c>
    </row>
    <row r="32" spans="1:15" s="451" customFormat="1" ht="22.5" customHeight="1">
      <c r="A32" s="466" t="s">
        <v>24</v>
      </c>
      <c r="B32" s="453">
        <v>2459825457.81</v>
      </c>
      <c r="C32" s="453">
        <v>2649239348.3500004</v>
      </c>
      <c r="D32" s="454">
        <v>335833991.71</v>
      </c>
      <c r="E32" s="455">
        <v>3336564084.78</v>
      </c>
      <c r="F32" s="456">
        <v>3364147554.51</v>
      </c>
      <c r="G32" s="457">
        <v>2423233900.4700003</v>
      </c>
      <c r="H32" s="458">
        <v>1930147382.5800002</v>
      </c>
      <c r="I32" s="447">
        <v>1930034324.92</v>
      </c>
      <c r="J32" s="448">
        <f t="shared" si="0"/>
        <v>-113057.66000008583</v>
      </c>
      <c r="K32" s="449">
        <f t="shared" si="1"/>
        <v>-493199575.5500002</v>
      </c>
      <c r="L32" s="444">
        <f t="shared" si="2"/>
        <v>-1434113229.5900002</v>
      </c>
      <c r="M32" s="444">
        <f t="shared" si="3"/>
        <v>-1406529759.8600001</v>
      </c>
      <c r="N32" s="444">
        <f t="shared" si="4"/>
        <v>-719205023.4300003</v>
      </c>
      <c r="O32" s="450">
        <f t="shared" si="5"/>
        <v>-529791132.88999987</v>
      </c>
    </row>
    <row r="33" spans="1:15" s="451" customFormat="1" ht="22.5" customHeight="1">
      <c r="A33" s="466" t="s">
        <v>25</v>
      </c>
      <c r="B33" s="453">
        <v>856563254.18</v>
      </c>
      <c r="C33" s="453">
        <v>962093070.1300001</v>
      </c>
      <c r="D33" s="454">
        <v>165904524.45999998</v>
      </c>
      <c r="E33" s="455">
        <v>1247189328.92</v>
      </c>
      <c r="F33" s="456">
        <v>1045028718.77</v>
      </c>
      <c r="G33" s="457">
        <v>971066370.6899999</v>
      </c>
      <c r="H33" s="458">
        <v>935625875.34</v>
      </c>
      <c r="I33" s="447">
        <v>894737125.2199999</v>
      </c>
      <c r="J33" s="448">
        <f t="shared" si="0"/>
        <v>-40888750.120000124</v>
      </c>
      <c r="K33" s="449">
        <f t="shared" si="1"/>
        <v>-76329245.47000003</v>
      </c>
      <c r="L33" s="444">
        <f t="shared" si="2"/>
        <v>-150291593.55000007</v>
      </c>
      <c r="M33" s="444">
        <f t="shared" si="3"/>
        <v>-352452203.70000017</v>
      </c>
      <c r="N33" s="444">
        <f t="shared" si="4"/>
        <v>-67355944.9100002</v>
      </c>
      <c r="O33" s="450">
        <f t="shared" si="5"/>
        <v>38173871.03999996</v>
      </c>
    </row>
    <row r="34" spans="1:15" s="451" customFormat="1" ht="22.5" customHeight="1">
      <c r="A34" s="466" t="s">
        <v>26</v>
      </c>
      <c r="B34" s="453">
        <v>1103295133.55</v>
      </c>
      <c r="C34" s="453">
        <v>1169729941.6399999</v>
      </c>
      <c r="D34" s="454">
        <v>144636388</v>
      </c>
      <c r="E34" s="455">
        <v>1397724482.74</v>
      </c>
      <c r="F34" s="456">
        <v>1154399926.24</v>
      </c>
      <c r="G34" s="457">
        <v>1097166943.26</v>
      </c>
      <c r="H34" s="458">
        <v>1047395093.73</v>
      </c>
      <c r="I34" s="447">
        <v>1044182658.7700001</v>
      </c>
      <c r="J34" s="448">
        <f t="shared" si="0"/>
        <v>-3212434.959999919</v>
      </c>
      <c r="K34" s="449">
        <f t="shared" si="1"/>
        <v>-52984284.48999989</v>
      </c>
      <c r="L34" s="444">
        <f t="shared" si="2"/>
        <v>-110217267.46999991</v>
      </c>
      <c r="M34" s="444">
        <f t="shared" si="3"/>
        <v>-353541823.9699999</v>
      </c>
      <c r="N34" s="444">
        <f t="shared" si="4"/>
        <v>-125547282.86999977</v>
      </c>
      <c r="O34" s="450">
        <f t="shared" si="5"/>
        <v>-59112474.77999985</v>
      </c>
    </row>
    <row r="35" spans="1:15" s="451" customFormat="1" ht="22.5" customHeight="1">
      <c r="A35" s="466" t="s">
        <v>27</v>
      </c>
      <c r="B35" s="453">
        <v>1101473527.72</v>
      </c>
      <c r="C35" s="453">
        <v>1139737133.03</v>
      </c>
      <c r="D35" s="454">
        <v>154407976.57</v>
      </c>
      <c r="E35" s="455">
        <v>1390006689.2</v>
      </c>
      <c r="F35" s="456">
        <v>1050012029.19</v>
      </c>
      <c r="G35" s="457">
        <v>949664433.5099999</v>
      </c>
      <c r="H35" s="458">
        <v>893073864.9800001</v>
      </c>
      <c r="I35" s="447">
        <v>855302772.3199999</v>
      </c>
      <c r="J35" s="448">
        <f t="shared" si="0"/>
        <v>-37771092.660000205</v>
      </c>
      <c r="K35" s="449">
        <f t="shared" si="1"/>
        <v>-94361661.18999994</v>
      </c>
      <c r="L35" s="444">
        <f t="shared" si="2"/>
        <v>-194709256.87000012</v>
      </c>
      <c r="M35" s="444">
        <f t="shared" si="3"/>
        <v>-534703916.8800001</v>
      </c>
      <c r="N35" s="444">
        <f t="shared" si="4"/>
        <v>-284434360.71000004</v>
      </c>
      <c r="O35" s="450">
        <f t="shared" si="5"/>
        <v>-246170755.4000001</v>
      </c>
    </row>
    <row r="36" spans="1:15" s="451" customFormat="1" ht="22.5" customHeight="1">
      <c r="A36" s="466" t="s">
        <v>28</v>
      </c>
      <c r="B36" s="453">
        <v>771001406.41</v>
      </c>
      <c r="C36" s="453">
        <v>851461226.7500001</v>
      </c>
      <c r="D36" s="454">
        <v>123769030.9</v>
      </c>
      <c r="E36" s="455">
        <v>1028033794.78</v>
      </c>
      <c r="F36" s="456">
        <v>881177375.97</v>
      </c>
      <c r="G36" s="457">
        <v>682531685.0799999</v>
      </c>
      <c r="H36" s="458">
        <v>603113229.1599998</v>
      </c>
      <c r="I36" s="447">
        <v>542272207.88</v>
      </c>
      <c r="J36" s="448">
        <f t="shared" si="0"/>
        <v>-60841021.27999985</v>
      </c>
      <c r="K36" s="449">
        <f t="shared" si="1"/>
        <v>-140259477.19999993</v>
      </c>
      <c r="L36" s="444">
        <f t="shared" si="2"/>
        <v>-338905168.09000003</v>
      </c>
      <c r="M36" s="444">
        <f t="shared" si="3"/>
        <v>-485761586.9</v>
      </c>
      <c r="N36" s="444">
        <f t="shared" si="4"/>
        <v>-309189018.8700001</v>
      </c>
      <c r="O36" s="450">
        <f t="shared" si="5"/>
        <v>-228729198.52999997</v>
      </c>
    </row>
    <row r="37" spans="1:15" s="451" customFormat="1" ht="22.5" customHeight="1">
      <c r="A37" s="466" t="s">
        <v>29</v>
      </c>
      <c r="B37" s="453">
        <v>1225678754.47</v>
      </c>
      <c r="C37" s="453">
        <v>1321486766.1599998</v>
      </c>
      <c r="D37" s="454">
        <v>170043619.14</v>
      </c>
      <c r="E37" s="455">
        <v>1595653173.65</v>
      </c>
      <c r="F37" s="456">
        <v>1593777254.91</v>
      </c>
      <c r="G37" s="457">
        <v>1335224563.6799998</v>
      </c>
      <c r="H37" s="458">
        <v>864567170.08</v>
      </c>
      <c r="I37" s="447">
        <v>791562170.89</v>
      </c>
      <c r="J37" s="448">
        <f t="shared" si="0"/>
        <v>-73004999.19000006</v>
      </c>
      <c r="K37" s="449">
        <f t="shared" si="1"/>
        <v>-543662392.7899998</v>
      </c>
      <c r="L37" s="444">
        <f t="shared" si="2"/>
        <v>-802215084.0200001</v>
      </c>
      <c r="M37" s="444">
        <f t="shared" si="3"/>
        <v>-804091002.7600001</v>
      </c>
      <c r="N37" s="444">
        <f t="shared" si="4"/>
        <v>-529924595.26999986</v>
      </c>
      <c r="O37" s="450">
        <f t="shared" si="5"/>
        <v>-434116583.58000004</v>
      </c>
    </row>
    <row r="38" spans="1:15" s="451" customFormat="1" ht="22.5" customHeight="1">
      <c r="A38" s="466" t="s">
        <v>30</v>
      </c>
      <c r="B38" s="453">
        <v>158784288.11</v>
      </c>
      <c r="C38" s="453">
        <v>173861300</v>
      </c>
      <c r="D38" s="454">
        <v>49967063.7</v>
      </c>
      <c r="E38" s="455">
        <v>257542978.14</v>
      </c>
      <c r="F38" s="456">
        <v>256558377.04</v>
      </c>
      <c r="G38" s="457">
        <v>191241911.01000005</v>
      </c>
      <c r="H38" s="458">
        <v>171705974.82999998</v>
      </c>
      <c r="I38" s="447">
        <v>158936028.46</v>
      </c>
      <c r="J38" s="448">
        <f t="shared" si="0"/>
        <v>-12769946.369999975</v>
      </c>
      <c r="K38" s="449">
        <f t="shared" si="1"/>
        <v>-32305882.55000004</v>
      </c>
      <c r="L38" s="444">
        <f t="shared" si="2"/>
        <v>-97622348.57999998</v>
      </c>
      <c r="M38" s="444">
        <f t="shared" si="3"/>
        <v>-98606949.67999998</v>
      </c>
      <c r="N38" s="444">
        <f t="shared" si="4"/>
        <v>-14925271.539999992</v>
      </c>
      <c r="O38" s="450">
        <f t="shared" si="5"/>
        <v>151740.34999999404</v>
      </c>
    </row>
    <row r="39" spans="1:15" s="451" customFormat="1" ht="22.5" customHeight="1">
      <c r="A39" s="466" t="s">
        <v>63</v>
      </c>
      <c r="B39" s="453">
        <v>449652673.59</v>
      </c>
      <c r="C39" s="453">
        <v>490868849.59999996</v>
      </c>
      <c r="D39" s="454">
        <v>89577086.38</v>
      </c>
      <c r="E39" s="455">
        <v>640698249.97</v>
      </c>
      <c r="F39" s="456">
        <v>609068867.65</v>
      </c>
      <c r="G39" s="457">
        <v>535635835.8</v>
      </c>
      <c r="H39" s="458">
        <v>478050526.22999996</v>
      </c>
      <c r="I39" s="447">
        <v>446963762.58</v>
      </c>
      <c r="J39" s="448">
        <f t="shared" si="0"/>
        <v>-31086763.649999976</v>
      </c>
      <c r="K39" s="449">
        <f t="shared" si="1"/>
        <v>-88672073.22000003</v>
      </c>
      <c r="L39" s="444">
        <f t="shared" si="2"/>
        <v>-162105105.07</v>
      </c>
      <c r="M39" s="444">
        <f t="shared" si="3"/>
        <v>-193734487.39000005</v>
      </c>
      <c r="N39" s="444">
        <f t="shared" si="4"/>
        <v>-43905087.01999998</v>
      </c>
      <c r="O39" s="450">
        <f t="shared" si="5"/>
        <v>-2688911.0099999905</v>
      </c>
    </row>
    <row r="40" spans="1:15" s="451" customFormat="1" ht="22.5" customHeight="1">
      <c r="A40" s="466" t="s">
        <v>31</v>
      </c>
      <c r="B40" s="453">
        <v>1782985023.51</v>
      </c>
      <c r="C40" s="453">
        <v>1872263400.52</v>
      </c>
      <c r="D40" s="454">
        <v>360819675.69</v>
      </c>
      <c r="E40" s="455">
        <v>2359011204.77</v>
      </c>
      <c r="F40" s="456">
        <v>2379093507.03</v>
      </c>
      <c r="G40" s="457">
        <v>2059830665.4099998</v>
      </c>
      <c r="H40" s="458">
        <v>2042126737.8399997</v>
      </c>
      <c r="I40" s="447">
        <v>1966409821.72</v>
      </c>
      <c r="J40" s="448">
        <f t="shared" si="0"/>
        <v>-75716916.11999965</v>
      </c>
      <c r="K40" s="449">
        <f t="shared" si="1"/>
        <v>-93420843.68999982</v>
      </c>
      <c r="L40" s="444">
        <f t="shared" si="2"/>
        <v>-412683685.3100002</v>
      </c>
      <c r="M40" s="444">
        <f t="shared" si="3"/>
        <v>-392601383.04999995</v>
      </c>
      <c r="N40" s="444">
        <f t="shared" si="4"/>
        <v>94146421.20000005</v>
      </c>
      <c r="O40" s="450">
        <f t="shared" si="5"/>
        <v>183424798.21000004</v>
      </c>
    </row>
    <row r="41" spans="1:15" s="451" customFormat="1" ht="22.5" customHeight="1">
      <c r="A41" s="466" t="s">
        <v>32</v>
      </c>
      <c r="B41" s="453">
        <v>1266746968.79</v>
      </c>
      <c r="C41" s="453">
        <v>1295177534.9099998</v>
      </c>
      <c r="D41" s="454">
        <v>96517409.5</v>
      </c>
      <c r="E41" s="455">
        <v>1491184801.38</v>
      </c>
      <c r="F41" s="456">
        <v>1124589137.25</v>
      </c>
      <c r="G41" s="457">
        <v>925442240.64</v>
      </c>
      <c r="H41" s="458">
        <v>473617707.05999994</v>
      </c>
      <c r="I41" s="447">
        <v>464563163.25</v>
      </c>
      <c r="J41" s="448">
        <f t="shared" si="0"/>
        <v>-9054543.809999943</v>
      </c>
      <c r="K41" s="449">
        <f t="shared" si="1"/>
        <v>-460879077.39</v>
      </c>
      <c r="L41" s="444">
        <f t="shared" si="2"/>
        <v>-660025974</v>
      </c>
      <c r="M41" s="444">
        <f t="shared" si="3"/>
        <v>-1026621638.1300001</v>
      </c>
      <c r="N41" s="444">
        <f t="shared" si="4"/>
        <v>-830614371.6599998</v>
      </c>
      <c r="O41" s="450">
        <f t="shared" si="5"/>
        <v>-802183805.54</v>
      </c>
    </row>
    <row r="42" spans="1:15" s="451" customFormat="1" ht="22.5" customHeight="1">
      <c r="A42" s="466" t="s">
        <v>33</v>
      </c>
      <c r="B42" s="453">
        <v>1057255306.98</v>
      </c>
      <c r="C42" s="453">
        <v>1161677033.84</v>
      </c>
      <c r="D42" s="454">
        <v>167335525.59</v>
      </c>
      <c r="E42" s="455">
        <v>1486654108.29</v>
      </c>
      <c r="F42" s="456">
        <v>1470996059.91</v>
      </c>
      <c r="G42" s="457">
        <v>1159745360.31</v>
      </c>
      <c r="H42" s="458">
        <v>1088825533.8400002</v>
      </c>
      <c r="I42" s="447">
        <v>1044808372.9099997</v>
      </c>
      <c r="J42" s="448">
        <f t="shared" si="0"/>
        <v>-44017160.930000424</v>
      </c>
      <c r="K42" s="449">
        <f t="shared" si="1"/>
        <v>-114936987.40000021</v>
      </c>
      <c r="L42" s="444">
        <f t="shared" si="2"/>
        <v>-426187687.00000036</v>
      </c>
      <c r="M42" s="444">
        <f t="shared" si="3"/>
        <v>-441845735.38000023</v>
      </c>
      <c r="N42" s="444">
        <f t="shared" si="4"/>
        <v>-116868660.93000019</v>
      </c>
      <c r="O42" s="450">
        <f t="shared" si="5"/>
        <v>-12446934.07000029</v>
      </c>
    </row>
    <row r="43" spans="1:15" s="451" customFormat="1" ht="22.5" customHeight="1">
      <c r="A43" s="466" t="s">
        <v>34</v>
      </c>
      <c r="B43" s="453">
        <v>1677829263.51</v>
      </c>
      <c r="C43" s="453">
        <v>1888043235.79</v>
      </c>
      <c r="D43" s="454">
        <v>258390966.23</v>
      </c>
      <c r="E43" s="455">
        <v>2491185592.85</v>
      </c>
      <c r="F43" s="456">
        <v>2777588011.6</v>
      </c>
      <c r="G43" s="457">
        <v>2124638115.44</v>
      </c>
      <c r="H43" s="458">
        <v>1484385476.06</v>
      </c>
      <c r="I43" s="447">
        <v>1312426571.39</v>
      </c>
      <c r="J43" s="448">
        <f t="shared" si="0"/>
        <v>-171958904.66999984</v>
      </c>
      <c r="K43" s="449">
        <f t="shared" si="1"/>
        <v>-812211544.05</v>
      </c>
      <c r="L43" s="444">
        <f t="shared" si="2"/>
        <v>-1465161440.2099998</v>
      </c>
      <c r="M43" s="444">
        <f t="shared" si="3"/>
        <v>-1178759021.4599998</v>
      </c>
      <c r="N43" s="444">
        <f t="shared" si="4"/>
        <v>-575616664.3999999</v>
      </c>
      <c r="O43" s="450">
        <f t="shared" si="5"/>
        <v>-365402692.1199999</v>
      </c>
    </row>
    <row r="44" spans="1:15" s="451" customFormat="1" ht="22.5" customHeight="1">
      <c r="A44" s="466" t="s">
        <v>111</v>
      </c>
      <c r="B44" s="453">
        <v>611345968.2</v>
      </c>
      <c r="C44" s="453">
        <v>632176808.39</v>
      </c>
      <c r="D44" s="454">
        <v>87435956.59</v>
      </c>
      <c r="E44" s="455">
        <v>758835491.35</v>
      </c>
      <c r="F44" s="456">
        <v>699502241.34</v>
      </c>
      <c r="G44" s="457">
        <v>651760805.68</v>
      </c>
      <c r="H44" s="458">
        <v>623138023.74</v>
      </c>
      <c r="I44" s="447">
        <v>609326966.03</v>
      </c>
      <c r="J44" s="448">
        <f t="shared" si="0"/>
        <v>-13811057.710000038</v>
      </c>
      <c r="K44" s="449">
        <f t="shared" si="1"/>
        <v>-42433839.649999976</v>
      </c>
      <c r="L44" s="444">
        <f t="shared" si="2"/>
        <v>-90175275.31000006</v>
      </c>
      <c r="M44" s="444">
        <f t="shared" si="3"/>
        <v>-149508525.32000005</v>
      </c>
      <c r="N44" s="444">
        <f t="shared" si="4"/>
        <v>-22849842.360000014</v>
      </c>
      <c r="O44" s="450">
        <f t="shared" si="5"/>
        <v>-2019002.1700000763</v>
      </c>
    </row>
    <row r="45" spans="1:15" s="451" customFormat="1" ht="22.5" customHeight="1">
      <c r="A45" s="466" t="s">
        <v>406</v>
      </c>
      <c r="B45" s="453">
        <v>540596652.51</v>
      </c>
      <c r="C45" s="453">
        <v>546327009.97</v>
      </c>
      <c r="D45" s="454">
        <v>97756270.4</v>
      </c>
      <c r="E45" s="455">
        <v>717110268.8299999</v>
      </c>
      <c r="F45" s="468">
        <v>652426636.4</v>
      </c>
      <c r="G45" s="457">
        <v>551917467.3</v>
      </c>
      <c r="H45" s="458">
        <v>415508555.06999993</v>
      </c>
      <c r="I45" s="447">
        <v>411497298.47</v>
      </c>
      <c r="J45" s="448">
        <f t="shared" si="0"/>
        <v>-4011256.5999999046</v>
      </c>
      <c r="K45" s="449">
        <f t="shared" si="1"/>
        <v>-140420168.82999992</v>
      </c>
      <c r="L45" s="444">
        <f t="shared" si="2"/>
        <v>-240929337.92999995</v>
      </c>
      <c r="M45" s="444">
        <f t="shared" si="3"/>
        <v>-305612970.3599999</v>
      </c>
      <c r="N45" s="444">
        <f t="shared" si="4"/>
        <v>-134829711.5</v>
      </c>
      <c r="O45" s="450">
        <f t="shared" si="5"/>
        <v>-129099354.03999996</v>
      </c>
    </row>
    <row r="46" spans="1:15" s="451" customFormat="1" ht="22.5" customHeight="1">
      <c r="A46" s="466" t="s">
        <v>35</v>
      </c>
      <c r="B46" s="453">
        <v>3473215484.1</v>
      </c>
      <c r="C46" s="453">
        <v>3699035779.04</v>
      </c>
      <c r="D46" s="454">
        <v>336836975.17</v>
      </c>
      <c r="E46" s="455">
        <v>4084815024.42</v>
      </c>
      <c r="F46" s="456">
        <v>4068216936.88</v>
      </c>
      <c r="G46" s="457">
        <v>3576599237.839999</v>
      </c>
      <c r="H46" s="458">
        <v>2469258100.58</v>
      </c>
      <c r="I46" s="447">
        <v>2419737672.75</v>
      </c>
      <c r="J46" s="448">
        <f t="shared" si="0"/>
        <v>-49520427.82999992</v>
      </c>
      <c r="K46" s="449">
        <f t="shared" si="1"/>
        <v>-1156861565.0899992</v>
      </c>
      <c r="L46" s="444">
        <f t="shared" si="2"/>
        <v>-1648479264.13</v>
      </c>
      <c r="M46" s="444">
        <f t="shared" si="3"/>
        <v>-1665077351.67</v>
      </c>
      <c r="N46" s="444">
        <f t="shared" si="4"/>
        <v>-1279298106.29</v>
      </c>
      <c r="O46" s="450">
        <f t="shared" si="5"/>
        <v>-1053477811.3499999</v>
      </c>
    </row>
    <row r="47" spans="1:15" s="451" customFormat="1" ht="22.5" customHeight="1">
      <c r="A47" s="466" t="s">
        <v>36</v>
      </c>
      <c r="B47" s="453">
        <v>859618702.69</v>
      </c>
      <c r="C47" s="469">
        <v>979473289.7900002</v>
      </c>
      <c r="D47" s="454">
        <v>149533602.26</v>
      </c>
      <c r="E47" s="455">
        <v>1234828652.17</v>
      </c>
      <c r="F47" s="456">
        <v>1178103043.61</v>
      </c>
      <c r="G47" s="457">
        <v>900076571.44</v>
      </c>
      <c r="H47" s="458">
        <v>718376135.2599999</v>
      </c>
      <c r="I47" s="447">
        <v>718866918.6799998</v>
      </c>
      <c r="J47" s="448">
        <f t="shared" si="0"/>
        <v>490783.4199999571</v>
      </c>
      <c r="K47" s="449">
        <f t="shared" si="1"/>
        <v>-181209652.76000023</v>
      </c>
      <c r="L47" s="444">
        <f t="shared" si="2"/>
        <v>-459236124.93000007</v>
      </c>
      <c r="M47" s="444">
        <f t="shared" si="3"/>
        <v>-515961733.49000025</v>
      </c>
      <c r="N47" s="444">
        <f t="shared" si="4"/>
        <v>-260606371.11000037</v>
      </c>
      <c r="O47" s="450">
        <f t="shared" si="5"/>
        <v>-140751784.01000023</v>
      </c>
    </row>
    <row r="48" spans="1:15" s="451" customFormat="1" ht="22.5" customHeight="1" thickBot="1">
      <c r="A48" s="470" t="s">
        <v>37</v>
      </c>
      <c r="B48" s="469">
        <v>2167679560.29</v>
      </c>
      <c r="C48" s="469">
        <v>2127913555.0900002</v>
      </c>
      <c r="D48" s="471">
        <v>175389216.38000003</v>
      </c>
      <c r="E48" s="472">
        <v>2955445137.4700003</v>
      </c>
      <c r="F48" s="473">
        <v>2945953754.12</v>
      </c>
      <c r="G48" s="474">
        <v>2360005848.3300004</v>
      </c>
      <c r="H48" s="475">
        <v>1256654552.1</v>
      </c>
      <c r="I48" s="476">
        <v>1231142003.09</v>
      </c>
      <c r="J48" s="448">
        <f t="shared" si="0"/>
        <v>-25512549.00999999</v>
      </c>
      <c r="K48" s="449">
        <f t="shared" si="1"/>
        <v>-1128863845.2400005</v>
      </c>
      <c r="L48" s="444">
        <f t="shared" si="2"/>
        <v>-1714811751.03</v>
      </c>
      <c r="M48" s="444">
        <f t="shared" si="3"/>
        <v>-1724303134.3800004</v>
      </c>
      <c r="N48" s="444">
        <f t="shared" si="4"/>
        <v>-896771552.0000002</v>
      </c>
      <c r="O48" s="450">
        <f t="shared" si="5"/>
        <v>-936537557.2</v>
      </c>
    </row>
    <row r="49" spans="1:15" s="451" customFormat="1" ht="22.5" customHeight="1" thickBot="1">
      <c r="A49" s="477" t="s">
        <v>407</v>
      </c>
      <c r="B49" s="478">
        <v>54502253470.58002</v>
      </c>
      <c r="C49" s="479">
        <f>SUM(C11:C48)</f>
        <v>58042663010.45</v>
      </c>
      <c r="D49" s="480">
        <f>SUM(D11:D48)</f>
        <v>7535583984.48</v>
      </c>
      <c r="E49" s="478">
        <v>73064230919.20999</v>
      </c>
      <c r="F49" s="478">
        <v>72430252349.05</v>
      </c>
      <c r="G49" s="478">
        <f>SUM(G11:G48)</f>
        <v>55865457397.03001</v>
      </c>
      <c r="H49" s="481">
        <f>SUM(H11:H48)</f>
        <v>45398422004.009995</v>
      </c>
      <c r="I49" s="478">
        <f>SUM(I11:I48)</f>
        <v>42885770499.82</v>
      </c>
      <c r="J49" s="480">
        <f>SUM(J11:J48)</f>
        <v>-2512651504.1899996</v>
      </c>
      <c r="K49" s="482">
        <f>SUM(K10:K48)</f>
        <v>-12979686887.209995</v>
      </c>
      <c r="L49" s="482">
        <f>SUM(L10:L48)</f>
        <v>-29544481838.230003</v>
      </c>
      <c r="M49" s="482">
        <f>SUM(M10:M48)</f>
        <v>-30178460407.390007</v>
      </c>
      <c r="N49" s="482">
        <f>SUM(N10:N48)</f>
        <v>-15156892497.630005</v>
      </c>
      <c r="O49" s="482">
        <f>SUM(O10:O48)</f>
        <v>-11616482956.759998</v>
      </c>
    </row>
    <row r="50" spans="11:15" ht="12.75">
      <c r="K50" s="437"/>
      <c r="L50" s="437"/>
      <c r="M50" s="437"/>
      <c r="N50" s="437"/>
      <c r="O50" s="437"/>
    </row>
    <row r="51" ht="12.75">
      <c r="C51" s="432"/>
    </row>
  </sheetData>
  <mergeCells count="12">
    <mergeCell ref="D8:D9"/>
    <mergeCell ref="E8:E9"/>
    <mergeCell ref="F8:F9"/>
    <mergeCell ref="G8:G9"/>
    <mergeCell ref="H8:H9"/>
    <mergeCell ref="A6:O6"/>
    <mergeCell ref="I8:I9"/>
    <mergeCell ref="A7:O7"/>
    <mergeCell ref="J8:O8"/>
    <mergeCell ref="A8:A9"/>
    <mergeCell ref="B8:B9"/>
    <mergeCell ref="C8:C9"/>
  </mergeCells>
  <printOptions horizontalCentered="1"/>
  <pageMargins left="0.2362204724409449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Normal="90" zoomScaleSheetLayoutView="100" workbookViewId="0" topLeftCell="A1">
      <selection activeCell="D1" sqref="D1"/>
    </sheetView>
  </sheetViews>
  <sheetFormatPr defaultColWidth="9.140625" defaultRowHeight="12.75"/>
  <cols>
    <col min="1" max="1" width="22.8515625" style="196" customWidth="1"/>
    <col min="2" max="2" width="23.140625" style="196" customWidth="1"/>
    <col min="3" max="3" width="21.28125" style="196" customWidth="1"/>
    <col min="4" max="4" width="21.8515625" style="196" customWidth="1"/>
    <col min="5" max="16384" width="9.140625" style="196" customWidth="1"/>
  </cols>
  <sheetData>
    <row r="1" spans="4:5" ht="15">
      <c r="D1" s="197" t="s">
        <v>511</v>
      </c>
      <c r="E1" s="197"/>
    </row>
    <row r="2" spans="1:4" ht="18.75">
      <c r="A2" s="760" t="s">
        <v>494</v>
      </c>
      <c r="B2" s="760"/>
      <c r="C2" s="760"/>
      <c r="D2" s="760"/>
    </row>
    <row r="3" spans="1:4" ht="13.5" thickBot="1">
      <c r="A3" s="198"/>
      <c r="B3" s="198"/>
      <c r="C3" s="198"/>
      <c r="D3" s="199" t="s">
        <v>518</v>
      </c>
    </row>
    <row r="4" spans="1:4" ht="36" customHeight="1" thickBot="1">
      <c r="A4" s="200" t="s">
        <v>3</v>
      </c>
      <c r="B4" s="201" t="s">
        <v>491</v>
      </c>
      <c r="C4" s="202" t="s">
        <v>492</v>
      </c>
      <c r="D4" s="203" t="s">
        <v>493</v>
      </c>
    </row>
    <row r="5" spans="1:4" ht="16.5" customHeight="1">
      <c r="A5" s="204" t="s">
        <v>4</v>
      </c>
      <c r="B5" s="205">
        <v>-1782089454.0699997</v>
      </c>
      <c r="C5" s="206">
        <v>-1702471943.93</v>
      </c>
      <c r="D5" s="207">
        <f aca="true" t="shared" si="0" ref="D5:D42">B5-C5</f>
        <v>-79617510.13999963</v>
      </c>
    </row>
    <row r="6" spans="1:4" ht="16.5" customHeight="1">
      <c r="A6" s="208" t="s">
        <v>5</v>
      </c>
      <c r="B6" s="209">
        <v>-407296923.82</v>
      </c>
      <c r="C6" s="210">
        <v>-426272710.79999995</v>
      </c>
      <c r="D6" s="207">
        <f t="shared" si="0"/>
        <v>18975786.97999996</v>
      </c>
    </row>
    <row r="7" spans="1:4" ht="16.5" customHeight="1">
      <c r="A7" s="208" t="s">
        <v>6</v>
      </c>
      <c r="B7" s="209">
        <v>-3045423760.3</v>
      </c>
      <c r="C7" s="210">
        <v>-3072961789.41</v>
      </c>
      <c r="D7" s="207">
        <f t="shared" si="0"/>
        <v>27538029.109999657</v>
      </c>
    </row>
    <row r="8" spans="1:4" ht="16.5" customHeight="1">
      <c r="A8" s="208" t="s">
        <v>7</v>
      </c>
      <c r="B8" s="209">
        <v>-553866404.5</v>
      </c>
      <c r="C8" s="210">
        <v>-576931651.6700001</v>
      </c>
      <c r="D8" s="207">
        <f t="shared" si="0"/>
        <v>23065247.170000076</v>
      </c>
    </row>
    <row r="9" spans="1:4" ht="16.5" customHeight="1">
      <c r="A9" s="208" t="s">
        <v>8</v>
      </c>
      <c r="B9" s="209">
        <v>-174961174.48</v>
      </c>
      <c r="C9" s="210">
        <v>-169265633.93</v>
      </c>
      <c r="D9" s="207">
        <f t="shared" si="0"/>
        <v>-5695540.549999982</v>
      </c>
    </row>
    <row r="10" spans="1:4" ht="16.5" customHeight="1">
      <c r="A10" s="208" t="s">
        <v>9</v>
      </c>
      <c r="B10" s="209">
        <v>-364221057.82</v>
      </c>
      <c r="C10" s="210">
        <v>-354052843.8600001</v>
      </c>
      <c r="D10" s="207">
        <f t="shared" si="0"/>
        <v>-10168213.959999919</v>
      </c>
    </row>
    <row r="11" spans="1:4" ht="16.5" customHeight="1">
      <c r="A11" s="208" t="s">
        <v>10</v>
      </c>
      <c r="B11" s="209">
        <v>-234022347.1</v>
      </c>
      <c r="C11" s="210">
        <v>-244001774.86</v>
      </c>
      <c r="D11" s="207">
        <f t="shared" si="0"/>
        <v>9979427.76000002</v>
      </c>
    </row>
    <row r="12" spans="1:4" ht="16.5" customHeight="1">
      <c r="A12" s="208" t="s">
        <v>11</v>
      </c>
      <c r="B12" s="209">
        <v>-679700506.6499999</v>
      </c>
      <c r="C12" s="210">
        <v>-690511821.45</v>
      </c>
      <c r="D12" s="207">
        <f t="shared" si="0"/>
        <v>10811314.80000019</v>
      </c>
    </row>
    <row r="13" spans="1:4" ht="16.5" customHeight="1">
      <c r="A13" s="208" t="s">
        <v>12</v>
      </c>
      <c r="B13" s="209">
        <v>-386908001.42999995</v>
      </c>
      <c r="C13" s="210">
        <v>-399716067.24</v>
      </c>
      <c r="D13" s="207">
        <f t="shared" si="0"/>
        <v>12808065.810000062</v>
      </c>
    </row>
    <row r="14" spans="1:4" ht="16.5" customHeight="1">
      <c r="A14" s="208" t="s">
        <v>13</v>
      </c>
      <c r="B14" s="209">
        <v>-589699001.3399999</v>
      </c>
      <c r="C14" s="210">
        <v>-591909058.1700001</v>
      </c>
      <c r="D14" s="207">
        <f t="shared" si="0"/>
        <v>2210056.830000162</v>
      </c>
    </row>
    <row r="15" spans="1:4" ht="16.5" customHeight="1">
      <c r="A15" s="208" t="s">
        <v>14</v>
      </c>
      <c r="B15" s="209">
        <v>-1151323679.1000001</v>
      </c>
      <c r="C15" s="210">
        <v>-1139110870.9099998</v>
      </c>
      <c r="D15" s="207">
        <f t="shared" si="0"/>
        <v>-12212808.190000296</v>
      </c>
    </row>
    <row r="16" spans="1:4" ht="16.5" customHeight="1">
      <c r="A16" s="208" t="s">
        <v>15</v>
      </c>
      <c r="B16" s="209">
        <v>-284944090.21000004</v>
      </c>
      <c r="C16" s="210">
        <v>-267371937.17000002</v>
      </c>
      <c r="D16" s="207">
        <f t="shared" si="0"/>
        <v>-17572153.04000002</v>
      </c>
    </row>
    <row r="17" spans="1:4" ht="16.5" customHeight="1">
      <c r="A17" s="208" t="s">
        <v>16</v>
      </c>
      <c r="B17" s="209">
        <v>-471284740.67999995</v>
      </c>
      <c r="C17" s="210">
        <v>-456055199.59999996</v>
      </c>
      <c r="D17" s="207">
        <f t="shared" si="0"/>
        <v>-15229541.079999983</v>
      </c>
    </row>
    <row r="18" spans="1:4" ht="16.5" customHeight="1">
      <c r="A18" s="208" t="s">
        <v>405</v>
      </c>
      <c r="B18" s="209">
        <v>-634726343.1899999</v>
      </c>
      <c r="C18" s="210">
        <v>-622506031.33</v>
      </c>
      <c r="D18" s="207">
        <f t="shared" si="0"/>
        <v>-12220311.859999895</v>
      </c>
    </row>
    <row r="19" spans="1:4" ht="16.5" customHeight="1">
      <c r="A19" s="208" t="s">
        <v>17</v>
      </c>
      <c r="B19" s="209">
        <v>-880383817.88</v>
      </c>
      <c r="C19" s="210">
        <v>-890498483.7</v>
      </c>
      <c r="D19" s="207">
        <f t="shared" si="0"/>
        <v>10114665.820000052</v>
      </c>
    </row>
    <row r="20" spans="1:4" ht="16.5" customHeight="1">
      <c r="A20" s="208" t="s">
        <v>18</v>
      </c>
      <c r="B20" s="209">
        <v>-1927503620.17</v>
      </c>
      <c r="C20" s="210">
        <v>-1917853203.5</v>
      </c>
      <c r="D20" s="207">
        <f t="shared" si="0"/>
        <v>-9650416.670000076</v>
      </c>
    </row>
    <row r="21" spans="1:4" ht="16.5" customHeight="1">
      <c r="A21" s="208" t="s">
        <v>19</v>
      </c>
      <c r="B21" s="209">
        <v>-613390102.51</v>
      </c>
      <c r="C21" s="210">
        <v>-593838661.02</v>
      </c>
      <c r="D21" s="207">
        <f t="shared" si="0"/>
        <v>-19551441.49000001</v>
      </c>
    </row>
    <row r="22" spans="1:4" ht="16.5" customHeight="1">
      <c r="A22" s="208" t="s">
        <v>20</v>
      </c>
      <c r="B22" s="209">
        <v>-702680332.1800001</v>
      </c>
      <c r="C22" s="210">
        <v>-666581479.1600001</v>
      </c>
      <c r="D22" s="207">
        <f t="shared" si="0"/>
        <v>-36098853.01999998</v>
      </c>
    </row>
    <row r="23" spans="1:4" ht="16.5" customHeight="1">
      <c r="A23" s="208" t="s">
        <v>21</v>
      </c>
      <c r="B23" s="209">
        <v>-519604392.52</v>
      </c>
      <c r="C23" s="210">
        <v>-481364394.9499999</v>
      </c>
      <c r="D23" s="207">
        <f t="shared" si="0"/>
        <v>-38239997.57000005</v>
      </c>
    </row>
    <row r="24" spans="1:4" ht="16.5" customHeight="1">
      <c r="A24" s="208" t="s">
        <v>22</v>
      </c>
      <c r="B24" s="209">
        <v>-448667962.46999997</v>
      </c>
      <c r="C24" s="210">
        <v>-429988900.23999995</v>
      </c>
      <c r="D24" s="207">
        <f t="shared" si="0"/>
        <v>-18679062.23000002</v>
      </c>
    </row>
    <row r="25" spans="1:4" ht="16.5" customHeight="1">
      <c r="A25" s="208" t="s">
        <v>23</v>
      </c>
      <c r="B25" s="209">
        <v>-1330510896.2899997</v>
      </c>
      <c r="C25" s="210">
        <v>-1232863737</v>
      </c>
      <c r="D25" s="207">
        <f t="shared" si="0"/>
        <v>-97647159.28999972</v>
      </c>
    </row>
    <row r="26" spans="1:4" ht="16.5" customHeight="1">
      <c r="A26" s="208" t="s">
        <v>24</v>
      </c>
      <c r="B26" s="209">
        <v>-1217711888.17</v>
      </c>
      <c r="C26" s="210">
        <v>-1288370089.1000001</v>
      </c>
      <c r="D26" s="207">
        <f t="shared" si="0"/>
        <v>70658200.93000007</v>
      </c>
    </row>
    <row r="27" spans="1:4" ht="16.5" customHeight="1">
      <c r="A27" s="208" t="s">
        <v>25</v>
      </c>
      <c r="B27" s="209">
        <v>-579421038.0699998</v>
      </c>
      <c r="C27" s="210">
        <v>-559574560.18</v>
      </c>
      <c r="D27" s="207">
        <f t="shared" si="0"/>
        <v>-19846477.889999866</v>
      </c>
    </row>
    <row r="28" spans="1:4" ht="16.5" customHeight="1">
      <c r="A28" s="208" t="s">
        <v>26</v>
      </c>
      <c r="B28" s="209">
        <v>-709569567.2500001</v>
      </c>
      <c r="C28" s="210">
        <v>-710715410.5500001</v>
      </c>
      <c r="D28" s="207">
        <f t="shared" si="0"/>
        <v>1145843.2999999523</v>
      </c>
    </row>
    <row r="29" spans="1:4" ht="16.5" customHeight="1">
      <c r="A29" s="208" t="s">
        <v>27</v>
      </c>
      <c r="B29" s="209">
        <v>-560542485.85</v>
      </c>
      <c r="C29" s="210">
        <v>-555471594.5099999</v>
      </c>
      <c r="D29" s="207">
        <f t="shared" si="0"/>
        <v>-5070891.340000153</v>
      </c>
    </row>
    <row r="30" spans="1:4" ht="16.5" customHeight="1">
      <c r="A30" s="208" t="s">
        <v>28</v>
      </c>
      <c r="B30" s="209">
        <v>-353787103.14000005</v>
      </c>
      <c r="C30" s="210">
        <v>-337879570.2</v>
      </c>
      <c r="D30" s="207">
        <f t="shared" si="0"/>
        <v>-15907532.940000057</v>
      </c>
    </row>
    <row r="31" spans="1:4" ht="16.5" customHeight="1">
      <c r="A31" s="208" t="s">
        <v>29</v>
      </c>
      <c r="B31" s="209">
        <v>-550343323.5099999</v>
      </c>
      <c r="C31" s="210">
        <v>-526640641.16</v>
      </c>
      <c r="D31" s="207">
        <f t="shared" si="0"/>
        <v>-23702682.349999845</v>
      </c>
    </row>
    <row r="32" spans="1:4" ht="16.5" customHeight="1">
      <c r="A32" s="208" t="s">
        <v>30</v>
      </c>
      <c r="B32" s="209">
        <v>-101983257.54000002</v>
      </c>
      <c r="C32" s="210">
        <v>-100762037.86</v>
      </c>
      <c r="D32" s="207">
        <f t="shared" si="0"/>
        <v>-1221219.680000022</v>
      </c>
    </row>
    <row r="33" spans="1:4" ht="16.5" customHeight="1">
      <c r="A33" s="208" t="s">
        <v>63</v>
      </c>
      <c r="B33" s="209">
        <v>-267386759.66000003</v>
      </c>
      <c r="C33" s="210">
        <v>-267578684.07000002</v>
      </c>
      <c r="D33" s="207">
        <f t="shared" si="0"/>
        <v>191924.40999999642</v>
      </c>
    </row>
    <row r="34" spans="1:4" ht="16.5" customHeight="1">
      <c r="A34" s="208" t="s">
        <v>31</v>
      </c>
      <c r="B34" s="209">
        <v>-1340931541.5799997</v>
      </c>
      <c r="C34" s="210">
        <v>-1311926446.03</v>
      </c>
      <c r="D34" s="207">
        <f t="shared" si="0"/>
        <v>-29005095.549999714</v>
      </c>
    </row>
    <row r="35" spans="1:4" ht="16.5" customHeight="1">
      <c r="A35" s="208" t="s">
        <v>32</v>
      </c>
      <c r="B35" s="209">
        <v>-300881158.27000004</v>
      </c>
      <c r="C35" s="210">
        <v>-303183313.94000006</v>
      </c>
      <c r="D35" s="207">
        <f t="shared" si="0"/>
        <v>2302155.6700000167</v>
      </c>
    </row>
    <row r="36" spans="1:4" ht="16.5" customHeight="1">
      <c r="A36" s="208" t="s">
        <v>33</v>
      </c>
      <c r="B36" s="209">
        <v>-698300151.73</v>
      </c>
      <c r="C36" s="210">
        <v>-751383349.5099999</v>
      </c>
      <c r="D36" s="207">
        <f t="shared" si="0"/>
        <v>53083197.77999985</v>
      </c>
    </row>
    <row r="37" spans="1:4" ht="16.5" customHeight="1">
      <c r="A37" s="208" t="s">
        <v>34</v>
      </c>
      <c r="B37" s="209">
        <v>-933878683.73</v>
      </c>
      <c r="C37" s="210">
        <v>-874456456.0300001</v>
      </c>
      <c r="D37" s="207">
        <f t="shared" si="0"/>
        <v>-59422227.69999993</v>
      </c>
    </row>
    <row r="38" spans="1:4" ht="16.5" customHeight="1">
      <c r="A38" s="208" t="s">
        <v>111</v>
      </c>
      <c r="B38" s="209">
        <v>-400656777.40999997</v>
      </c>
      <c r="C38" s="210">
        <v>-417006180.46000004</v>
      </c>
      <c r="D38" s="207">
        <f t="shared" si="0"/>
        <v>16349403.050000072</v>
      </c>
    </row>
    <row r="39" spans="1:4" ht="16.5" customHeight="1">
      <c r="A39" s="208" t="s">
        <v>406</v>
      </c>
      <c r="B39" s="209">
        <v>-271189683.14</v>
      </c>
      <c r="C39" s="210">
        <v>-266031823.25</v>
      </c>
      <c r="D39" s="207">
        <f t="shared" si="0"/>
        <v>-5157859.889999986</v>
      </c>
    </row>
    <row r="40" spans="1:4" ht="16.5" customHeight="1">
      <c r="A40" s="208" t="s">
        <v>35</v>
      </c>
      <c r="B40" s="209">
        <v>-1548497111.63</v>
      </c>
      <c r="C40" s="210">
        <v>-1533618682.4900002</v>
      </c>
      <c r="D40" s="207">
        <f t="shared" si="0"/>
        <v>-14878429.139999866</v>
      </c>
    </row>
    <row r="41" spans="1:4" ht="16.5" customHeight="1">
      <c r="A41" s="208" t="s">
        <v>36</v>
      </c>
      <c r="B41" s="209">
        <v>-480307637.77000004</v>
      </c>
      <c r="C41" s="210">
        <v>-484434640.18999994</v>
      </c>
      <c r="D41" s="207">
        <f t="shared" si="0"/>
        <v>4127002.4199998975</v>
      </c>
    </row>
    <row r="42" spans="1:4" ht="16.5" customHeight="1" thickBot="1">
      <c r="A42" s="211" t="s">
        <v>37</v>
      </c>
      <c r="B42" s="212">
        <v>-772852356.5899999</v>
      </c>
      <c r="C42" s="213">
        <v>-809472938.8500003</v>
      </c>
      <c r="D42" s="207">
        <f t="shared" si="0"/>
        <v>36620582.26000035</v>
      </c>
    </row>
    <row r="43" spans="1:4" ht="25.5" customHeight="1" thickBot="1">
      <c r="A43" s="214" t="s">
        <v>1</v>
      </c>
      <c r="B43" s="215">
        <f>SUM(B5:B42)</f>
        <v>-28271449133.749992</v>
      </c>
      <c r="C43" s="216">
        <f>SUM(C5:C42)</f>
        <v>-28024634612.27999</v>
      </c>
      <c r="D43" s="217">
        <f>SUM(D5:D42)</f>
        <v>-246814521.4699986</v>
      </c>
    </row>
  </sheetData>
  <mergeCells count="1">
    <mergeCell ref="A2:D2"/>
  </mergeCells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workbookViewId="0" topLeftCell="A1">
      <selection activeCell="Q42" sqref="Q42"/>
    </sheetView>
  </sheetViews>
  <sheetFormatPr defaultColWidth="9.140625" defaultRowHeight="12.75"/>
  <cols>
    <col min="1" max="1" width="10.140625" style="484" customWidth="1"/>
    <col min="2" max="2" width="24.28125" style="484" customWidth="1"/>
    <col min="3" max="4" width="8.7109375" style="484" customWidth="1"/>
    <col min="5" max="5" width="8.00390625" style="484" customWidth="1"/>
    <col min="6" max="13" width="8.7109375" style="484" customWidth="1"/>
    <col min="14" max="14" width="7.8515625" style="484" customWidth="1"/>
    <col min="15" max="15" width="11.421875" style="484" customWidth="1"/>
    <col min="16" max="16" width="3.140625" style="484" customWidth="1"/>
    <col min="17" max="16384" width="9.140625" style="484" customWidth="1"/>
  </cols>
  <sheetData>
    <row r="1" ht="15">
      <c r="O1" s="483" t="s">
        <v>512</v>
      </c>
    </row>
    <row r="2" spans="2:15" ht="18" customHeight="1">
      <c r="B2" s="761" t="s">
        <v>446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</row>
    <row r="3" spans="2:9" ht="9.75" customHeight="1">
      <c r="B3" s="485"/>
      <c r="C3" s="485"/>
      <c r="D3" s="485"/>
      <c r="E3" s="485"/>
      <c r="F3" s="485"/>
      <c r="G3" s="485"/>
      <c r="H3" s="485"/>
      <c r="I3" s="485"/>
    </row>
    <row r="4" spans="2:15" ht="12.75">
      <c r="B4" s="512"/>
      <c r="C4" s="491" t="s">
        <v>408</v>
      </c>
      <c r="D4" s="492" t="s">
        <v>409</v>
      </c>
      <c r="E4" s="492" t="s">
        <v>410</v>
      </c>
      <c r="F4" s="492" t="s">
        <v>411</v>
      </c>
      <c r="G4" s="492" t="s">
        <v>412</v>
      </c>
      <c r="H4" s="492" t="s">
        <v>413</v>
      </c>
      <c r="I4" s="492" t="s">
        <v>414</v>
      </c>
      <c r="J4" s="492" t="s">
        <v>415</v>
      </c>
      <c r="K4" s="513" t="s">
        <v>416</v>
      </c>
      <c r="L4" s="492" t="s">
        <v>417</v>
      </c>
      <c r="M4" s="492" t="s">
        <v>418</v>
      </c>
      <c r="N4" s="492" t="s">
        <v>419</v>
      </c>
      <c r="O4" s="514" t="s">
        <v>420</v>
      </c>
    </row>
    <row r="5" spans="2:15" ht="12.75">
      <c r="B5" s="515" t="s">
        <v>421</v>
      </c>
      <c r="C5" s="505"/>
      <c r="D5" s="505"/>
      <c r="E5" s="505"/>
      <c r="F5" s="505"/>
      <c r="G5" s="505"/>
      <c r="H5" s="505"/>
      <c r="I5" s="505"/>
      <c r="J5" s="505"/>
      <c r="K5" s="500"/>
      <c r="L5" s="505"/>
      <c r="M5" s="505"/>
      <c r="N5" s="505"/>
      <c r="O5" s="501"/>
    </row>
    <row r="6" spans="2:15" ht="12.75">
      <c r="B6" s="502" t="s">
        <v>422</v>
      </c>
      <c r="C6" s="506">
        <f aca="true" t="shared" si="0" ref="C6:N6">SUM(C7:C22)</f>
        <v>197</v>
      </c>
      <c r="D6" s="506">
        <f t="shared" si="0"/>
        <v>741</v>
      </c>
      <c r="E6" s="506">
        <f t="shared" si="0"/>
        <v>601</v>
      </c>
      <c r="F6" s="506">
        <f t="shared" si="0"/>
        <v>133</v>
      </c>
      <c r="G6" s="506">
        <f t="shared" si="0"/>
        <v>121</v>
      </c>
      <c r="H6" s="506">
        <f t="shared" si="0"/>
        <v>491</v>
      </c>
      <c r="I6" s="506">
        <f t="shared" si="0"/>
        <v>996</v>
      </c>
      <c r="J6" s="506">
        <f t="shared" si="0"/>
        <v>999</v>
      </c>
      <c r="K6" s="503">
        <f t="shared" si="0"/>
        <v>661</v>
      </c>
      <c r="L6" s="506">
        <f t="shared" si="0"/>
        <v>264</v>
      </c>
      <c r="M6" s="506">
        <f t="shared" si="0"/>
        <v>74</v>
      </c>
      <c r="N6" s="506">
        <f t="shared" si="0"/>
        <v>230</v>
      </c>
      <c r="O6" s="504">
        <f aca="true" t="shared" si="1" ref="O6:O20">SUM(C6:N6)</f>
        <v>5508</v>
      </c>
    </row>
    <row r="7" spans="2:15" ht="12.75">
      <c r="B7" s="516" t="s">
        <v>423</v>
      </c>
      <c r="C7" s="505">
        <v>4</v>
      </c>
      <c r="D7" s="505">
        <v>0</v>
      </c>
      <c r="E7" s="505"/>
      <c r="F7" s="505"/>
      <c r="G7" s="505">
        <v>3</v>
      </c>
      <c r="H7" s="505">
        <v>4</v>
      </c>
      <c r="I7" s="505"/>
      <c r="J7" s="505">
        <v>2</v>
      </c>
      <c r="K7" s="500"/>
      <c r="L7" s="505">
        <v>9</v>
      </c>
      <c r="M7" s="505"/>
      <c r="N7" s="505">
        <v>4</v>
      </c>
      <c r="O7" s="509">
        <f t="shared" si="1"/>
        <v>26</v>
      </c>
    </row>
    <row r="8" spans="2:15" ht="12.75">
      <c r="B8" s="516" t="s">
        <v>424</v>
      </c>
      <c r="C8" s="488">
        <v>4</v>
      </c>
      <c r="D8" s="488"/>
      <c r="E8" s="488"/>
      <c r="F8" s="488"/>
      <c r="G8" s="488">
        <v>3</v>
      </c>
      <c r="H8" s="488">
        <v>4</v>
      </c>
      <c r="I8" s="488"/>
      <c r="J8" s="488">
        <v>2</v>
      </c>
      <c r="K8" s="487"/>
      <c r="L8" s="488">
        <v>17</v>
      </c>
      <c r="M8" s="488"/>
      <c r="N8" s="488">
        <v>4</v>
      </c>
      <c r="O8" s="504">
        <f t="shared" si="1"/>
        <v>34</v>
      </c>
    </row>
    <row r="9" spans="2:15" ht="12.75">
      <c r="B9" s="499" t="s">
        <v>425</v>
      </c>
      <c r="C9" s="505">
        <v>25</v>
      </c>
      <c r="D9" s="505">
        <v>76</v>
      </c>
      <c r="E9" s="505">
        <v>86</v>
      </c>
      <c r="F9" s="505">
        <v>23</v>
      </c>
      <c r="G9" s="505">
        <v>14</v>
      </c>
      <c r="H9" s="505">
        <v>71</v>
      </c>
      <c r="I9" s="505">
        <v>109</v>
      </c>
      <c r="J9" s="505">
        <v>92</v>
      </c>
      <c r="K9" s="500">
        <v>84</v>
      </c>
      <c r="L9" s="505">
        <v>39</v>
      </c>
      <c r="M9" s="505">
        <v>10</v>
      </c>
      <c r="N9" s="505">
        <v>35</v>
      </c>
      <c r="O9" s="509">
        <f t="shared" si="1"/>
        <v>664</v>
      </c>
    </row>
    <row r="10" spans="2:15" ht="12.75">
      <c r="B10" s="489" t="s">
        <v>426</v>
      </c>
      <c r="C10" s="488">
        <v>87</v>
      </c>
      <c r="D10" s="488">
        <v>345</v>
      </c>
      <c r="E10" s="488">
        <v>403</v>
      </c>
      <c r="F10" s="488">
        <v>92</v>
      </c>
      <c r="G10" s="488">
        <v>46</v>
      </c>
      <c r="H10" s="488">
        <v>301</v>
      </c>
      <c r="I10" s="488">
        <v>680</v>
      </c>
      <c r="J10" s="488">
        <v>562</v>
      </c>
      <c r="K10" s="487">
        <v>388</v>
      </c>
      <c r="L10" s="488">
        <v>114</v>
      </c>
      <c r="M10" s="488">
        <v>29</v>
      </c>
      <c r="N10" s="488">
        <v>174</v>
      </c>
      <c r="O10" s="504">
        <f t="shared" si="1"/>
        <v>3221</v>
      </c>
    </row>
    <row r="11" spans="2:15" ht="12.75">
      <c r="B11" s="499" t="s">
        <v>425</v>
      </c>
      <c r="C11" s="505"/>
      <c r="D11" s="505"/>
      <c r="E11" s="505"/>
      <c r="F11" s="505"/>
      <c r="G11" s="505"/>
      <c r="H11" s="505"/>
      <c r="I11" s="505"/>
      <c r="J11" s="505"/>
      <c r="K11" s="500"/>
      <c r="L11" s="505"/>
      <c r="M11" s="505"/>
      <c r="N11" s="505"/>
      <c r="O11" s="509">
        <f t="shared" si="1"/>
        <v>0</v>
      </c>
    </row>
    <row r="12" spans="2:15" ht="12.75">
      <c r="B12" s="489" t="s">
        <v>427</v>
      </c>
      <c r="C12" s="488">
        <v>72</v>
      </c>
      <c r="D12" s="488">
        <v>219</v>
      </c>
      <c r="E12" s="488">
        <v>96</v>
      </c>
      <c r="F12" s="488">
        <v>18</v>
      </c>
      <c r="G12" s="488">
        <v>55</v>
      </c>
      <c r="H12" s="488">
        <v>82</v>
      </c>
      <c r="I12" s="488">
        <v>90</v>
      </c>
      <c r="J12" s="488">
        <v>69</v>
      </c>
      <c r="K12" s="487">
        <v>114</v>
      </c>
      <c r="L12" s="488">
        <v>67</v>
      </c>
      <c r="M12" s="488">
        <v>35</v>
      </c>
      <c r="N12" s="488">
        <v>13</v>
      </c>
      <c r="O12" s="504">
        <f t="shared" si="1"/>
        <v>930</v>
      </c>
    </row>
    <row r="13" spans="2:15" ht="12.75">
      <c r="B13" s="499" t="s">
        <v>425</v>
      </c>
      <c r="C13" s="505"/>
      <c r="D13" s="505"/>
      <c r="E13" s="505"/>
      <c r="F13" s="505"/>
      <c r="G13" s="505"/>
      <c r="H13" s="505"/>
      <c r="I13" s="505">
        <v>18</v>
      </c>
      <c r="J13" s="505">
        <v>20</v>
      </c>
      <c r="K13" s="500">
        <v>6</v>
      </c>
      <c r="L13" s="505">
        <v>4</v>
      </c>
      <c r="M13" s="505"/>
      <c r="N13" s="505"/>
      <c r="O13" s="509">
        <f t="shared" si="1"/>
        <v>48</v>
      </c>
    </row>
    <row r="14" spans="2:15" ht="12.75">
      <c r="B14" s="517" t="s">
        <v>428</v>
      </c>
      <c r="C14" s="488"/>
      <c r="D14" s="488"/>
      <c r="E14" s="488"/>
      <c r="F14" s="488"/>
      <c r="G14" s="488"/>
      <c r="H14" s="488"/>
      <c r="I14" s="488">
        <v>89</v>
      </c>
      <c r="J14" s="488">
        <v>100</v>
      </c>
      <c r="K14" s="487">
        <v>32</v>
      </c>
      <c r="L14" s="488">
        <v>14</v>
      </c>
      <c r="M14" s="488"/>
      <c r="N14" s="488"/>
      <c r="O14" s="504">
        <f t="shared" si="1"/>
        <v>235</v>
      </c>
    </row>
    <row r="15" spans="2:15" ht="12.75">
      <c r="B15" s="499" t="s">
        <v>425</v>
      </c>
      <c r="C15" s="505"/>
      <c r="D15" s="505"/>
      <c r="E15" s="505"/>
      <c r="F15" s="505"/>
      <c r="G15" s="505"/>
      <c r="H15" s="505">
        <v>1</v>
      </c>
      <c r="I15" s="505"/>
      <c r="J15" s="505">
        <v>8</v>
      </c>
      <c r="K15" s="500">
        <v>5</v>
      </c>
      <c r="L15" s="505"/>
      <c r="M15" s="505"/>
      <c r="N15" s="505"/>
      <c r="O15" s="509">
        <f t="shared" si="1"/>
        <v>14</v>
      </c>
    </row>
    <row r="16" spans="2:15" ht="12.75">
      <c r="B16" s="517" t="s">
        <v>429</v>
      </c>
      <c r="C16" s="488"/>
      <c r="D16" s="488"/>
      <c r="E16" s="488"/>
      <c r="F16" s="488"/>
      <c r="G16" s="488"/>
      <c r="H16" s="488">
        <v>6</v>
      </c>
      <c r="I16" s="488"/>
      <c r="J16" s="488">
        <v>56</v>
      </c>
      <c r="K16" s="487">
        <v>18</v>
      </c>
      <c r="L16" s="488"/>
      <c r="M16" s="488"/>
      <c r="N16" s="488"/>
      <c r="O16" s="504">
        <f t="shared" si="1"/>
        <v>80</v>
      </c>
    </row>
    <row r="17" spans="2:15" ht="12.75">
      <c r="B17" s="499" t="s">
        <v>425</v>
      </c>
      <c r="C17" s="505">
        <v>1</v>
      </c>
      <c r="D17" s="505">
        <v>8</v>
      </c>
      <c r="E17" s="505">
        <v>2</v>
      </c>
      <c r="F17" s="505"/>
      <c r="G17" s="505"/>
      <c r="H17" s="505"/>
      <c r="I17" s="505">
        <v>2</v>
      </c>
      <c r="J17" s="505">
        <v>12</v>
      </c>
      <c r="K17" s="500">
        <v>2</v>
      </c>
      <c r="L17" s="505"/>
      <c r="M17" s="505"/>
      <c r="N17" s="505"/>
      <c r="O17" s="509">
        <f t="shared" si="1"/>
        <v>27</v>
      </c>
    </row>
    <row r="18" spans="2:15" ht="12.75">
      <c r="B18" s="517" t="s">
        <v>430</v>
      </c>
      <c r="C18" s="488">
        <v>4</v>
      </c>
      <c r="D18" s="488">
        <v>40</v>
      </c>
      <c r="E18" s="488">
        <v>14</v>
      </c>
      <c r="F18" s="488"/>
      <c r="G18" s="488"/>
      <c r="H18" s="488"/>
      <c r="I18" s="488">
        <v>8</v>
      </c>
      <c r="J18" s="488">
        <v>76</v>
      </c>
      <c r="K18" s="487">
        <v>12</v>
      </c>
      <c r="L18" s="488"/>
      <c r="M18" s="488"/>
      <c r="N18" s="488"/>
      <c r="O18" s="504">
        <f t="shared" si="1"/>
        <v>154</v>
      </c>
    </row>
    <row r="19" spans="2:15" ht="12.75">
      <c r="B19" s="499"/>
      <c r="C19" s="505"/>
      <c r="D19" s="505">
        <v>8</v>
      </c>
      <c r="E19" s="505"/>
      <c r="F19" s="505"/>
      <c r="G19" s="505"/>
      <c r="H19" s="505">
        <v>3</v>
      </c>
      <c r="I19" s="505"/>
      <c r="J19" s="505"/>
      <c r="K19" s="500"/>
      <c r="L19" s="505"/>
      <c r="M19" s="505"/>
      <c r="N19" s="505"/>
      <c r="O19" s="509">
        <f t="shared" si="1"/>
        <v>11</v>
      </c>
    </row>
    <row r="20" spans="2:15" ht="12.75">
      <c r="B20" s="489" t="s">
        <v>431</v>
      </c>
      <c r="C20" s="488"/>
      <c r="D20" s="488">
        <v>45</v>
      </c>
      <c r="E20" s="488"/>
      <c r="F20" s="488"/>
      <c r="G20" s="488"/>
      <c r="H20" s="488">
        <v>19</v>
      </c>
      <c r="I20" s="488"/>
      <c r="J20" s="488"/>
      <c r="K20" s="487"/>
      <c r="L20" s="488"/>
      <c r="M20" s="488"/>
      <c r="N20" s="488"/>
      <c r="O20" s="504">
        <f t="shared" si="1"/>
        <v>64</v>
      </c>
    </row>
    <row r="21" spans="2:15" ht="12.75">
      <c r="B21" s="499" t="s">
        <v>432</v>
      </c>
      <c r="C21" s="505"/>
      <c r="D21" s="505"/>
      <c r="E21" s="505"/>
      <c r="F21" s="505"/>
      <c r="G21" s="505"/>
      <c r="H21" s="505"/>
      <c r="I21" s="505"/>
      <c r="J21" s="505"/>
      <c r="K21" s="500"/>
      <c r="L21" s="505"/>
      <c r="M21" s="505"/>
      <c r="N21" s="505"/>
      <c r="O21" s="501"/>
    </row>
    <row r="22" spans="2:15" ht="12.75">
      <c r="B22" s="489" t="s">
        <v>433</v>
      </c>
      <c r="C22" s="506"/>
      <c r="D22" s="506"/>
      <c r="E22" s="506"/>
      <c r="F22" s="506"/>
      <c r="G22" s="506"/>
      <c r="H22" s="506"/>
      <c r="I22" s="506"/>
      <c r="J22" s="506"/>
      <c r="K22" s="503"/>
      <c r="L22" s="506"/>
      <c r="M22" s="506"/>
      <c r="N22" s="506"/>
      <c r="O22" s="508"/>
    </row>
    <row r="23" spans="2:15" ht="12.75">
      <c r="B23" s="489" t="s">
        <v>434</v>
      </c>
      <c r="C23" s="518">
        <v>31130</v>
      </c>
      <c r="D23" s="518">
        <v>104015</v>
      </c>
      <c r="E23" s="518">
        <v>67889</v>
      </c>
      <c r="F23" s="518">
        <v>15513</v>
      </c>
      <c r="G23" s="518">
        <v>16535</v>
      </c>
      <c r="H23" s="518">
        <v>51750</v>
      </c>
      <c r="I23" s="518">
        <v>114408</v>
      </c>
      <c r="J23" s="518">
        <v>76598</v>
      </c>
      <c r="K23" s="510">
        <v>69136</v>
      </c>
      <c r="L23" s="518">
        <v>29790</v>
      </c>
      <c r="M23" s="518">
        <v>13960</v>
      </c>
      <c r="N23" s="518">
        <v>21728</v>
      </c>
      <c r="O23" s="511">
        <f>SUM(C23:N23)</f>
        <v>612452</v>
      </c>
    </row>
    <row r="25" spans="2:15" ht="15.75" customHeight="1">
      <c r="B25" s="761" t="s">
        <v>447</v>
      </c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</row>
    <row r="26" spans="2:9" ht="9.75" customHeight="1">
      <c r="B26" s="485"/>
      <c r="C26" s="485"/>
      <c r="D26" s="485"/>
      <c r="E26" s="485"/>
      <c r="F26" s="485"/>
      <c r="G26" s="485"/>
      <c r="H26" s="485"/>
      <c r="I26" s="485"/>
    </row>
    <row r="27" spans="1:15" ht="13.5" thickBot="1">
      <c r="A27" s="791" t="s">
        <v>635</v>
      </c>
      <c r="B27" s="792"/>
      <c r="C27" s="776" t="s">
        <v>408</v>
      </c>
      <c r="D27" s="509" t="s">
        <v>409</v>
      </c>
      <c r="E27" s="777" t="s">
        <v>410</v>
      </c>
      <c r="F27" s="777" t="s">
        <v>411</v>
      </c>
      <c r="G27" s="778" t="s">
        <v>412</v>
      </c>
      <c r="H27" s="777" t="s">
        <v>435</v>
      </c>
      <c r="I27" s="509" t="s">
        <v>414</v>
      </c>
      <c r="J27" s="777" t="s">
        <v>415</v>
      </c>
      <c r="K27" s="509" t="s">
        <v>416</v>
      </c>
      <c r="L27" s="777" t="s">
        <v>417</v>
      </c>
      <c r="M27" s="777" t="s">
        <v>418</v>
      </c>
      <c r="N27" s="509" t="s">
        <v>419</v>
      </c>
      <c r="O27" s="507" t="s">
        <v>420</v>
      </c>
    </row>
    <row r="28" spans="1:15" ht="12.75">
      <c r="A28" s="793" t="s">
        <v>634</v>
      </c>
      <c r="B28" s="779" t="s">
        <v>425</v>
      </c>
      <c r="C28" s="780">
        <v>13</v>
      </c>
      <c r="D28" s="779">
        <v>0</v>
      </c>
      <c r="E28" s="779">
        <v>96</v>
      </c>
      <c r="F28" s="779">
        <v>84</v>
      </c>
      <c r="G28" s="780">
        <v>68</v>
      </c>
      <c r="H28" s="779">
        <v>128</v>
      </c>
      <c r="I28" s="779">
        <v>0</v>
      </c>
      <c r="J28" s="779">
        <v>5</v>
      </c>
      <c r="K28" s="779">
        <v>212</v>
      </c>
      <c r="L28" s="779">
        <v>239</v>
      </c>
      <c r="M28" s="779">
        <v>191</v>
      </c>
      <c r="N28" s="779">
        <v>87</v>
      </c>
      <c r="O28" s="781">
        <f aca="true" t="shared" si="2" ref="O28:O48">SUM(C28:N28)</f>
        <v>1123</v>
      </c>
    </row>
    <row r="29" spans="1:15" ht="12.75">
      <c r="A29" s="782"/>
      <c r="B29" s="486" t="s">
        <v>636</v>
      </c>
      <c r="C29" s="486">
        <v>31</v>
      </c>
      <c r="D29" s="486">
        <v>0</v>
      </c>
      <c r="E29" s="490">
        <v>192</v>
      </c>
      <c r="F29" s="486">
        <v>278</v>
      </c>
      <c r="G29" s="486">
        <v>140</v>
      </c>
      <c r="H29" s="486">
        <v>256</v>
      </c>
      <c r="I29" s="486"/>
      <c r="J29" s="486">
        <v>6</v>
      </c>
      <c r="K29" s="486">
        <v>424</v>
      </c>
      <c r="L29" s="486">
        <v>478</v>
      </c>
      <c r="M29" s="486">
        <v>382</v>
      </c>
      <c r="N29" s="486">
        <v>174</v>
      </c>
      <c r="O29" s="494">
        <f t="shared" si="2"/>
        <v>2361</v>
      </c>
    </row>
    <row r="30" spans="1:15" ht="13.5" thickBot="1">
      <c r="A30" s="794"/>
      <c r="B30" s="788" t="s">
        <v>436</v>
      </c>
      <c r="C30" s="788">
        <v>18</v>
      </c>
      <c r="D30" s="788"/>
      <c r="E30" s="788">
        <v>96</v>
      </c>
      <c r="F30" s="788">
        <v>194</v>
      </c>
      <c r="G30" s="788">
        <v>72</v>
      </c>
      <c r="H30" s="788">
        <v>128</v>
      </c>
      <c r="I30" s="788"/>
      <c r="J30" s="788">
        <v>5</v>
      </c>
      <c r="K30" s="788">
        <v>212</v>
      </c>
      <c r="L30" s="788">
        <v>239</v>
      </c>
      <c r="M30" s="788">
        <v>191</v>
      </c>
      <c r="N30" s="788">
        <v>87</v>
      </c>
      <c r="O30" s="795">
        <f t="shared" si="2"/>
        <v>1242</v>
      </c>
    </row>
    <row r="31" spans="1:15" ht="12.75">
      <c r="A31" s="793" t="s">
        <v>637</v>
      </c>
      <c r="B31" s="779" t="s">
        <v>425</v>
      </c>
      <c r="C31" s="779">
        <v>43</v>
      </c>
      <c r="D31" s="779">
        <v>52</v>
      </c>
      <c r="E31" s="779">
        <v>39</v>
      </c>
      <c r="F31" s="779">
        <v>60</v>
      </c>
      <c r="G31" s="779">
        <v>46</v>
      </c>
      <c r="H31" s="779">
        <v>0</v>
      </c>
      <c r="I31" s="779">
        <v>4</v>
      </c>
      <c r="J31" s="779">
        <v>2</v>
      </c>
      <c r="K31" s="779">
        <v>29</v>
      </c>
      <c r="L31" s="779">
        <v>42</v>
      </c>
      <c r="M31" s="779">
        <v>21</v>
      </c>
      <c r="N31" s="779">
        <v>2</v>
      </c>
      <c r="O31" s="781">
        <f t="shared" si="2"/>
        <v>340</v>
      </c>
    </row>
    <row r="32" spans="1:15" ht="12.75">
      <c r="A32" s="782"/>
      <c r="B32" s="486" t="s">
        <v>437</v>
      </c>
      <c r="C32" s="486">
        <v>91</v>
      </c>
      <c r="D32" s="486">
        <v>174</v>
      </c>
      <c r="E32" s="486">
        <v>112</v>
      </c>
      <c r="F32" s="486">
        <v>190</v>
      </c>
      <c r="G32" s="486">
        <v>116</v>
      </c>
      <c r="H32" s="486">
        <v>0</v>
      </c>
      <c r="I32" s="486">
        <v>16</v>
      </c>
      <c r="J32" s="486">
        <v>10</v>
      </c>
      <c r="K32" s="486">
        <v>73</v>
      </c>
      <c r="L32" s="486">
        <v>134</v>
      </c>
      <c r="M32" s="486">
        <v>46</v>
      </c>
      <c r="N32" s="486">
        <v>10</v>
      </c>
      <c r="O32" s="492">
        <f t="shared" si="2"/>
        <v>972</v>
      </c>
    </row>
    <row r="33" spans="1:15" ht="13.5" thickBot="1">
      <c r="A33" s="794"/>
      <c r="B33" s="788" t="s">
        <v>436</v>
      </c>
      <c r="C33" s="788">
        <v>47</v>
      </c>
      <c r="D33" s="788">
        <v>122</v>
      </c>
      <c r="E33" s="788">
        <v>73</v>
      </c>
      <c r="F33" s="788">
        <v>130</v>
      </c>
      <c r="G33" s="788">
        <v>70</v>
      </c>
      <c r="H33" s="788">
        <v>0</v>
      </c>
      <c r="I33" s="788">
        <v>12</v>
      </c>
      <c r="J33" s="788">
        <v>8</v>
      </c>
      <c r="K33" s="788">
        <v>44</v>
      </c>
      <c r="L33" s="788">
        <v>92</v>
      </c>
      <c r="M33" s="788">
        <v>25</v>
      </c>
      <c r="N33" s="788">
        <v>8</v>
      </c>
      <c r="O33" s="789">
        <f t="shared" si="2"/>
        <v>631</v>
      </c>
    </row>
    <row r="34" spans="1:15" ht="12.75">
      <c r="A34" s="804" t="s">
        <v>639</v>
      </c>
      <c r="B34" s="779" t="s">
        <v>640</v>
      </c>
      <c r="C34" s="779">
        <v>33</v>
      </c>
      <c r="D34" s="779">
        <v>154</v>
      </c>
      <c r="E34" s="779">
        <v>273</v>
      </c>
      <c r="F34" s="779">
        <v>170</v>
      </c>
      <c r="G34" s="779">
        <v>38</v>
      </c>
      <c r="H34" s="779">
        <v>82</v>
      </c>
      <c r="I34" s="779">
        <v>517</v>
      </c>
      <c r="J34" s="779">
        <v>468</v>
      </c>
      <c r="K34" s="779">
        <v>100</v>
      </c>
      <c r="L34" s="779">
        <v>8</v>
      </c>
      <c r="M34" s="779">
        <v>50</v>
      </c>
      <c r="N34" s="779">
        <v>178</v>
      </c>
      <c r="O34" s="805">
        <f t="shared" si="2"/>
        <v>2071</v>
      </c>
    </row>
    <row r="35" spans="1:15" ht="13.5" thickBot="1">
      <c r="A35" s="783"/>
      <c r="B35" s="796" t="s">
        <v>425</v>
      </c>
      <c r="C35" s="505">
        <v>13</v>
      </c>
      <c r="D35" s="505">
        <v>45</v>
      </c>
      <c r="E35" s="505">
        <v>50</v>
      </c>
      <c r="F35" s="505">
        <v>70</v>
      </c>
      <c r="G35" s="505">
        <v>13</v>
      </c>
      <c r="H35" s="505">
        <v>45</v>
      </c>
      <c r="I35" s="505">
        <v>98</v>
      </c>
      <c r="J35" s="505">
        <v>81</v>
      </c>
      <c r="K35" s="505">
        <v>25</v>
      </c>
      <c r="L35" s="505">
        <v>6</v>
      </c>
      <c r="M35" s="505">
        <v>18</v>
      </c>
      <c r="N35" s="505">
        <v>43</v>
      </c>
      <c r="O35" s="777">
        <f t="shared" si="2"/>
        <v>507</v>
      </c>
    </row>
    <row r="36" spans="1:15" ht="12.75">
      <c r="A36" s="783"/>
      <c r="B36" s="797" t="s">
        <v>641</v>
      </c>
      <c r="C36" s="797">
        <v>40</v>
      </c>
      <c r="D36" s="797">
        <v>185</v>
      </c>
      <c r="E36" s="797">
        <v>12</v>
      </c>
      <c r="F36" s="797">
        <v>37</v>
      </c>
      <c r="G36" s="797">
        <v>47</v>
      </c>
      <c r="H36" s="797">
        <v>78</v>
      </c>
      <c r="I36" s="797">
        <v>168</v>
      </c>
      <c r="J36" s="797">
        <v>227</v>
      </c>
      <c r="K36" s="797">
        <v>21</v>
      </c>
      <c r="L36" s="797">
        <v>17</v>
      </c>
      <c r="M36" s="797">
        <v>52</v>
      </c>
      <c r="N36" s="797">
        <v>33</v>
      </c>
      <c r="O36" s="798">
        <f t="shared" si="2"/>
        <v>917</v>
      </c>
    </row>
    <row r="37" spans="1:15" ht="13.5" thickBot="1">
      <c r="A37" s="783"/>
      <c r="B37" s="799" t="s">
        <v>425</v>
      </c>
      <c r="C37" s="788">
        <v>12</v>
      </c>
      <c r="D37" s="788">
        <v>64</v>
      </c>
      <c r="E37" s="788">
        <v>5</v>
      </c>
      <c r="F37" s="788">
        <v>16</v>
      </c>
      <c r="G37" s="788">
        <v>22</v>
      </c>
      <c r="H37" s="788">
        <v>78</v>
      </c>
      <c r="I37" s="788">
        <v>34</v>
      </c>
      <c r="J37" s="788">
        <v>48</v>
      </c>
      <c r="K37" s="788">
        <v>7</v>
      </c>
      <c r="L37" s="788">
        <v>8</v>
      </c>
      <c r="M37" s="788">
        <v>20</v>
      </c>
      <c r="N37" s="788">
        <v>14</v>
      </c>
      <c r="O37" s="800">
        <f t="shared" si="2"/>
        <v>328</v>
      </c>
    </row>
    <row r="38" spans="1:15" ht="12.75">
      <c r="A38" s="783"/>
      <c r="B38" s="784" t="s">
        <v>438</v>
      </c>
      <c r="C38" s="488">
        <v>0</v>
      </c>
      <c r="D38" s="488">
        <v>84</v>
      </c>
      <c r="E38" s="488">
        <v>28</v>
      </c>
      <c r="F38" s="488">
        <v>0</v>
      </c>
      <c r="G38" s="488">
        <v>0</v>
      </c>
      <c r="H38" s="488">
        <v>0</v>
      </c>
      <c r="I38" s="488">
        <v>0</v>
      </c>
      <c r="J38" s="488">
        <v>3</v>
      </c>
      <c r="K38" s="488">
        <v>0</v>
      </c>
      <c r="L38" s="488">
        <v>21</v>
      </c>
      <c r="M38" s="488">
        <v>0</v>
      </c>
      <c r="N38" s="488">
        <v>4</v>
      </c>
      <c r="O38" s="785">
        <f t="shared" si="2"/>
        <v>140</v>
      </c>
    </row>
    <row r="39" spans="1:15" ht="13.5" thickBot="1">
      <c r="A39" s="783"/>
      <c r="B39" s="801" t="s">
        <v>425</v>
      </c>
      <c r="C39" s="802"/>
      <c r="D39" s="802">
        <v>16</v>
      </c>
      <c r="E39" s="802">
        <v>4</v>
      </c>
      <c r="F39" s="802"/>
      <c r="G39" s="802"/>
      <c r="H39" s="802"/>
      <c r="I39" s="802"/>
      <c r="J39" s="802">
        <v>3</v>
      </c>
      <c r="K39" s="802"/>
      <c r="L39" s="802">
        <v>3</v>
      </c>
      <c r="M39" s="802"/>
      <c r="N39" s="802">
        <v>2</v>
      </c>
      <c r="O39" s="803">
        <f t="shared" si="2"/>
        <v>28</v>
      </c>
    </row>
    <row r="40" spans="1:15" ht="12.75">
      <c r="A40" s="783"/>
      <c r="B40" s="786" t="s">
        <v>439</v>
      </c>
      <c r="C40" s="779">
        <v>0</v>
      </c>
      <c r="D40" s="779">
        <v>15</v>
      </c>
      <c r="E40" s="779">
        <v>0</v>
      </c>
      <c r="F40" s="779">
        <v>12</v>
      </c>
      <c r="G40" s="779">
        <v>0</v>
      </c>
      <c r="H40" s="779">
        <v>4</v>
      </c>
      <c r="I40" s="779">
        <v>75</v>
      </c>
      <c r="J40" s="779">
        <v>45</v>
      </c>
      <c r="K40" s="779">
        <v>0</v>
      </c>
      <c r="L40" s="779">
        <v>0</v>
      </c>
      <c r="M40" s="779">
        <v>24</v>
      </c>
      <c r="N40" s="779">
        <v>6</v>
      </c>
      <c r="O40" s="790">
        <f t="shared" si="2"/>
        <v>181</v>
      </c>
    </row>
    <row r="41" spans="1:15" ht="13.5" thickBot="1">
      <c r="A41" s="783"/>
      <c r="B41" s="787" t="s">
        <v>425</v>
      </c>
      <c r="C41" s="788"/>
      <c r="D41" s="788">
        <v>3</v>
      </c>
      <c r="E41" s="788"/>
      <c r="F41" s="788">
        <v>4</v>
      </c>
      <c r="G41" s="788">
        <v>0</v>
      </c>
      <c r="H41" s="788">
        <v>2</v>
      </c>
      <c r="I41" s="788">
        <v>13</v>
      </c>
      <c r="J41" s="788">
        <v>7</v>
      </c>
      <c r="K41" s="788"/>
      <c r="L41" s="788"/>
      <c r="M41" s="788">
        <v>4</v>
      </c>
      <c r="N41" s="788">
        <v>2</v>
      </c>
      <c r="O41" s="789">
        <f t="shared" si="2"/>
        <v>35</v>
      </c>
    </row>
    <row r="42" spans="1:15" ht="12.75">
      <c r="A42" s="783"/>
      <c r="B42" s="784" t="s">
        <v>440</v>
      </c>
      <c r="C42" s="488">
        <v>0</v>
      </c>
      <c r="D42" s="488">
        <v>0</v>
      </c>
      <c r="E42" s="488">
        <v>0</v>
      </c>
      <c r="F42" s="488">
        <v>28</v>
      </c>
      <c r="G42" s="488">
        <v>0</v>
      </c>
      <c r="H42" s="488">
        <v>0</v>
      </c>
      <c r="I42" s="488">
        <v>0</v>
      </c>
      <c r="J42" s="488">
        <v>70</v>
      </c>
      <c r="K42" s="488">
        <v>0</v>
      </c>
      <c r="L42" s="488">
        <v>0</v>
      </c>
      <c r="M42" s="488">
        <v>2</v>
      </c>
      <c r="N42" s="488">
        <v>0</v>
      </c>
      <c r="O42" s="785">
        <f t="shared" si="2"/>
        <v>100</v>
      </c>
    </row>
    <row r="43" spans="1:15" ht="13.5" thickBot="1">
      <c r="A43" s="806"/>
      <c r="B43" s="787" t="s">
        <v>425</v>
      </c>
      <c r="C43" s="788"/>
      <c r="D43" s="788"/>
      <c r="E43" s="788"/>
      <c r="F43" s="788">
        <v>8</v>
      </c>
      <c r="G43" s="788">
        <v>0</v>
      </c>
      <c r="H43" s="788">
        <v>0</v>
      </c>
      <c r="I43" s="788"/>
      <c r="J43" s="788">
        <v>13</v>
      </c>
      <c r="K43" s="788"/>
      <c r="L43" s="788"/>
      <c r="M43" s="788">
        <v>2</v>
      </c>
      <c r="N43" s="788"/>
      <c r="O43" s="789">
        <f t="shared" si="2"/>
        <v>23</v>
      </c>
    </row>
    <row r="44" spans="2:15" ht="4.5" customHeight="1">
      <c r="B44" s="784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785"/>
    </row>
    <row r="45" spans="1:15" ht="12.75">
      <c r="A45" s="807" t="s">
        <v>638</v>
      </c>
      <c r="B45" s="808"/>
      <c r="C45" s="486">
        <v>3</v>
      </c>
      <c r="D45" s="486">
        <v>1</v>
      </c>
      <c r="E45" s="486">
        <v>5</v>
      </c>
      <c r="F45" s="486">
        <v>1</v>
      </c>
      <c r="G45" s="486">
        <v>3</v>
      </c>
      <c r="H45" s="486">
        <v>6</v>
      </c>
      <c r="I45" s="486">
        <v>0</v>
      </c>
      <c r="J45" s="486">
        <v>0</v>
      </c>
      <c r="K45" s="486">
        <v>3</v>
      </c>
      <c r="L45" s="486">
        <v>1</v>
      </c>
      <c r="M45" s="486">
        <v>1</v>
      </c>
      <c r="N45" s="486">
        <v>7</v>
      </c>
      <c r="O45" s="492">
        <f t="shared" si="2"/>
        <v>31</v>
      </c>
    </row>
    <row r="46" spans="1:15" ht="12.75">
      <c r="A46" s="807" t="s">
        <v>425</v>
      </c>
      <c r="B46" s="808"/>
      <c r="C46" s="493">
        <v>120</v>
      </c>
      <c r="D46" s="493">
        <v>46</v>
      </c>
      <c r="E46" s="493">
        <v>242</v>
      </c>
      <c r="F46" s="493">
        <v>51</v>
      </c>
      <c r="G46" s="493">
        <v>130</v>
      </c>
      <c r="H46" s="493">
        <v>246</v>
      </c>
      <c r="I46" s="493"/>
      <c r="J46" s="493"/>
      <c r="K46" s="493">
        <v>138</v>
      </c>
      <c r="L46" s="493">
        <v>43</v>
      </c>
      <c r="M46" s="493">
        <v>53</v>
      </c>
      <c r="N46" s="493">
        <v>354</v>
      </c>
      <c r="O46" s="495">
        <f t="shared" si="2"/>
        <v>1423</v>
      </c>
    </row>
    <row r="47" spans="1:15" ht="12.75">
      <c r="A47" s="807" t="s">
        <v>441</v>
      </c>
      <c r="B47" s="808"/>
      <c r="C47" s="496">
        <v>27250</v>
      </c>
      <c r="D47" s="496">
        <v>74420</v>
      </c>
      <c r="E47" s="496">
        <v>53130</v>
      </c>
      <c r="F47" s="496">
        <v>56500</v>
      </c>
      <c r="G47" s="496">
        <v>25720</v>
      </c>
      <c r="H47" s="496">
        <v>18090</v>
      </c>
      <c r="I47" s="496">
        <v>104090</v>
      </c>
      <c r="J47" s="496">
        <v>110930</v>
      </c>
      <c r="K47" s="496">
        <v>28240</v>
      </c>
      <c r="L47" s="496">
        <v>15220</v>
      </c>
      <c r="M47" s="496">
        <v>24500</v>
      </c>
      <c r="N47" s="496">
        <v>34930</v>
      </c>
      <c r="O47" s="494">
        <f t="shared" si="2"/>
        <v>573020</v>
      </c>
    </row>
    <row r="48" spans="1:15" ht="12.75">
      <c r="A48" s="807" t="s">
        <v>442</v>
      </c>
      <c r="B48" s="808"/>
      <c r="C48" s="496">
        <v>0</v>
      </c>
      <c r="D48" s="496">
        <v>29000</v>
      </c>
      <c r="E48" s="496">
        <v>15750</v>
      </c>
      <c r="F48" s="486">
        <v>25750</v>
      </c>
      <c r="G48" s="486">
        <v>11480</v>
      </c>
      <c r="H48" s="496">
        <v>11250</v>
      </c>
      <c r="I48" s="486">
        <v>0</v>
      </c>
      <c r="J48" s="486">
        <v>0</v>
      </c>
      <c r="K48" s="496">
        <v>0</v>
      </c>
      <c r="L48" s="496">
        <v>17250</v>
      </c>
      <c r="M48" s="496">
        <v>750</v>
      </c>
      <c r="N48" s="486">
        <v>0</v>
      </c>
      <c r="O48" s="494">
        <f t="shared" si="2"/>
        <v>111230</v>
      </c>
    </row>
    <row r="49" spans="1:15" ht="18" customHeight="1">
      <c r="A49" s="809" t="s">
        <v>443</v>
      </c>
      <c r="B49" s="810"/>
      <c r="C49" s="497">
        <f aca="true" t="shared" si="3" ref="C49:O49">SUM(C47:C48)</f>
        <v>27250</v>
      </c>
      <c r="D49" s="497">
        <f t="shared" si="3"/>
        <v>103420</v>
      </c>
      <c r="E49" s="497">
        <f t="shared" si="3"/>
        <v>68880</v>
      </c>
      <c r="F49" s="497">
        <f t="shared" si="3"/>
        <v>82250</v>
      </c>
      <c r="G49" s="497">
        <f t="shared" si="3"/>
        <v>37200</v>
      </c>
      <c r="H49" s="497">
        <f t="shared" si="3"/>
        <v>29340</v>
      </c>
      <c r="I49" s="497">
        <f t="shared" si="3"/>
        <v>104090</v>
      </c>
      <c r="J49" s="497">
        <f t="shared" si="3"/>
        <v>110930</v>
      </c>
      <c r="K49" s="497">
        <f t="shared" si="3"/>
        <v>28240</v>
      </c>
      <c r="L49" s="497">
        <f t="shared" si="3"/>
        <v>32470</v>
      </c>
      <c r="M49" s="497">
        <f t="shared" si="3"/>
        <v>25250</v>
      </c>
      <c r="N49" s="497">
        <f t="shared" si="3"/>
        <v>34930</v>
      </c>
      <c r="O49" s="498">
        <f t="shared" si="3"/>
        <v>684250</v>
      </c>
    </row>
    <row r="50" ht="7.5" customHeight="1"/>
    <row r="51" ht="12.75">
      <c r="B51" s="484" t="s">
        <v>444</v>
      </c>
    </row>
    <row r="52" ht="5.25" customHeight="1"/>
    <row r="53" ht="12.75">
      <c r="A53" s="484" t="s">
        <v>445</v>
      </c>
    </row>
    <row r="60" ht="12.75">
      <c r="C60" s="484" t="s">
        <v>324</v>
      </c>
    </row>
  </sheetData>
  <mergeCells count="11">
    <mergeCell ref="A47:B47"/>
    <mergeCell ref="A48:B48"/>
    <mergeCell ref="A49:B49"/>
    <mergeCell ref="A31:A33"/>
    <mergeCell ref="A34:A43"/>
    <mergeCell ref="A45:B45"/>
    <mergeCell ref="A46:B46"/>
    <mergeCell ref="B2:O2"/>
    <mergeCell ref="B25:O25"/>
    <mergeCell ref="A28:A30"/>
    <mergeCell ref="A27:B2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57"/>
  <sheetViews>
    <sheetView view="pageBreakPreview" zoomScaleSheetLayoutView="100" workbookViewId="0" topLeftCell="A1">
      <selection activeCell="G47" sqref="G47:G50"/>
    </sheetView>
  </sheetViews>
  <sheetFormatPr defaultColWidth="9.140625" defaultRowHeight="12.75"/>
  <cols>
    <col min="1" max="1" width="49.140625" style="219" customWidth="1"/>
    <col min="2" max="16384" width="9.140625" style="219" customWidth="1"/>
  </cols>
  <sheetData>
    <row r="2" ht="15">
      <c r="G2" s="295" t="s">
        <v>513</v>
      </c>
    </row>
    <row r="4" spans="1:7" ht="18.75">
      <c r="A4" s="669" t="s">
        <v>457</v>
      </c>
      <c r="B4" s="669"/>
      <c r="C4" s="669"/>
      <c r="D4" s="669"/>
      <c r="E4" s="669"/>
      <c r="F4" s="669"/>
      <c r="G4" s="669"/>
    </row>
    <row r="6" spans="1:7" ht="15.75" customHeight="1">
      <c r="A6" s="764" t="s">
        <v>458</v>
      </c>
      <c r="B6" s="766" t="s">
        <v>459</v>
      </c>
      <c r="C6" s="767"/>
      <c r="D6" s="767"/>
      <c r="E6" s="767"/>
      <c r="F6" s="767"/>
      <c r="G6" s="768"/>
    </row>
    <row r="7" spans="1:7" ht="15.75">
      <c r="A7" s="765"/>
      <c r="B7" s="525">
        <v>2007</v>
      </c>
      <c r="C7" s="525">
        <v>2008</v>
      </c>
      <c r="D7" s="525">
        <v>2009</v>
      </c>
      <c r="E7" s="525">
        <v>2010</v>
      </c>
      <c r="F7" s="525">
        <v>2011</v>
      </c>
      <c r="G7" s="525">
        <v>2012</v>
      </c>
    </row>
    <row r="8" spans="1:7" ht="15.75">
      <c r="A8" s="528" t="s">
        <v>615</v>
      </c>
      <c r="B8" s="769"/>
      <c r="C8" s="769" t="s">
        <v>460</v>
      </c>
      <c r="D8" s="769" t="s">
        <v>460</v>
      </c>
      <c r="E8" s="769"/>
      <c r="F8" s="769"/>
      <c r="G8" s="769"/>
    </row>
    <row r="9" spans="1:7" ht="15.75">
      <c r="A9" s="529" t="s">
        <v>461</v>
      </c>
      <c r="B9" s="763"/>
      <c r="C9" s="763"/>
      <c r="D9" s="763"/>
      <c r="E9" s="763"/>
      <c r="F9" s="763"/>
      <c r="G9" s="763"/>
    </row>
    <row r="10" spans="1:7" ht="14.25" customHeight="1">
      <c r="A10" s="529" t="s">
        <v>462</v>
      </c>
      <c r="B10" s="763"/>
      <c r="C10" s="763"/>
      <c r="D10" s="763"/>
      <c r="E10" s="763"/>
      <c r="F10" s="763"/>
      <c r="G10" s="763"/>
    </row>
    <row r="11" spans="1:7" ht="15.75">
      <c r="A11" s="529" t="s">
        <v>463</v>
      </c>
      <c r="B11" s="763"/>
      <c r="C11" s="763"/>
      <c r="D11" s="763"/>
      <c r="E11" s="763"/>
      <c r="F11" s="763"/>
      <c r="G11" s="763"/>
    </row>
    <row r="12" spans="1:7" ht="15.75">
      <c r="A12" s="529" t="s">
        <v>464</v>
      </c>
      <c r="B12" s="763"/>
      <c r="C12" s="763"/>
      <c r="D12" s="763"/>
      <c r="E12" s="763"/>
      <c r="F12" s="763"/>
      <c r="G12" s="763"/>
    </row>
    <row r="13" spans="1:7" ht="14.25" customHeight="1">
      <c r="A13" s="529" t="s">
        <v>465</v>
      </c>
      <c r="B13" s="763"/>
      <c r="C13" s="763"/>
      <c r="D13" s="763"/>
      <c r="E13" s="763"/>
      <c r="F13" s="763"/>
      <c r="G13" s="763"/>
    </row>
    <row r="14" spans="1:7" ht="13.5" customHeight="1">
      <c r="A14" s="529" t="s">
        <v>466</v>
      </c>
      <c r="B14" s="763"/>
      <c r="C14" s="763"/>
      <c r="D14" s="763"/>
      <c r="E14" s="763"/>
      <c r="F14" s="763"/>
      <c r="G14" s="763"/>
    </row>
    <row r="15" spans="1:7" ht="18" customHeight="1">
      <c r="A15" s="530"/>
      <c r="B15" s="526"/>
      <c r="C15" s="526"/>
      <c r="D15" s="526"/>
      <c r="E15" s="526"/>
      <c r="F15" s="526"/>
      <c r="G15" s="526"/>
    </row>
    <row r="16" spans="1:7" ht="15.75">
      <c r="A16" s="531" t="s">
        <v>616</v>
      </c>
      <c r="B16" s="763"/>
      <c r="C16" s="763"/>
      <c r="D16" s="763" t="s">
        <v>460</v>
      </c>
      <c r="E16" s="763" t="s">
        <v>460</v>
      </c>
      <c r="F16" s="763" t="s">
        <v>460</v>
      </c>
      <c r="G16" s="763"/>
    </row>
    <row r="17" spans="1:7" ht="15.75">
      <c r="A17" s="529" t="s">
        <v>617</v>
      </c>
      <c r="B17" s="763"/>
      <c r="C17" s="763"/>
      <c r="D17" s="763"/>
      <c r="E17" s="763"/>
      <c r="F17" s="763"/>
      <c r="G17" s="763"/>
    </row>
    <row r="18" spans="1:7" ht="15.75">
      <c r="A18" s="529" t="s">
        <v>618</v>
      </c>
      <c r="B18" s="763"/>
      <c r="C18" s="763"/>
      <c r="D18" s="763"/>
      <c r="E18" s="763"/>
      <c r="F18" s="763"/>
      <c r="G18" s="763"/>
    </row>
    <row r="19" spans="1:7" ht="15.75">
      <c r="A19" s="529" t="s">
        <v>467</v>
      </c>
      <c r="B19" s="763"/>
      <c r="C19" s="763"/>
      <c r="D19" s="763"/>
      <c r="E19" s="763"/>
      <c r="F19" s="763"/>
      <c r="G19" s="763"/>
    </row>
    <row r="20" spans="1:7" ht="15.75">
      <c r="A20" s="529" t="s">
        <v>468</v>
      </c>
      <c r="B20" s="763"/>
      <c r="C20" s="763"/>
      <c r="D20" s="763"/>
      <c r="E20" s="763"/>
      <c r="F20" s="763"/>
      <c r="G20" s="763"/>
    </row>
    <row r="21" spans="1:7" ht="15.75">
      <c r="A21" s="529" t="s">
        <v>469</v>
      </c>
      <c r="B21" s="763"/>
      <c r="C21" s="763"/>
      <c r="D21" s="763"/>
      <c r="E21" s="763"/>
      <c r="F21" s="763"/>
      <c r="G21" s="763"/>
    </row>
    <row r="22" spans="1:7" ht="15.75">
      <c r="A22" s="529" t="s">
        <v>470</v>
      </c>
      <c r="B22" s="763"/>
      <c r="C22" s="763"/>
      <c r="D22" s="763"/>
      <c r="E22" s="763"/>
      <c r="F22" s="763"/>
      <c r="G22" s="763"/>
    </row>
    <row r="23" spans="1:7" ht="18" customHeight="1">
      <c r="A23" s="530"/>
      <c r="B23" s="526"/>
      <c r="C23" s="526"/>
      <c r="D23" s="526"/>
      <c r="E23" s="526"/>
      <c r="F23" s="526"/>
      <c r="G23" s="527"/>
    </row>
    <row r="24" spans="1:7" ht="15.75">
      <c r="A24" s="531" t="s">
        <v>619</v>
      </c>
      <c r="B24" s="763"/>
      <c r="C24" s="763" t="s">
        <v>460</v>
      </c>
      <c r="D24" s="763" t="s">
        <v>460</v>
      </c>
      <c r="E24" s="763" t="s">
        <v>460</v>
      </c>
      <c r="F24" s="763" t="s">
        <v>460</v>
      </c>
      <c r="G24" s="763"/>
    </row>
    <row r="25" spans="1:7" ht="15.75">
      <c r="A25" s="529" t="s">
        <v>620</v>
      </c>
      <c r="B25" s="763"/>
      <c r="C25" s="763"/>
      <c r="D25" s="763"/>
      <c r="E25" s="763"/>
      <c r="F25" s="763"/>
      <c r="G25" s="763"/>
    </row>
    <row r="26" spans="1:7" ht="15.75" customHeight="1">
      <c r="A26" s="529" t="s">
        <v>471</v>
      </c>
      <c r="B26" s="763"/>
      <c r="C26" s="763"/>
      <c r="D26" s="763"/>
      <c r="E26" s="763"/>
      <c r="F26" s="763"/>
      <c r="G26" s="763"/>
    </row>
    <row r="27" spans="1:7" ht="15.75">
      <c r="A27" s="529" t="s">
        <v>472</v>
      </c>
      <c r="B27" s="763"/>
      <c r="C27" s="763"/>
      <c r="D27" s="763"/>
      <c r="E27" s="763"/>
      <c r="F27" s="763"/>
      <c r="G27" s="763"/>
    </row>
    <row r="28" spans="1:7" ht="15.75">
      <c r="A28" s="529" t="s">
        <v>473</v>
      </c>
      <c r="B28" s="763"/>
      <c r="C28" s="763"/>
      <c r="D28" s="763"/>
      <c r="E28" s="763"/>
      <c r="F28" s="763"/>
      <c r="G28" s="763"/>
    </row>
    <row r="29" spans="1:7" ht="15.75">
      <c r="A29" s="532" t="s">
        <v>474</v>
      </c>
      <c r="B29" s="763"/>
      <c r="C29" s="763"/>
      <c r="D29" s="763"/>
      <c r="E29" s="763"/>
      <c r="F29" s="763"/>
      <c r="G29" s="763"/>
    </row>
    <row r="30" spans="1:7" ht="18" customHeight="1">
      <c r="A30" s="533"/>
      <c r="B30" s="526"/>
      <c r="C30" s="526"/>
      <c r="D30" s="526"/>
      <c r="E30" s="526"/>
      <c r="F30" s="526"/>
      <c r="G30" s="526"/>
    </row>
    <row r="31" spans="1:7" ht="15.75">
      <c r="A31" s="531" t="s">
        <v>621</v>
      </c>
      <c r="B31" s="763" t="s">
        <v>460</v>
      </c>
      <c r="C31" s="763" t="s">
        <v>460</v>
      </c>
      <c r="D31" s="763" t="s">
        <v>460</v>
      </c>
      <c r="E31" s="763" t="s">
        <v>460</v>
      </c>
      <c r="F31" s="772" t="s">
        <v>460</v>
      </c>
      <c r="G31" s="774" t="s">
        <v>460</v>
      </c>
    </row>
    <row r="32" spans="1:7" ht="15.75">
      <c r="A32" s="529" t="s">
        <v>622</v>
      </c>
      <c r="B32" s="763"/>
      <c r="C32" s="763"/>
      <c r="D32" s="763"/>
      <c r="E32" s="763"/>
      <c r="F32" s="773"/>
      <c r="G32" s="775"/>
    </row>
    <row r="33" spans="1:7" ht="15.75">
      <c r="A33" s="529" t="s">
        <v>623</v>
      </c>
      <c r="B33" s="763"/>
      <c r="C33" s="763"/>
      <c r="D33" s="763"/>
      <c r="E33" s="763"/>
      <c r="F33" s="773"/>
      <c r="G33" s="775"/>
    </row>
    <row r="34" spans="1:7" ht="15.75">
      <c r="A34" s="529" t="s">
        <v>624</v>
      </c>
      <c r="B34" s="763"/>
      <c r="C34" s="763"/>
      <c r="D34" s="763"/>
      <c r="E34" s="763"/>
      <c r="F34" s="773"/>
      <c r="G34" s="775"/>
    </row>
    <row r="35" spans="1:7" ht="15.75">
      <c r="A35" s="529" t="s">
        <v>475</v>
      </c>
      <c r="B35" s="763"/>
      <c r="C35" s="763"/>
      <c r="D35" s="763"/>
      <c r="E35" s="763"/>
      <c r="F35" s="773"/>
      <c r="G35" s="775"/>
    </row>
    <row r="36" spans="1:7" ht="15.75">
      <c r="A36" s="529" t="s">
        <v>476</v>
      </c>
      <c r="B36" s="763"/>
      <c r="C36" s="763"/>
      <c r="D36" s="763"/>
      <c r="E36" s="763"/>
      <c r="F36" s="773"/>
      <c r="G36" s="775"/>
    </row>
    <row r="37" spans="1:7" ht="14.25" customHeight="1">
      <c r="A37" s="529" t="s">
        <v>477</v>
      </c>
      <c r="B37" s="763"/>
      <c r="C37" s="763"/>
      <c r="D37" s="763"/>
      <c r="E37" s="763"/>
      <c r="F37" s="773"/>
      <c r="G37" s="775"/>
    </row>
    <row r="38" spans="1:7" ht="15.75">
      <c r="A38" s="529" t="s">
        <v>478</v>
      </c>
      <c r="B38" s="763"/>
      <c r="C38" s="763"/>
      <c r="D38" s="763"/>
      <c r="E38" s="763"/>
      <c r="F38" s="773"/>
      <c r="G38" s="775"/>
    </row>
    <row r="39" spans="1:7" ht="15.75">
      <c r="A39" s="529" t="s">
        <v>479</v>
      </c>
      <c r="B39" s="763"/>
      <c r="C39" s="763"/>
      <c r="D39" s="763"/>
      <c r="E39" s="763"/>
      <c r="F39" s="773"/>
      <c r="G39" s="775"/>
    </row>
    <row r="40" spans="1:7" ht="15.75">
      <c r="A40" s="529" t="s">
        <v>480</v>
      </c>
      <c r="B40" s="763"/>
      <c r="C40" s="763"/>
      <c r="D40" s="763"/>
      <c r="E40" s="763"/>
      <c r="F40" s="773"/>
      <c r="G40" s="775"/>
    </row>
    <row r="41" spans="1:7" ht="15.75">
      <c r="A41" s="529" t="s">
        <v>481</v>
      </c>
      <c r="B41" s="763"/>
      <c r="C41" s="763"/>
      <c r="D41" s="763"/>
      <c r="E41" s="763"/>
      <c r="F41" s="773"/>
      <c r="G41" s="775"/>
    </row>
    <row r="42" spans="1:7" ht="15.75">
      <c r="A42" s="529" t="s">
        <v>482</v>
      </c>
      <c r="B42" s="763"/>
      <c r="C42" s="763"/>
      <c r="D42" s="763"/>
      <c r="E42" s="763"/>
      <c r="F42" s="773"/>
      <c r="G42" s="775"/>
    </row>
    <row r="43" spans="1:7" ht="15.75">
      <c r="A43" s="529" t="s">
        <v>483</v>
      </c>
      <c r="B43" s="763"/>
      <c r="C43" s="763"/>
      <c r="D43" s="763"/>
      <c r="E43" s="763"/>
      <c r="F43" s="773"/>
      <c r="G43" s="775"/>
    </row>
    <row r="44" spans="1:7" ht="15.75">
      <c r="A44" s="529" t="s">
        <v>484</v>
      </c>
      <c r="B44" s="763"/>
      <c r="C44" s="763"/>
      <c r="D44" s="763"/>
      <c r="E44" s="763"/>
      <c r="F44" s="773"/>
      <c r="G44" s="775"/>
    </row>
    <row r="45" spans="1:7" ht="15.75">
      <c r="A45" s="529" t="s">
        <v>485</v>
      </c>
      <c r="B45" s="763"/>
      <c r="C45" s="763"/>
      <c r="D45" s="763"/>
      <c r="E45" s="763"/>
      <c r="F45" s="773"/>
      <c r="G45" s="775"/>
    </row>
    <row r="46" spans="1:7" ht="18" customHeight="1">
      <c r="A46" s="530"/>
      <c r="B46" s="526"/>
      <c r="C46" s="526"/>
      <c r="D46" s="526"/>
      <c r="E46" s="527"/>
      <c r="F46" s="527"/>
      <c r="G46" s="526"/>
    </row>
    <row r="47" spans="1:7" ht="15.75">
      <c r="A47" s="531" t="s">
        <v>625</v>
      </c>
      <c r="B47" s="763" t="s">
        <v>460</v>
      </c>
      <c r="C47" s="763" t="s">
        <v>460</v>
      </c>
      <c r="D47" s="763" t="s">
        <v>460</v>
      </c>
      <c r="E47" s="763"/>
      <c r="F47" s="763"/>
      <c r="G47" s="763" t="s">
        <v>460</v>
      </c>
    </row>
    <row r="48" spans="1:7" ht="15.75">
      <c r="A48" s="529" t="s">
        <v>486</v>
      </c>
      <c r="B48" s="763"/>
      <c r="C48" s="763"/>
      <c r="D48" s="763"/>
      <c r="E48" s="763"/>
      <c r="F48" s="763"/>
      <c r="G48" s="763"/>
    </row>
    <row r="49" spans="1:7" ht="15.75">
      <c r="A49" s="529" t="s">
        <v>487</v>
      </c>
      <c r="B49" s="763"/>
      <c r="C49" s="763"/>
      <c r="D49" s="763"/>
      <c r="E49" s="763"/>
      <c r="F49" s="763"/>
      <c r="G49" s="763"/>
    </row>
    <row r="50" spans="1:7" ht="15.75">
      <c r="A50" s="529" t="s">
        <v>488</v>
      </c>
      <c r="B50" s="763"/>
      <c r="C50" s="763"/>
      <c r="D50" s="763"/>
      <c r="E50" s="763"/>
      <c r="F50" s="763"/>
      <c r="G50" s="763"/>
    </row>
    <row r="51" spans="1:7" ht="18" customHeight="1">
      <c r="A51" s="530"/>
      <c r="B51" s="526"/>
      <c r="C51" s="526"/>
      <c r="D51" s="526"/>
      <c r="E51" s="526"/>
      <c r="F51" s="526"/>
      <c r="G51" s="526"/>
    </row>
    <row r="52" spans="1:7" ht="15.75">
      <c r="A52" s="531" t="s">
        <v>626</v>
      </c>
      <c r="B52" s="763"/>
      <c r="C52" s="763" t="s">
        <v>613</v>
      </c>
      <c r="D52" s="763" t="s">
        <v>613</v>
      </c>
      <c r="E52" s="763" t="s">
        <v>613</v>
      </c>
      <c r="F52" s="763" t="s">
        <v>613</v>
      </c>
      <c r="G52" s="763" t="s">
        <v>613</v>
      </c>
    </row>
    <row r="53" spans="1:7" ht="15.75">
      <c r="A53" s="529" t="s">
        <v>489</v>
      </c>
      <c r="B53" s="763"/>
      <c r="C53" s="763"/>
      <c r="D53" s="763"/>
      <c r="E53" s="763"/>
      <c r="F53" s="763"/>
      <c r="G53" s="763"/>
    </row>
    <row r="54" spans="1:7" ht="15.75">
      <c r="A54" s="534" t="s">
        <v>490</v>
      </c>
      <c r="B54" s="770"/>
      <c r="C54" s="770"/>
      <c r="D54" s="770"/>
      <c r="E54" s="770"/>
      <c r="F54" s="770"/>
      <c r="G54" s="770"/>
    </row>
    <row r="57" spans="1:7" ht="15.75">
      <c r="A57" s="771" t="s">
        <v>614</v>
      </c>
      <c r="B57" s="771"/>
      <c r="C57" s="771"/>
      <c r="D57" s="771"/>
      <c r="E57" s="771"/>
      <c r="F57" s="771"/>
      <c r="G57" s="771"/>
    </row>
  </sheetData>
  <mergeCells count="40">
    <mergeCell ref="F52:F54"/>
    <mergeCell ref="G52:G54"/>
    <mergeCell ref="A4:G4"/>
    <mergeCell ref="A57:G57"/>
    <mergeCell ref="B52:B54"/>
    <mergeCell ref="C52:C54"/>
    <mergeCell ref="D52:D54"/>
    <mergeCell ref="E52:E54"/>
    <mergeCell ref="F31:F45"/>
    <mergeCell ref="G31:G45"/>
    <mergeCell ref="F47:F50"/>
    <mergeCell ref="G47:G50"/>
    <mergeCell ref="B31:B45"/>
    <mergeCell ref="C31:C45"/>
    <mergeCell ref="D31:D45"/>
    <mergeCell ref="E31:E45"/>
    <mergeCell ref="B47:B50"/>
    <mergeCell ref="C47:C50"/>
    <mergeCell ref="D47:D50"/>
    <mergeCell ref="E47:E50"/>
    <mergeCell ref="F16:F22"/>
    <mergeCell ref="G16:G22"/>
    <mergeCell ref="B24:B29"/>
    <mergeCell ref="C24:C29"/>
    <mergeCell ref="D24:D29"/>
    <mergeCell ref="E24:E29"/>
    <mergeCell ref="F24:F29"/>
    <mergeCell ref="G24:G29"/>
    <mergeCell ref="B16:B22"/>
    <mergeCell ref="C16:C22"/>
    <mergeCell ref="D16:D22"/>
    <mergeCell ref="E16:E22"/>
    <mergeCell ref="A6:A7"/>
    <mergeCell ref="B6:G6"/>
    <mergeCell ref="B8:B14"/>
    <mergeCell ref="C8:C14"/>
    <mergeCell ref="D8:D14"/>
    <mergeCell ref="E8:E14"/>
    <mergeCell ref="F8:F14"/>
    <mergeCell ref="G8:G1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view="pageBreakPreview" zoomScale="75" zoomScaleSheetLayoutView="75" workbookViewId="0" topLeftCell="A1">
      <selection activeCell="G18" sqref="G18"/>
    </sheetView>
  </sheetViews>
  <sheetFormatPr defaultColWidth="9.140625" defaultRowHeight="12.75"/>
  <cols>
    <col min="1" max="1" width="20.57421875" style="219" customWidth="1"/>
    <col min="2" max="2" width="18.140625" style="219" customWidth="1"/>
    <col min="3" max="3" width="9.140625" style="219" hidden="1" customWidth="1"/>
    <col min="4" max="4" width="17.8515625" style="219" customWidth="1"/>
    <col min="5" max="5" width="9.140625" style="219" hidden="1" customWidth="1"/>
    <col min="6" max="6" width="15.28125" style="219" customWidth="1"/>
    <col min="7" max="7" width="21.7109375" style="219" customWidth="1"/>
    <col min="8" max="8" width="19.8515625" style="219" customWidth="1"/>
    <col min="9" max="9" width="12.57421875" style="219" customWidth="1"/>
    <col min="10" max="10" width="14.7109375" style="219" customWidth="1"/>
    <col min="11" max="16384" width="9.140625" style="219" customWidth="1"/>
  </cols>
  <sheetData>
    <row r="1" ht="15">
      <c r="J1" s="250" t="s">
        <v>158</v>
      </c>
    </row>
    <row r="2" ht="12.75"/>
    <row r="3" spans="1:10" ht="21" customHeight="1">
      <c r="A3" s="581" t="s">
        <v>196</v>
      </c>
      <c r="B3" s="581"/>
      <c r="C3" s="581"/>
      <c r="D3" s="581"/>
      <c r="E3" s="581"/>
      <c r="F3" s="581"/>
      <c r="G3" s="581"/>
      <c r="H3" s="581"/>
      <c r="I3" s="581"/>
      <c r="J3" s="581"/>
    </row>
    <row r="4" ht="25.5" customHeight="1">
      <c r="K4" s="251"/>
    </row>
    <row r="5" spans="1:10" ht="17.25" customHeight="1" thickBot="1">
      <c r="A5" s="252"/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" customHeight="1">
      <c r="A6" s="591" t="s">
        <v>3</v>
      </c>
      <c r="B6" s="584" t="s">
        <v>51</v>
      </c>
      <c r="C6" s="290"/>
      <c r="D6" s="538" t="s">
        <v>52</v>
      </c>
      <c r="E6" s="290"/>
      <c r="F6" s="542" t="s">
        <v>53</v>
      </c>
      <c r="G6" s="542"/>
      <c r="H6" s="542"/>
      <c r="I6" s="536"/>
      <c r="J6" s="587" t="s">
        <v>54</v>
      </c>
    </row>
    <row r="7" spans="1:10" ht="19.5" customHeight="1">
      <c r="A7" s="592"/>
      <c r="B7" s="585"/>
      <c r="C7" s="291"/>
      <c r="D7" s="582"/>
      <c r="E7" s="291"/>
      <c r="F7" s="537" t="s">
        <v>55</v>
      </c>
      <c r="G7" s="537"/>
      <c r="H7" s="537"/>
      <c r="I7" s="292" t="s">
        <v>56</v>
      </c>
      <c r="J7" s="588"/>
    </row>
    <row r="8" spans="1:10" ht="15.75">
      <c r="A8" s="592"/>
      <c r="B8" s="585"/>
      <c r="C8" s="291"/>
      <c r="D8" s="582"/>
      <c r="E8" s="291"/>
      <c r="F8" s="594" t="s">
        <v>57</v>
      </c>
      <c r="G8" s="595" t="s">
        <v>58</v>
      </c>
      <c r="H8" s="597" t="s">
        <v>59</v>
      </c>
      <c r="I8" s="589" t="s">
        <v>60</v>
      </c>
      <c r="J8" s="588"/>
    </row>
    <row r="9" spans="1:10" ht="102.75" customHeight="1" thickBot="1">
      <c r="A9" s="593"/>
      <c r="B9" s="586"/>
      <c r="C9" s="293"/>
      <c r="D9" s="583"/>
      <c r="E9" s="293"/>
      <c r="F9" s="583"/>
      <c r="G9" s="596"/>
      <c r="H9" s="598"/>
      <c r="I9" s="590"/>
      <c r="J9" s="588"/>
    </row>
    <row r="10" spans="1:10" ht="14.25" hidden="1" thickBot="1" thickTop="1">
      <c r="A10" s="254"/>
      <c r="B10" s="255"/>
      <c r="C10" s="256"/>
      <c r="D10" s="257"/>
      <c r="E10" s="256"/>
      <c r="F10" s="257"/>
      <c r="G10" s="257"/>
      <c r="H10" s="258"/>
      <c r="I10" s="259"/>
      <c r="J10" s="260"/>
    </row>
    <row r="11" spans="1:11" s="239" customFormat="1" ht="24.75" customHeight="1" thickTop="1">
      <c r="A11" s="261" t="s">
        <v>6</v>
      </c>
      <c r="B11" s="262">
        <v>1307</v>
      </c>
      <c r="C11" s="263"/>
      <c r="D11" s="264">
        <v>495841</v>
      </c>
      <c r="E11" s="263"/>
      <c r="F11" s="265">
        <v>1002</v>
      </c>
      <c r="G11" s="265">
        <v>238</v>
      </c>
      <c r="H11" s="265">
        <v>130</v>
      </c>
      <c r="I11" s="265">
        <v>620</v>
      </c>
      <c r="J11" s="266">
        <v>1990</v>
      </c>
      <c r="K11" s="267"/>
    </row>
    <row r="12" spans="1:10" s="239" customFormat="1" ht="22.5" customHeight="1">
      <c r="A12" s="268" t="s">
        <v>7</v>
      </c>
      <c r="B12" s="269">
        <v>267</v>
      </c>
      <c r="C12" s="270"/>
      <c r="D12" s="271">
        <v>13067</v>
      </c>
      <c r="E12" s="270"/>
      <c r="F12" s="270">
        <v>141</v>
      </c>
      <c r="G12" s="270">
        <v>99</v>
      </c>
      <c r="H12" s="270">
        <v>83</v>
      </c>
      <c r="I12" s="270">
        <v>254</v>
      </c>
      <c r="J12" s="272">
        <v>577</v>
      </c>
    </row>
    <row r="13" spans="1:10" ht="22.5" customHeight="1">
      <c r="A13" s="273" t="s">
        <v>34</v>
      </c>
      <c r="B13" s="274">
        <v>247</v>
      </c>
      <c r="C13" s="270"/>
      <c r="D13" s="271">
        <v>49756</v>
      </c>
      <c r="E13" s="270"/>
      <c r="F13" s="270">
        <v>101</v>
      </c>
      <c r="G13" s="270">
        <v>102</v>
      </c>
      <c r="H13" s="270">
        <v>103</v>
      </c>
      <c r="I13" s="270">
        <v>241</v>
      </c>
      <c r="J13" s="272">
        <v>547</v>
      </c>
    </row>
    <row r="14" spans="1:10" ht="22.5" customHeight="1">
      <c r="A14" s="275" t="s">
        <v>10</v>
      </c>
      <c r="B14" s="274">
        <v>323</v>
      </c>
      <c r="C14" s="270"/>
      <c r="D14" s="271">
        <v>7021</v>
      </c>
      <c r="E14" s="270"/>
      <c r="F14" s="270">
        <v>59</v>
      </c>
      <c r="G14" s="270">
        <v>54</v>
      </c>
      <c r="H14" s="270">
        <v>34</v>
      </c>
      <c r="I14" s="270">
        <v>369</v>
      </c>
      <c r="J14" s="272">
        <v>516</v>
      </c>
    </row>
    <row r="15" spans="1:10" ht="15.75" hidden="1">
      <c r="A15" s="276" t="s">
        <v>10</v>
      </c>
      <c r="B15" s="274"/>
      <c r="C15" s="270"/>
      <c r="D15" s="271"/>
      <c r="E15" s="270"/>
      <c r="F15" s="270"/>
      <c r="G15" s="270"/>
      <c r="H15" s="270"/>
      <c r="I15" s="270"/>
      <c r="J15" s="272"/>
    </row>
    <row r="16" spans="1:10" ht="22.5" customHeight="1">
      <c r="A16" s="276" t="s">
        <v>11</v>
      </c>
      <c r="B16" s="274">
        <v>199</v>
      </c>
      <c r="C16" s="270"/>
      <c r="D16" s="271">
        <v>12482</v>
      </c>
      <c r="E16" s="270"/>
      <c r="F16" s="270">
        <v>84</v>
      </c>
      <c r="G16" s="270">
        <v>83</v>
      </c>
      <c r="H16" s="270">
        <v>78</v>
      </c>
      <c r="I16" s="270">
        <v>201</v>
      </c>
      <c r="J16" s="272">
        <v>446</v>
      </c>
    </row>
    <row r="17" spans="1:10" ht="22.5" customHeight="1">
      <c r="A17" s="276" t="s">
        <v>28</v>
      </c>
      <c r="B17" s="274">
        <v>323</v>
      </c>
      <c r="C17" s="277"/>
      <c r="D17" s="271">
        <v>4129</v>
      </c>
      <c r="E17" s="277"/>
      <c r="F17" s="270">
        <v>82</v>
      </c>
      <c r="G17" s="270">
        <v>60</v>
      </c>
      <c r="H17" s="270">
        <v>21</v>
      </c>
      <c r="I17" s="270">
        <v>321</v>
      </c>
      <c r="J17" s="272">
        <v>484</v>
      </c>
    </row>
    <row r="18" spans="1:10" ht="22.5" customHeight="1">
      <c r="A18" s="276" t="s">
        <v>33</v>
      </c>
      <c r="B18" s="274">
        <v>285</v>
      </c>
      <c r="C18" s="277"/>
      <c r="D18" s="271">
        <v>64732</v>
      </c>
      <c r="E18" s="277"/>
      <c r="F18" s="270">
        <v>232</v>
      </c>
      <c r="G18" s="270">
        <v>123</v>
      </c>
      <c r="H18" s="270">
        <v>122</v>
      </c>
      <c r="I18" s="270">
        <v>173</v>
      </c>
      <c r="J18" s="272">
        <v>650</v>
      </c>
    </row>
    <row r="19" spans="1:10" ht="22.5" customHeight="1">
      <c r="A19" s="276" t="s">
        <v>23</v>
      </c>
      <c r="B19" s="274">
        <v>546</v>
      </c>
      <c r="C19" s="277"/>
      <c r="D19" s="271">
        <v>56586</v>
      </c>
      <c r="E19" s="277"/>
      <c r="F19" s="270">
        <v>330</v>
      </c>
      <c r="G19" s="270">
        <v>72</v>
      </c>
      <c r="H19" s="270">
        <v>98</v>
      </c>
      <c r="I19" s="270">
        <v>541</v>
      </c>
      <c r="J19" s="272">
        <v>1041</v>
      </c>
    </row>
    <row r="20" spans="1:10" ht="22.5" customHeight="1">
      <c r="A20" s="276" t="s">
        <v>25</v>
      </c>
      <c r="B20" s="274">
        <v>358</v>
      </c>
      <c r="C20" s="277"/>
      <c r="D20" s="271">
        <v>28980</v>
      </c>
      <c r="E20" s="277"/>
      <c r="F20" s="270">
        <v>287</v>
      </c>
      <c r="G20" s="270">
        <v>88</v>
      </c>
      <c r="H20" s="270">
        <v>179</v>
      </c>
      <c r="I20" s="270">
        <v>126</v>
      </c>
      <c r="J20" s="272">
        <v>680</v>
      </c>
    </row>
    <row r="21" spans="1:10" ht="22.5" customHeight="1">
      <c r="A21" s="276" t="s">
        <v>20</v>
      </c>
      <c r="B21" s="274">
        <v>261</v>
      </c>
      <c r="C21" s="277"/>
      <c r="D21" s="271">
        <v>32612</v>
      </c>
      <c r="E21" s="277"/>
      <c r="F21" s="270">
        <v>59</v>
      </c>
      <c r="G21" s="270">
        <v>59</v>
      </c>
      <c r="H21" s="270">
        <v>23</v>
      </c>
      <c r="I21" s="270">
        <v>242</v>
      </c>
      <c r="J21" s="272">
        <v>383</v>
      </c>
    </row>
    <row r="22" spans="1:10" ht="22.5" customHeight="1">
      <c r="A22" s="276" t="s">
        <v>13</v>
      </c>
      <c r="B22" s="274">
        <v>273</v>
      </c>
      <c r="C22" s="277"/>
      <c r="D22" s="271">
        <v>19944</v>
      </c>
      <c r="E22" s="277"/>
      <c r="F22" s="270">
        <v>167</v>
      </c>
      <c r="G22" s="270">
        <v>67</v>
      </c>
      <c r="H22" s="270">
        <v>56</v>
      </c>
      <c r="I22" s="270">
        <v>163</v>
      </c>
      <c r="J22" s="272">
        <v>453</v>
      </c>
    </row>
    <row r="23" spans="1:10" ht="22.5" customHeight="1">
      <c r="A23" s="276" t="s">
        <v>16</v>
      </c>
      <c r="B23" s="274">
        <v>258</v>
      </c>
      <c r="C23" s="277"/>
      <c r="D23" s="271">
        <v>24526</v>
      </c>
      <c r="E23" s="277"/>
      <c r="F23" s="270">
        <v>26</v>
      </c>
      <c r="G23" s="270">
        <v>26</v>
      </c>
      <c r="H23" s="270">
        <v>3</v>
      </c>
      <c r="I23" s="270">
        <v>256</v>
      </c>
      <c r="J23" s="272">
        <v>311</v>
      </c>
    </row>
    <row r="24" spans="1:10" ht="22.5" customHeight="1">
      <c r="A24" s="276" t="s">
        <v>21</v>
      </c>
      <c r="B24" s="274">
        <v>463</v>
      </c>
      <c r="C24" s="270"/>
      <c r="D24" s="271">
        <v>20748</v>
      </c>
      <c r="E24" s="270"/>
      <c r="F24" s="270">
        <v>176</v>
      </c>
      <c r="G24" s="270">
        <v>80</v>
      </c>
      <c r="H24" s="270">
        <v>58</v>
      </c>
      <c r="I24" s="270">
        <v>456</v>
      </c>
      <c r="J24" s="272">
        <v>770</v>
      </c>
    </row>
    <row r="25" spans="1:10" ht="22.5" customHeight="1">
      <c r="A25" s="278" t="s">
        <v>31</v>
      </c>
      <c r="B25" s="274">
        <v>311</v>
      </c>
      <c r="C25" s="270"/>
      <c r="D25" s="271">
        <v>16521</v>
      </c>
      <c r="E25" s="270"/>
      <c r="F25" s="270">
        <v>43</v>
      </c>
      <c r="G25" s="270">
        <v>45</v>
      </c>
      <c r="H25" s="270">
        <v>43</v>
      </c>
      <c r="I25" s="270">
        <v>281</v>
      </c>
      <c r="J25" s="272">
        <v>412</v>
      </c>
    </row>
    <row r="26" spans="1:10" ht="22.5" customHeight="1">
      <c r="A26" s="279" t="s">
        <v>37</v>
      </c>
      <c r="B26" s="274">
        <v>296</v>
      </c>
      <c r="C26" s="277"/>
      <c r="D26" s="271">
        <v>36576</v>
      </c>
      <c r="E26" s="277"/>
      <c r="F26" s="270">
        <v>124</v>
      </c>
      <c r="G26" s="270">
        <v>115</v>
      </c>
      <c r="H26" s="270">
        <v>98</v>
      </c>
      <c r="I26" s="270">
        <v>285</v>
      </c>
      <c r="J26" s="272">
        <v>622</v>
      </c>
    </row>
    <row r="27" spans="1:10" ht="22.5" customHeight="1">
      <c r="A27" s="276" t="s">
        <v>8</v>
      </c>
      <c r="B27" s="274">
        <v>150</v>
      </c>
      <c r="C27" s="270"/>
      <c r="D27" s="271">
        <v>6115</v>
      </c>
      <c r="E27" s="270"/>
      <c r="F27" s="270">
        <v>72</v>
      </c>
      <c r="G27" s="270">
        <v>68</v>
      </c>
      <c r="H27" s="270">
        <v>72</v>
      </c>
      <c r="I27" s="270">
        <v>158</v>
      </c>
      <c r="J27" s="272">
        <v>370</v>
      </c>
    </row>
    <row r="28" spans="1:10" ht="22.5" customHeight="1">
      <c r="A28" s="276" t="s">
        <v>9</v>
      </c>
      <c r="B28" s="274">
        <v>304</v>
      </c>
      <c r="C28" s="277"/>
      <c r="D28" s="271">
        <v>67063</v>
      </c>
      <c r="E28" s="277"/>
      <c r="F28" s="270">
        <v>11</v>
      </c>
      <c r="G28" s="270">
        <v>28</v>
      </c>
      <c r="H28" s="270">
        <v>26</v>
      </c>
      <c r="I28" s="270">
        <v>308</v>
      </c>
      <c r="J28" s="272">
        <v>373</v>
      </c>
    </row>
    <row r="29" spans="1:10" ht="22.5" customHeight="1">
      <c r="A29" s="276" t="s">
        <v>61</v>
      </c>
      <c r="B29" s="274">
        <v>220</v>
      </c>
      <c r="C29" s="277"/>
      <c r="D29" s="271">
        <v>14373</v>
      </c>
      <c r="E29" s="277"/>
      <c r="F29" s="270">
        <v>56</v>
      </c>
      <c r="G29" s="270">
        <v>18</v>
      </c>
      <c r="H29" s="270">
        <v>0</v>
      </c>
      <c r="I29" s="270">
        <v>220</v>
      </c>
      <c r="J29" s="272">
        <v>294</v>
      </c>
    </row>
    <row r="30" spans="1:10" ht="22.5" customHeight="1">
      <c r="A30" s="276" t="s">
        <v>18</v>
      </c>
      <c r="B30" s="274">
        <v>208</v>
      </c>
      <c r="C30" s="277"/>
      <c r="D30" s="271">
        <v>12354</v>
      </c>
      <c r="E30" s="277"/>
      <c r="F30" s="270">
        <v>95</v>
      </c>
      <c r="G30" s="270">
        <v>79</v>
      </c>
      <c r="H30" s="270">
        <v>87</v>
      </c>
      <c r="I30" s="270">
        <v>195</v>
      </c>
      <c r="J30" s="272">
        <v>456</v>
      </c>
    </row>
    <row r="31" spans="1:10" ht="22.5" customHeight="1">
      <c r="A31" s="276" t="s">
        <v>4</v>
      </c>
      <c r="B31" s="274">
        <v>244</v>
      </c>
      <c r="C31" s="277"/>
      <c r="D31" s="271">
        <v>38993</v>
      </c>
      <c r="E31" s="277"/>
      <c r="F31" s="270">
        <v>69</v>
      </c>
      <c r="G31" s="270">
        <v>95</v>
      </c>
      <c r="H31" s="270">
        <v>100</v>
      </c>
      <c r="I31" s="270">
        <v>241</v>
      </c>
      <c r="J31" s="272">
        <v>505</v>
      </c>
    </row>
    <row r="32" spans="1:10" ht="22.5" customHeight="1">
      <c r="A32" s="276" t="s">
        <v>17</v>
      </c>
      <c r="B32" s="274">
        <v>347</v>
      </c>
      <c r="C32" s="270"/>
      <c r="D32" s="271">
        <v>18194</v>
      </c>
      <c r="E32" s="270"/>
      <c r="F32" s="270">
        <v>212</v>
      </c>
      <c r="G32" s="270">
        <v>133</v>
      </c>
      <c r="H32" s="270">
        <v>96</v>
      </c>
      <c r="I32" s="270">
        <v>340</v>
      </c>
      <c r="J32" s="272">
        <v>781</v>
      </c>
    </row>
    <row r="33" spans="1:10" ht="22.5" customHeight="1">
      <c r="A33" s="276" t="s">
        <v>26</v>
      </c>
      <c r="B33" s="274">
        <v>138</v>
      </c>
      <c r="C33" s="277"/>
      <c r="D33" s="271">
        <v>3948</v>
      </c>
      <c r="E33" s="277"/>
      <c r="F33" s="270">
        <v>73</v>
      </c>
      <c r="G33" s="270">
        <v>35</v>
      </c>
      <c r="H33" s="270">
        <v>20</v>
      </c>
      <c r="I33" s="270">
        <v>130</v>
      </c>
      <c r="J33" s="272">
        <v>258</v>
      </c>
    </row>
    <row r="34" spans="1:10" ht="22.5" customHeight="1">
      <c r="A34" s="276" t="s">
        <v>62</v>
      </c>
      <c r="B34" s="274">
        <v>218</v>
      </c>
      <c r="C34" s="277"/>
      <c r="D34" s="271">
        <v>8795</v>
      </c>
      <c r="E34" s="277"/>
      <c r="F34" s="270">
        <v>35</v>
      </c>
      <c r="G34" s="270">
        <v>36</v>
      </c>
      <c r="H34" s="270">
        <v>47</v>
      </c>
      <c r="I34" s="270">
        <v>258</v>
      </c>
      <c r="J34" s="272">
        <v>376</v>
      </c>
    </row>
    <row r="35" spans="1:10" ht="22.5" customHeight="1">
      <c r="A35" s="276" t="s">
        <v>35</v>
      </c>
      <c r="B35" s="274">
        <v>417</v>
      </c>
      <c r="C35" s="277"/>
      <c r="D35" s="271">
        <v>20321</v>
      </c>
      <c r="E35" s="277"/>
      <c r="F35" s="270">
        <v>138</v>
      </c>
      <c r="G35" s="270">
        <v>143</v>
      </c>
      <c r="H35" s="270">
        <v>141</v>
      </c>
      <c r="I35" s="270">
        <v>417</v>
      </c>
      <c r="J35" s="272">
        <f>SUM(F35:I35)</f>
        <v>839</v>
      </c>
    </row>
    <row r="36" spans="1:10" ht="22.5" customHeight="1">
      <c r="A36" s="276" t="s">
        <v>36</v>
      </c>
      <c r="B36" s="274">
        <v>357</v>
      </c>
      <c r="C36" s="277"/>
      <c r="D36" s="271">
        <v>9315</v>
      </c>
      <c r="E36" s="277"/>
      <c r="F36" s="270">
        <v>47</v>
      </c>
      <c r="G36" s="270">
        <v>46</v>
      </c>
      <c r="H36" s="270">
        <v>43</v>
      </c>
      <c r="I36" s="270">
        <v>353</v>
      </c>
      <c r="J36" s="272">
        <v>489</v>
      </c>
    </row>
    <row r="37" spans="1:10" ht="22.5" customHeight="1">
      <c r="A37" s="276" t="s">
        <v>24</v>
      </c>
      <c r="B37" s="274">
        <v>419</v>
      </c>
      <c r="C37" s="277"/>
      <c r="D37" s="271">
        <v>76611</v>
      </c>
      <c r="E37" s="277"/>
      <c r="F37" s="270">
        <v>174</v>
      </c>
      <c r="G37" s="270">
        <v>239</v>
      </c>
      <c r="H37" s="270">
        <v>249</v>
      </c>
      <c r="I37" s="270">
        <v>405</v>
      </c>
      <c r="J37" s="272">
        <v>1067</v>
      </c>
    </row>
    <row r="38" spans="1:10" ht="22.5" customHeight="1">
      <c r="A38" s="276" t="s">
        <v>5</v>
      </c>
      <c r="B38" s="274">
        <v>213</v>
      </c>
      <c r="C38" s="277"/>
      <c r="D38" s="271">
        <v>12310</v>
      </c>
      <c r="E38" s="270">
        <v>12310</v>
      </c>
      <c r="F38" s="270">
        <v>51</v>
      </c>
      <c r="G38" s="270">
        <v>56</v>
      </c>
      <c r="H38" s="270">
        <v>119</v>
      </c>
      <c r="I38" s="270">
        <v>208</v>
      </c>
      <c r="J38" s="272">
        <v>434</v>
      </c>
    </row>
    <row r="39" spans="1:10" ht="22.5" customHeight="1">
      <c r="A39" s="276" t="s">
        <v>12</v>
      </c>
      <c r="B39" s="274">
        <v>307</v>
      </c>
      <c r="C39" s="277"/>
      <c r="D39" s="271">
        <v>24092</v>
      </c>
      <c r="E39" s="277"/>
      <c r="F39" s="270">
        <v>67</v>
      </c>
      <c r="G39" s="270">
        <v>83</v>
      </c>
      <c r="H39" s="270">
        <v>91</v>
      </c>
      <c r="I39" s="270">
        <v>312</v>
      </c>
      <c r="J39" s="272">
        <v>553</v>
      </c>
    </row>
    <row r="40" spans="1:10" ht="22.5" customHeight="1">
      <c r="A40" s="280" t="s">
        <v>22</v>
      </c>
      <c r="B40" s="274">
        <v>597</v>
      </c>
      <c r="C40" s="277"/>
      <c r="D40" s="271">
        <v>29737</v>
      </c>
      <c r="E40" s="277"/>
      <c r="F40" s="270">
        <v>301</v>
      </c>
      <c r="G40" s="270">
        <v>261</v>
      </c>
      <c r="H40" s="270">
        <v>314</v>
      </c>
      <c r="I40" s="270">
        <v>591</v>
      </c>
      <c r="J40" s="272">
        <f>F40+G40+H40+I40</f>
        <v>1467</v>
      </c>
    </row>
    <row r="41" spans="1:10" ht="22.5" customHeight="1">
      <c r="A41" s="278" t="s">
        <v>30</v>
      </c>
      <c r="B41" s="274">
        <v>66</v>
      </c>
      <c r="C41" s="277"/>
      <c r="D41" s="271">
        <v>7498</v>
      </c>
      <c r="E41" s="277"/>
      <c r="F41" s="270">
        <v>42</v>
      </c>
      <c r="G41" s="270">
        <v>35</v>
      </c>
      <c r="H41" s="270">
        <v>24</v>
      </c>
      <c r="I41" s="270">
        <v>66</v>
      </c>
      <c r="J41" s="272">
        <v>167</v>
      </c>
    </row>
    <row r="42" spans="1:10" ht="22.5" customHeight="1">
      <c r="A42" s="278" t="s">
        <v>63</v>
      </c>
      <c r="B42" s="274">
        <v>183</v>
      </c>
      <c r="C42" s="270"/>
      <c r="D42" s="271">
        <v>9830</v>
      </c>
      <c r="E42" s="270"/>
      <c r="F42" s="270">
        <v>153</v>
      </c>
      <c r="G42" s="270">
        <v>94</v>
      </c>
      <c r="H42" s="270">
        <v>93</v>
      </c>
      <c r="I42" s="270">
        <v>177</v>
      </c>
      <c r="J42" s="272">
        <v>517</v>
      </c>
    </row>
    <row r="43" spans="1:10" ht="22.5" customHeight="1">
      <c r="A43" s="278" t="s">
        <v>64</v>
      </c>
      <c r="B43" s="274">
        <v>223</v>
      </c>
      <c r="C43" s="277"/>
      <c r="D43" s="271">
        <v>14796</v>
      </c>
      <c r="E43" s="277"/>
      <c r="F43" s="270">
        <v>90</v>
      </c>
      <c r="G43" s="270">
        <v>66</v>
      </c>
      <c r="H43" s="270">
        <v>41</v>
      </c>
      <c r="I43" s="270">
        <v>218</v>
      </c>
      <c r="J43" s="272">
        <f>SUM(F43:I43)</f>
        <v>415</v>
      </c>
    </row>
    <row r="44" spans="1:10" ht="22.5" customHeight="1">
      <c r="A44" s="276" t="s">
        <v>14</v>
      </c>
      <c r="B44" s="274">
        <v>914</v>
      </c>
      <c r="C44" s="270"/>
      <c r="D44" s="271">
        <v>204382</v>
      </c>
      <c r="E44" s="270"/>
      <c r="F44" s="270">
        <v>660</v>
      </c>
      <c r="G44" s="270">
        <v>562</v>
      </c>
      <c r="H44" s="270">
        <v>546</v>
      </c>
      <c r="I44" s="270">
        <v>841</v>
      </c>
      <c r="J44" s="272">
        <v>2609</v>
      </c>
    </row>
    <row r="45" spans="1:10" ht="22.5" customHeight="1">
      <c r="A45" s="276" t="s">
        <v>15</v>
      </c>
      <c r="B45" s="274">
        <v>298</v>
      </c>
      <c r="C45" s="277"/>
      <c r="D45" s="271">
        <v>19658</v>
      </c>
      <c r="E45" s="277"/>
      <c r="F45" s="270">
        <v>87</v>
      </c>
      <c r="G45" s="270">
        <v>42</v>
      </c>
      <c r="H45" s="270">
        <v>42</v>
      </c>
      <c r="I45" s="270">
        <v>298</v>
      </c>
      <c r="J45" s="272">
        <v>469</v>
      </c>
    </row>
    <row r="46" spans="1:10" ht="22.5" customHeight="1">
      <c r="A46" s="276" t="s">
        <v>19</v>
      </c>
      <c r="B46" s="274">
        <v>172</v>
      </c>
      <c r="C46" s="277"/>
      <c r="D46" s="271">
        <v>24082</v>
      </c>
      <c r="E46" s="277"/>
      <c r="F46" s="270">
        <v>79</v>
      </c>
      <c r="G46" s="270">
        <v>65</v>
      </c>
      <c r="H46" s="270">
        <v>66</v>
      </c>
      <c r="I46" s="270">
        <v>155</v>
      </c>
      <c r="J46" s="272">
        <v>365</v>
      </c>
    </row>
    <row r="47" spans="1:10" ht="22.5" customHeight="1">
      <c r="A47" s="276" t="s">
        <v>27</v>
      </c>
      <c r="B47" s="274">
        <v>139</v>
      </c>
      <c r="C47" s="270"/>
      <c r="D47" s="271">
        <v>7255</v>
      </c>
      <c r="E47" s="270"/>
      <c r="F47" s="270">
        <v>118</v>
      </c>
      <c r="G47" s="270">
        <v>69</v>
      </c>
      <c r="H47" s="270">
        <v>58</v>
      </c>
      <c r="I47" s="270">
        <v>103</v>
      </c>
      <c r="J47" s="272">
        <v>348</v>
      </c>
    </row>
    <row r="48" spans="1:10" ht="22.5" customHeight="1">
      <c r="A48" s="276" t="s">
        <v>29</v>
      </c>
      <c r="B48" s="274">
        <v>398</v>
      </c>
      <c r="C48" s="277"/>
      <c r="D48" s="271">
        <v>23065</v>
      </c>
      <c r="E48" s="277"/>
      <c r="F48" s="270">
        <v>157</v>
      </c>
      <c r="G48" s="270">
        <v>117</v>
      </c>
      <c r="H48" s="270">
        <v>190</v>
      </c>
      <c r="I48" s="270">
        <v>365</v>
      </c>
      <c r="J48" s="272">
        <v>829</v>
      </c>
    </row>
    <row r="49" spans="1:10" ht="22.5" customHeight="1" thickBot="1">
      <c r="A49" s="278" t="s">
        <v>32</v>
      </c>
      <c r="B49" s="281">
        <v>89</v>
      </c>
      <c r="C49" s="282"/>
      <c r="D49" s="283">
        <v>7378</v>
      </c>
      <c r="E49" s="282"/>
      <c r="F49" s="282">
        <v>41</v>
      </c>
      <c r="G49" s="282">
        <v>45</v>
      </c>
      <c r="H49" s="282">
        <v>47</v>
      </c>
      <c r="I49" s="282">
        <v>80</v>
      </c>
      <c r="J49" s="284">
        <v>213</v>
      </c>
    </row>
    <row r="50" spans="1:10" ht="22.5" customHeight="1" thickBot="1" thickTop="1">
      <c r="A50" s="285" t="s">
        <v>65</v>
      </c>
      <c r="B50" s="286">
        <f>SUM(B11:B49)</f>
        <v>12338</v>
      </c>
      <c r="C50" s="287"/>
      <c r="D50" s="287">
        <f>SUM(D11:D49)</f>
        <v>1543686</v>
      </c>
      <c r="E50" s="287"/>
      <c r="F50" s="287">
        <f>SUM(F11:F49)</f>
        <v>5741</v>
      </c>
      <c r="G50" s="287">
        <f>SUM(G11:G49)</f>
        <v>3726</v>
      </c>
      <c r="H50" s="287">
        <f>SUM(H11:H49)</f>
        <v>3641</v>
      </c>
      <c r="I50" s="287">
        <f>SUM(I11:I49)</f>
        <v>10968</v>
      </c>
      <c r="J50" s="288">
        <f>SUM(J11:J49)</f>
        <v>24076</v>
      </c>
    </row>
    <row r="51" ht="12.75">
      <c r="A51" s="289"/>
    </row>
    <row r="53" ht="12.75">
      <c r="A53" s="289" t="s">
        <v>66</v>
      </c>
    </row>
    <row r="55" ht="12.75">
      <c r="A55" s="289" t="s">
        <v>608</v>
      </c>
    </row>
    <row r="56" ht="12.75">
      <c r="A56" s="289" t="s">
        <v>609</v>
      </c>
    </row>
    <row r="57" ht="12.75">
      <c r="A57" s="289" t="s">
        <v>610</v>
      </c>
    </row>
    <row r="59" ht="12.75">
      <c r="A59" s="289"/>
    </row>
    <row r="61" ht="12.75">
      <c r="A61" s="289"/>
    </row>
    <row r="62" ht="12.75">
      <c r="A62" s="289"/>
    </row>
    <row r="63" spans="1:6" ht="12.75">
      <c r="A63" s="289"/>
      <c r="D63" s="239"/>
      <c r="E63" s="239"/>
      <c r="F63" s="239"/>
    </row>
    <row r="64" spans="4:6" ht="12.75">
      <c r="D64" s="239"/>
      <c r="E64" s="239"/>
      <c r="F64" s="239"/>
    </row>
    <row r="65" spans="4:6" ht="12.75">
      <c r="D65" s="239"/>
      <c r="E65" s="239"/>
      <c r="F65" s="239"/>
    </row>
    <row r="66" spans="4:6" ht="12.75">
      <c r="D66" s="239"/>
      <c r="E66" s="239"/>
      <c r="F66" s="239"/>
    </row>
    <row r="67" spans="4:6" ht="12.75">
      <c r="D67" s="239"/>
      <c r="E67" s="239"/>
      <c r="F67" s="239"/>
    </row>
    <row r="68" spans="4:6" ht="12.75">
      <c r="D68" s="239"/>
      <c r="E68" s="239"/>
      <c r="F68" s="239"/>
    </row>
    <row r="69" spans="4:6" ht="12.75">
      <c r="D69" s="239"/>
      <c r="E69" s="239"/>
      <c r="F69" s="239"/>
    </row>
    <row r="70" spans="4:6" ht="12.75">
      <c r="D70" s="239"/>
      <c r="E70" s="239"/>
      <c r="F70" s="239"/>
    </row>
    <row r="71" spans="4:6" ht="12.75">
      <c r="D71" s="239"/>
      <c r="E71" s="239"/>
      <c r="F71" s="239"/>
    </row>
    <row r="72" spans="4:6" ht="12.75">
      <c r="D72" s="239"/>
      <c r="E72" s="239"/>
      <c r="F72" s="239"/>
    </row>
    <row r="73" spans="4:6" ht="12.75">
      <c r="D73" s="239"/>
      <c r="E73" s="239"/>
      <c r="F73" s="239"/>
    </row>
    <row r="74" spans="4:6" ht="12.75">
      <c r="D74" s="239"/>
      <c r="E74" s="239"/>
      <c r="F74" s="239"/>
    </row>
    <row r="75" spans="4:6" ht="12.75">
      <c r="D75" s="239"/>
      <c r="E75" s="239"/>
      <c r="F75" s="239"/>
    </row>
    <row r="76" spans="4:6" ht="12.75">
      <c r="D76" s="239"/>
      <c r="E76" s="239"/>
      <c r="F76" s="239"/>
    </row>
    <row r="77" spans="4:6" ht="12.75">
      <c r="D77" s="239"/>
      <c r="E77" s="239"/>
      <c r="F77" s="239"/>
    </row>
    <row r="78" spans="4:6" ht="12.75">
      <c r="D78" s="239"/>
      <c r="E78" s="239"/>
      <c r="F78" s="239"/>
    </row>
    <row r="79" spans="4:6" ht="12.75">
      <c r="D79" s="239"/>
      <c r="E79" s="239"/>
      <c r="F79" s="239"/>
    </row>
    <row r="80" spans="4:6" ht="12.75">
      <c r="D80" s="239"/>
      <c r="E80" s="239"/>
      <c r="F80" s="239"/>
    </row>
    <row r="81" spans="4:6" ht="12.75">
      <c r="D81" s="239"/>
      <c r="E81" s="239"/>
      <c r="F81" s="239"/>
    </row>
    <row r="82" spans="4:6" ht="12.75">
      <c r="D82" s="239"/>
      <c r="E82" s="239"/>
      <c r="F82" s="239"/>
    </row>
    <row r="83" spans="4:6" ht="12.75">
      <c r="D83" s="239"/>
      <c r="E83" s="239"/>
      <c r="F83" s="239"/>
    </row>
    <row r="84" spans="4:6" ht="12.75">
      <c r="D84" s="239"/>
      <c r="E84" s="239"/>
      <c r="F84" s="239"/>
    </row>
    <row r="85" spans="4:6" ht="12.75">
      <c r="D85" s="239"/>
      <c r="E85" s="239"/>
      <c r="F85" s="239"/>
    </row>
    <row r="86" spans="4:6" ht="12.75">
      <c r="D86" s="239"/>
      <c r="E86" s="239"/>
      <c r="F86" s="239"/>
    </row>
    <row r="87" spans="4:6" ht="12.75">
      <c r="D87" s="239"/>
      <c r="E87" s="239"/>
      <c r="F87" s="239"/>
    </row>
    <row r="88" spans="4:6" ht="12.75">
      <c r="D88" s="239"/>
      <c r="E88" s="239"/>
      <c r="F88" s="239"/>
    </row>
    <row r="89" spans="4:6" ht="12.75">
      <c r="D89" s="239"/>
      <c r="E89" s="239"/>
      <c r="F89" s="239"/>
    </row>
    <row r="90" spans="4:6" ht="12.75">
      <c r="D90" s="239"/>
      <c r="E90" s="239"/>
      <c r="F90" s="239"/>
    </row>
    <row r="91" spans="4:6" ht="12.75">
      <c r="D91" s="239"/>
      <c r="E91" s="239"/>
      <c r="F91" s="239"/>
    </row>
    <row r="92" spans="4:6" ht="12.75">
      <c r="D92" s="239"/>
      <c r="E92" s="239"/>
      <c r="F92" s="239"/>
    </row>
    <row r="93" spans="4:6" ht="12.75">
      <c r="D93" s="239"/>
      <c r="E93" s="239"/>
      <c r="F93" s="239"/>
    </row>
    <row r="94" spans="4:6" ht="12.75">
      <c r="D94" s="239"/>
      <c r="E94" s="239"/>
      <c r="F94" s="239"/>
    </row>
    <row r="95" spans="4:6" ht="12.75">
      <c r="D95" s="239"/>
      <c r="E95" s="239"/>
      <c r="F95" s="239"/>
    </row>
    <row r="96" spans="4:6" ht="12.75">
      <c r="D96" s="239"/>
      <c r="E96" s="239"/>
      <c r="F96" s="239"/>
    </row>
    <row r="97" spans="4:6" ht="12.75">
      <c r="D97" s="239"/>
      <c r="E97" s="239"/>
      <c r="F97" s="239"/>
    </row>
    <row r="98" spans="4:6" ht="12.75">
      <c r="D98" s="239"/>
      <c r="E98" s="239"/>
      <c r="F98" s="239"/>
    </row>
    <row r="99" spans="4:6" ht="12.75">
      <c r="D99" s="239"/>
      <c r="E99" s="239"/>
      <c r="F99" s="239"/>
    </row>
    <row r="100" spans="4:6" ht="12.75">
      <c r="D100" s="239"/>
      <c r="E100" s="239"/>
      <c r="F100" s="239"/>
    </row>
    <row r="101" spans="4:6" ht="12.75">
      <c r="D101" s="239"/>
      <c r="E101" s="239"/>
      <c r="F101" s="239"/>
    </row>
    <row r="102" spans="4:6" ht="12.75">
      <c r="D102" s="239"/>
      <c r="E102" s="239"/>
      <c r="F102" s="239"/>
    </row>
    <row r="103" spans="4:6" ht="12.75">
      <c r="D103" s="239"/>
      <c r="E103" s="239"/>
      <c r="F103" s="239"/>
    </row>
    <row r="104" spans="4:6" ht="12.75">
      <c r="D104" s="239"/>
      <c r="E104" s="239"/>
      <c r="F104" s="239"/>
    </row>
    <row r="105" spans="4:6" ht="12.75">
      <c r="D105" s="239"/>
      <c r="E105" s="239"/>
      <c r="F105" s="239"/>
    </row>
    <row r="106" spans="4:6" ht="12.75">
      <c r="D106" s="239"/>
      <c r="E106" s="239"/>
      <c r="F106" s="239"/>
    </row>
    <row r="107" spans="4:6" ht="12.75">
      <c r="D107" s="239"/>
      <c r="E107" s="239"/>
      <c r="F107" s="239"/>
    </row>
    <row r="108" spans="4:6" ht="12.75">
      <c r="D108" s="239"/>
      <c r="E108" s="239"/>
      <c r="F108" s="239"/>
    </row>
    <row r="109" spans="4:6" ht="12.75">
      <c r="D109" s="239"/>
      <c r="E109" s="239"/>
      <c r="F109" s="239"/>
    </row>
    <row r="110" spans="4:6" ht="12.75">
      <c r="D110" s="239"/>
      <c r="E110" s="239"/>
      <c r="F110" s="239"/>
    </row>
    <row r="111" spans="4:6" ht="12.75">
      <c r="D111" s="239"/>
      <c r="E111" s="239"/>
      <c r="F111" s="239"/>
    </row>
    <row r="112" spans="4:6" ht="12.75">
      <c r="D112" s="239"/>
      <c r="E112" s="239"/>
      <c r="F112" s="239"/>
    </row>
    <row r="113" spans="4:6" ht="12.75">
      <c r="D113" s="239"/>
      <c r="E113" s="239"/>
      <c r="F113" s="239"/>
    </row>
    <row r="114" spans="4:6" ht="12.75">
      <c r="D114" s="239"/>
      <c r="E114" s="239"/>
      <c r="F114" s="239"/>
    </row>
    <row r="115" spans="4:6" ht="12.75">
      <c r="D115" s="239"/>
      <c r="E115" s="239"/>
      <c r="F115" s="239"/>
    </row>
    <row r="116" spans="4:6" ht="12.75">
      <c r="D116" s="239"/>
      <c r="E116" s="239"/>
      <c r="F116" s="239"/>
    </row>
    <row r="117" spans="4:6" ht="12.75">
      <c r="D117" s="239"/>
      <c r="E117" s="239"/>
      <c r="F117" s="239"/>
    </row>
    <row r="118" spans="4:6" ht="12.75">
      <c r="D118" s="239"/>
      <c r="E118" s="239"/>
      <c r="F118" s="239"/>
    </row>
    <row r="119" spans="4:6" ht="12.75">
      <c r="D119" s="239"/>
      <c r="E119" s="239"/>
      <c r="F119" s="239"/>
    </row>
    <row r="120" spans="4:6" ht="12.75">
      <c r="D120" s="239"/>
      <c r="E120" s="239"/>
      <c r="F120" s="239"/>
    </row>
    <row r="121" spans="4:6" ht="12.75">
      <c r="D121" s="239"/>
      <c r="E121" s="239"/>
      <c r="F121" s="239"/>
    </row>
    <row r="122" spans="4:6" ht="12.75">
      <c r="D122" s="239"/>
      <c r="E122" s="239"/>
      <c r="F122" s="239"/>
    </row>
    <row r="123" spans="4:6" ht="12.75">
      <c r="D123" s="239"/>
      <c r="E123" s="239"/>
      <c r="F123" s="239"/>
    </row>
    <row r="124" spans="4:6" ht="12.75">
      <c r="D124" s="239"/>
      <c r="E124" s="239"/>
      <c r="F124" s="239"/>
    </row>
    <row r="125" spans="4:6" ht="12.75">
      <c r="D125" s="239"/>
      <c r="E125" s="239"/>
      <c r="F125" s="239"/>
    </row>
    <row r="126" spans="4:6" ht="12.75">
      <c r="D126" s="239"/>
      <c r="E126" s="239"/>
      <c r="F126" s="239"/>
    </row>
    <row r="127" spans="4:6" ht="12.75">
      <c r="D127" s="239"/>
      <c r="E127" s="239"/>
      <c r="F127" s="239"/>
    </row>
    <row r="128" spans="4:6" ht="12.75">
      <c r="D128" s="239"/>
      <c r="E128" s="239"/>
      <c r="F128" s="239"/>
    </row>
    <row r="129" spans="4:6" ht="12.75">
      <c r="D129" s="239"/>
      <c r="E129" s="239"/>
      <c r="F129" s="239"/>
    </row>
    <row r="130" spans="4:6" ht="12.75">
      <c r="D130" s="239"/>
      <c r="E130" s="239"/>
      <c r="F130" s="239"/>
    </row>
  </sheetData>
  <mergeCells count="11">
    <mergeCell ref="A3:J3"/>
    <mergeCell ref="J6:J9"/>
    <mergeCell ref="I8:I9"/>
    <mergeCell ref="A6:A9"/>
    <mergeCell ref="F8:F9"/>
    <mergeCell ref="G8:G9"/>
    <mergeCell ref="H8:H9"/>
    <mergeCell ref="F6:I6"/>
    <mergeCell ref="F7:H7"/>
    <mergeCell ref="D6:D9"/>
    <mergeCell ref="B6:B9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67" r:id="rId3"/>
  <rowBreaks count="1" manualBreakCount="1">
    <brk id="5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75" zoomScaleSheetLayoutView="75" workbookViewId="0" topLeftCell="A1">
      <selection activeCell="C19" sqref="C19"/>
    </sheetView>
  </sheetViews>
  <sheetFormatPr defaultColWidth="9.140625" defaultRowHeight="12.75"/>
  <cols>
    <col min="1" max="1" width="26.421875" style="219" customWidth="1"/>
    <col min="2" max="2" width="19.421875" style="219" customWidth="1"/>
    <col min="3" max="3" width="22.421875" style="219" customWidth="1"/>
    <col min="4" max="5" width="20.7109375" style="219" customWidth="1"/>
    <col min="6" max="6" width="20.8515625" style="219" customWidth="1"/>
    <col min="7" max="7" width="10.140625" style="219" bestFit="1" customWidth="1"/>
    <col min="8" max="16384" width="9.140625" style="219" customWidth="1"/>
  </cols>
  <sheetData>
    <row r="1" ht="15" customHeight="1">
      <c r="F1" s="295" t="s">
        <v>495</v>
      </c>
    </row>
    <row r="2" spans="1:6" ht="12.75">
      <c r="A2" s="602" t="s">
        <v>517</v>
      </c>
      <c r="B2" s="602"/>
      <c r="C2" s="602"/>
      <c r="D2" s="602"/>
      <c r="E2" s="602"/>
      <c r="F2" s="602"/>
    </row>
    <row r="3" spans="1:6" ht="48" customHeight="1">
      <c r="A3" s="602"/>
      <c r="B3" s="602"/>
      <c r="C3" s="602"/>
      <c r="D3" s="602"/>
      <c r="E3" s="602"/>
      <c r="F3" s="602"/>
    </row>
    <row r="4" spans="1:6" ht="15" customHeight="1" thickBot="1">
      <c r="A4" s="296"/>
      <c r="B4" s="296"/>
      <c r="C4" s="296"/>
      <c r="D4" s="296"/>
      <c r="E4" s="296"/>
      <c r="F4" s="297" t="s">
        <v>518</v>
      </c>
    </row>
    <row r="5" spans="1:6" ht="12.75">
      <c r="A5" s="591" t="s">
        <v>3</v>
      </c>
      <c r="B5" s="603" t="s">
        <v>627</v>
      </c>
      <c r="C5" s="538" t="s">
        <v>67</v>
      </c>
      <c r="D5" s="538" t="s">
        <v>68</v>
      </c>
      <c r="E5" s="538" t="s">
        <v>69</v>
      </c>
      <c r="F5" s="607" t="s">
        <v>1</v>
      </c>
    </row>
    <row r="6" spans="1:6" ht="12.75">
      <c r="A6" s="592"/>
      <c r="B6" s="604"/>
      <c r="C6" s="582"/>
      <c r="D6" s="582"/>
      <c r="E6" s="582"/>
      <c r="F6" s="608"/>
    </row>
    <row r="7" spans="1:6" ht="12.75">
      <c r="A7" s="592"/>
      <c r="B7" s="604"/>
      <c r="C7" s="582"/>
      <c r="D7" s="582"/>
      <c r="E7" s="582"/>
      <c r="F7" s="608"/>
    </row>
    <row r="8" spans="1:6" ht="12.75">
      <c r="A8" s="592"/>
      <c r="B8" s="604"/>
      <c r="C8" s="582"/>
      <c r="D8" s="582"/>
      <c r="E8" s="582"/>
      <c r="F8" s="608"/>
    </row>
    <row r="9" spans="1:6" ht="12.75">
      <c r="A9" s="592"/>
      <c r="B9" s="604"/>
      <c r="C9" s="582"/>
      <c r="D9" s="582"/>
      <c r="E9" s="582"/>
      <c r="F9" s="608"/>
    </row>
    <row r="10" spans="1:6" ht="38.25" customHeight="1">
      <c r="A10" s="592"/>
      <c r="B10" s="605"/>
      <c r="C10" s="606"/>
      <c r="D10" s="606"/>
      <c r="E10" s="606"/>
      <c r="F10" s="609"/>
    </row>
    <row r="11" spans="1:6" ht="19.5" customHeight="1" thickBot="1">
      <c r="A11" s="593"/>
      <c r="B11" s="359" t="s">
        <v>197</v>
      </c>
      <c r="C11" s="294" t="s">
        <v>70</v>
      </c>
      <c r="D11" s="294" t="s">
        <v>197</v>
      </c>
      <c r="E11" s="294" t="s">
        <v>198</v>
      </c>
      <c r="F11" s="360" t="s">
        <v>199</v>
      </c>
    </row>
    <row r="12" spans="1:7" ht="24.75" customHeight="1" thickTop="1">
      <c r="A12" s="261" t="s">
        <v>6</v>
      </c>
      <c r="B12" s="262">
        <v>1910524</v>
      </c>
      <c r="C12" s="265">
        <v>340012</v>
      </c>
      <c r="D12" s="265">
        <v>621775</v>
      </c>
      <c r="E12" s="265">
        <v>13397991</v>
      </c>
      <c r="F12" s="266">
        <v>16270302</v>
      </c>
      <c r="G12" s="298"/>
    </row>
    <row r="13" spans="1:7" s="239" customFormat="1" ht="24.75" customHeight="1">
      <c r="A13" s="276" t="s">
        <v>7</v>
      </c>
      <c r="B13" s="274">
        <v>659858</v>
      </c>
      <c r="C13" s="270">
        <v>163877</v>
      </c>
      <c r="D13" s="270">
        <v>94182</v>
      </c>
      <c r="E13" s="270">
        <v>6073058</v>
      </c>
      <c r="F13" s="272">
        <v>6990975</v>
      </c>
      <c r="G13" s="267"/>
    </row>
    <row r="14" spans="1:7" s="239" customFormat="1" ht="24.75" customHeight="1">
      <c r="A14" s="273" t="s">
        <v>34</v>
      </c>
      <c r="B14" s="274">
        <v>405773</v>
      </c>
      <c r="C14" s="270">
        <v>35829</v>
      </c>
      <c r="D14" s="270">
        <v>141853</v>
      </c>
      <c r="E14" s="270">
        <v>1458859</v>
      </c>
      <c r="F14" s="272">
        <v>2042314</v>
      </c>
      <c r="G14" s="267"/>
    </row>
    <row r="15" spans="1:7" ht="15.75" hidden="1">
      <c r="A15" s="275" t="s">
        <v>10</v>
      </c>
      <c r="B15" s="274"/>
      <c r="C15" s="270"/>
      <c r="D15" s="270"/>
      <c r="E15" s="270"/>
      <c r="F15" s="272"/>
      <c r="G15" s="298"/>
    </row>
    <row r="16" spans="1:7" ht="24.75" customHeight="1">
      <c r="A16" s="276" t="s">
        <v>10</v>
      </c>
      <c r="B16" s="274">
        <v>0</v>
      </c>
      <c r="C16" s="270">
        <v>1580</v>
      </c>
      <c r="D16" s="270">
        <v>1113</v>
      </c>
      <c r="E16" s="270">
        <v>1860155</v>
      </c>
      <c r="F16" s="272">
        <v>1862848</v>
      </c>
      <c r="G16" s="298"/>
    </row>
    <row r="17" spans="1:7" ht="24.75" customHeight="1">
      <c r="A17" s="276" t="s">
        <v>11</v>
      </c>
      <c r="B17" s="274">
        <v>102228</v>
      </c>
      <c r="C17" s="270">
        <v>18425</v>
      </c>
      <c r="D17" s="270">
        <v>23919</v>
      </c>
      <c r="E17" s="270">
        <v>1559246</v>
      </c>
      <c r="F17" s="272">
        <v>1703818</v>
      </c>
      <c r="G17" s="298"/>
    </row>
    <row r="18" spans="1:7" ht="24.75" customHeight="1">
      <c r="A18" s="276" t="s">
        <v>28</v>
      </c>
      <c r="B18" s="274">
        <v>123258</v>
      </c>
      <c r="C18" s="270">
        <v>11268</v>
      </c>
      <c r="D18" s="270">
        <v>27658</v>
      </c>
      <c r="E18" s="270">
        <v>1242815</v>
      </c>
      <c r="F18" s="272">
        <v>1404999</v>
      </c>
      <c r="G18" s="298"/>
    </row>
    <row r="19" spans="1:7" ht="24.75" customHeight="1">
      <c r="A19" s="276" t="s">
        <v>33</v>
      </c>
      <c r="B19" s="274">
        <v>1372161</v>
      </c>
      <c r="C19" s="270">
        <v>24513</v>
      </c>
      <c r="D19" s="270">
        <v>173046</v>
      </c>
      <c r="E19" s="270">
        <v>3826511</v>
      </c>
      <c r="F19" s="272">
        <v>5396231</v>
      </c>
      <c r="G19" s="298"/>
    </row>
    <row r="20" spans="1:7" ht="24.75" customHeight="1">
      <c r="A20" s="276" t="s">
        <v>23</v>
      </c>
      <c r="B20" s="274">
        <v>91099</v>
      </c>
      <c r="C20" s="270">
        <v>76470</v>
      </c>
      <c r="D20" s="270">
        <v>61462</v>
      </c>
      <c r="E20" s="270">
        <v>3969303</v>
      </c>
      <c r="F20" s="272">
        <f>SUM(B20:E20)</f>
        <v>4198334</v>
      </c>
      <c r="G20" s="298"/>
    </row>
    <row r="21" spans="1:7" ht="24.75" customHeight="1">
      <c r="A21" s="276" t="s">
        <v>25</v>
      </c>
      <c r="B21" s="274">
        <v>11299622</v>
      </c>
      <c r="C21" s="270">
        <v>86821</v>
      </c>
      <c r="D21" s="270">
        <v>21404</v>
      </c>
      <c r="E21" s="270">
        <v>1718190</v>
      </c>
      <c r="F21" s="272">
        <v>13126037</v>
      </c>
      <c r="G21" s="298"/>
    </row>
    <row r="22" spans="1:7" ht="24.75" customHeight="1">
      <c r="A22" s="276" t="s">
        <v>20</v>
      </c>
      <c r="B22" s="274">
        <v>3031</v>
      </c>
      <c r="C22" s="270">
        <v>622</v>
      </c>
      <c r="D22" s="270">
        <v>1476</v>
      </c>
      <c r="E22" s="270">
        <v>9372768</v>
      </c>
      <c r="F22" s="272">
        <v>9377897</v>
      </c>
      <c r="G22" s="298"/>
    </row>
    <row r="23" spans="1:7" ht="24.75" customHeight="1">
      <c r="A23" s="276" t="s">
        <v>13</v>
      </c>
      <c r="B23" s="274">
        <v>36112</v>
      </c>
      <c r="C23" s="270">
        <v>379</v>
      </c>
      <c r="D23" s="270">
        <v>6471</v>
      </c>
      <c r="E23" s="270">
        <v>1201788</v>
      </c>
      <c r="F23" s="272">
        <v>1244750</v>
      </c>
      <c r="G23" s="298"/>
    </row>
    <row r="24" spans="1:10" ht="24.75" customHeight="1">
      <c r="A24" s="276" t="s">
        <v>16</v>
      </c>
      <c r="B24" s="274">
        <v>26258</v>
      </c>
      <c r="C24" s="270">
        <v>9499</v>
      </c>
      <c r="D24" s="270">
        <v>5200</v>
      </c>
      <c r="E24" s="270">
        <v>2341486</v>
      </c>
      <c r="F24" s="272">
        <v>2382443</v>
      </c>
      <c r="G24" s="299"/>
      <c r="H24" s="299"/>
      <c r="I24" s="299"/>
      <c r="J24" s="299"/>
    </row>
    <row r="25" spans="1:7" ht="24.75" customHeight="1">
      <c r="A25" s="276" t="s">
        <v>71</v>
      </c>
      <c r="B25" s="274">
        <v>198066</v>
      </c>
      <c r="C25" s="270">
        <v>94249</v>
      </c>
      <c r="D25" s="270">
        <v>56895</v>
      </c>
      <c r="E25" s="270">
        <v>15602624</v>
      </c>
      <c r="F25" s="272">
        <v>15951834</v>
      </c>
      <c r="G25" s="298"/>
    </row>
    <row r="26" spans="1:7" ht="24.75" customHeight="1">
      <c r="A26" s="276" t="s">
        <v>31</v>
      </c>
      <c r="B26" s="274">
        <v>272894</v>
      </c>
      <c r="C26" s="270">
        <v>38469</v>
      </c>
      <c r="D26" s="270">
        <v>148595</v>
      </c>
      <c r="E26" s="270">
        <v>1984210</v>
      </c>
      <c r="F26" s="272">
        <v>2444168</v>
      </c>
      <c r="G26" s="298"/>
    </row>
    <row r="27" spans="1:7" ht="24.75" customHeight="1">
      <c r="A27" s="276" t="s">
        <v>37</v>
      </c>
      <c r="B27" s="274">
        <v>1193070</v>
      </c>
      <c r="C27" s="270">
        <v>73605</v>
      </c>
      <c r="D27" s="270">
        <v>334257</v>
      </c>
      <c r="E27" s="270">
        <v>6730054</v>
      </c>
      <c r="F27" s="272">
        <v>8330986</v>
      </c>
      <c r="G27" s="298"/>
    </row>
    <row r="28" spans="1:7" ht="24.75" customHeight="1">
      <c r="A28" s="276" t="s">
        <v>8</v>
      </c>
      <c r="B28" s="274">
        <v>112986</v>
      </c>
      <c r="C28" s="270">
        <v>358</v>
      </c>
      <c r="D28" s="270">
        <v>19308</v>
      </c>
      <c r="E28" s="270">
        <v>243912</v>
      </c>
      <c r="F28" s="272">
        <v>376564</v>
      </c>
      <c r="G28" s="298"/>
    </row>
    <row r="29" spans="1:7" ht="24.75" customHeight="1">
      <c r="A29" s="276" t="s">
        <v>9</v>
      </c>
      <c r="B29" s="274">
        <v>140211</v>
      </c>
      <c r="C29" s="270">
        <v>505494</v>
      </c>
      <c r="D29" s="270">
        <v>14039</v>
      </c>
      <c r="E29" s="270">
        <v>4620723</v>
      </c>
      <c r="F29" s="272">
        <v>5280467</v>
      </c>
      <c r="G29" s="298"/>
    </row>
    <row r="30" spans="1:7" ht="24.75" customHeight="1">
      <c r="A30" s="276" t="s">
        <v>61</v>
      </c>
      <c r="B30" s="274">
        <v>53441</v>
      </c>
      <c r="C30" s="270">
        <v>87</v>
      </c>
      <c r="D30" s="270">
        <v>0</v>
      </c>
      <c r="E30" s="270">
        <v>266299</v>
      </c>
      <c r="F30" s="272">
        <v>319827</v>
      </c>
      <c r="G30" s="298"/>
    </row>
    <row r="31" spans="1:7" ht="24.75" customHeight="1">
      <c r="A31" s="276" t="s">
        <v>18</v>
      </c>
      <c r="B31" s="274">
        <v>851102</v>
      </c>
      <c r="C31" s="270">
        <v>270030</v>
      </c>
      <c r="D31" s="270">
        <v>525424</v>
      </c>
      <c r="E31" s="270">
        <v>14756408</v>
      </c>
      <c r="F31" s="272">
        <v>16402964</v>
      </c>
      <c r="G31" s="298"/>
    </row>
    <row r="32" spans="1:7" ht="24.75" customHeight="1">
      <c r="A32" s="276" t="s">
        <v>4</v>
      </c>
      <c r="B32" s="274">
        <v>232523</v>
      </c>
      <c r="C32" s="270">
        <v>76919</v>
      </c>
      <c r="D32" s="270">
        <v>604521</v>
      </c>
      <c r="E32" s="270">
        <v>14832058</v>
      </c>
      <c r="F32" s="272">
        <f>SUM(B32:E32)</f>
        <v>15746021</v>
      </c>
      <c r="G32" s="298"/>
    </row>
    <row r="33" spans="1:7" s="239" customFormat="1" ht="24.75" customHeight="1">
      <c r="A33" s="278" t="s">
        <v>17</v>
      </c>
      <c r="B33" s="274">
        <v>347607</v>
      </c>
      <c r="C33" s="270">
        <v>107633</v>
      </c>
      <c r="D33" s="270">
        <v>354400</v>
      </c>
      <c r="E33" s="270">
        <v>3721258</v>
      </c>
      <c r="F33" s="272">
        <v>4530898</v>
      </c>
      <c r="G33" s="267"/>
    </row>
    <row r="34" spans="1:7" s="239" customFormat="1" ht="24.75" customHeight="1">
      <c r="A34" s="276" t="s">
        <v>26</v>
      </c>
      <c r="B34" s="274">
        <v>196098</v>
      </c>
      <c r="C34" s="270">
        <v>8651</v>
      </c>
      <c r="D34" s="270">
        <v>0</v>
      </c>
      <c r="E34" s="270">
        <v>596410</v>
      </c>
      <c r="F34" s="272">
        <v>801159</v>
      </c>
      <c r="G34" s="267"/>
    </row>
    <row r="35" spans="1:7" ht="24.75" customHeight="1">
      <c r="A35" s="273" t="s">
        <v>62</v>
      </c>
      <c r="B35" s="300">
        <v>1389</v>
      </c>
      <c r="C35" s="301">
        <v>105658</v>
      </c>
      <c r="D35" s="301">
        <v>14551</v>
      </c>
      <c r="E35" s="301">
        <v>344428</v>
      </c>
      <c r="F35" s="302">
        <v>466026</v>
      </c>
      <c r="G35" s="298"/>
    </row>
    <row r="36" spans="1:7" ht="24.75" customHeight="1">
      <c r="A36" s="276" t="s">
        <v>35</v>
      </c>
      <c r="B36" s="274">
        <v>502416</v>
      </c>
      <c r="C36" s="270">
        <v>212639</v>
      </c>
      <c r="D36" s="270">
        <v>261251</v>
      </c>
      <c r="E36" s="271">
        <v>2522443</v>
      </c>
      <c r="F36" s="272">
        <f>SUM(B36:E36)</f>
        <v>3498749</v>
      </c>
      <c r="G36" s="298"/>
    </row>
    <row r="37" spans="1:7" ht="24.75" customHeight="1">
      <c r="A37" s="276" t="s">
        <v>36</v>
      </c>
      <c r="B37" s="274">
        <v>150839</v>
      </c>
      <c r="C37" s="270">
        <v>7608</v>
      </c>
      <c r="D37" s="270">
        <v>16895</v>
      </c>
      <c r="E37" s="270">
        <v>2073131</v>
      </c>
      <c r="F37" s="272">
        <v>2248473</v>
      </c>
      <c r="G37" s="298"/>
    </row>
    <row r="38" spans="1:7" ht="24.75" customHeight="1">
      <c r="A38" s="276" t="s">
        <v>24</v>
      </c>
      <c r="B38" s="274">
        <v>426186</v>
      </c>
      <c r="C38" s="270">
        <v>104329</v>
      </c>
      <c r="D38" s="270">
        <v>367208</v>
      </c>
      <c r="E38" s="270">
        <v>4714512</v>
      </c>
      <c r="F38" s="272">
        <v>5612235</v>
      </c>
      <c r="G38" s="298"/>
    </row>
    <row r="39" spans="1:7" ht="24.75" customHeight="1">
      <c r="A39" s="276" t="s">
        <v>5</v>
      </c>
      <c r="B39" s="274">
        <v>14146</v>
      </c>
      <c r="C39" s="270">
        <v>25596</v>
      </c>
      <c r="D39" s="270">
        <v>172153</v>
      </c>
      <c r="E39" s="270">
        <v>2894622</v>
      </c>
      <c r="F39" s="272">
        <v>3106517</v>
      </c>
      <c r="G39" s="298"/>
    </row>
    <row r="40" spans="1:7" ht="24.75" customHeight="1">
      <c r="A40" s="276" t="s">
        <v>12</v>
      </c>
      <c r="B40" s="274">
        <v>77366.5</v>
      </c>
      <c r="C40" s="270">
        <v>29711</v>
      </c>
      <c r="D40" s="270">
        <v>37036</v>
      </c>
      <c r="E40" s="270">
        <v>1731913</v>
      </c>
      <c r="F40" s="272">
        <v>1876027</v>
      </c>
      <c r="G40" s="298"/>
    </row>
    <row r="41" spans="1:7" ht="24.75" customHeight="1">
      <c r="A41" s="276" t="s">
        <v>22</v>
      </c>
      <c r="B41" s="274">
        <v>168936</v>
      </c>
      <c r="C41" s="270">
        <v>19803</v>
      </c>
      <c r="D41" s="270">
        <v>56277</v>
      </c>
      <c r="E41" s="270">
        <v>6340374</v>
      </c>
      <c r="F41" s="272">
        <f>SUM(B41:E41)</f>
        <v>6585390</v>
      </c>
      <c r="G41" s="298"/>
    </row>
    <row r="42" spans="1:7" ht="24.75" customHeight="1">
      <c r="A42" s="276" t="s">
        <v>30</v>
      </c>
      <c r="B42" s="274">
        <v>17811</v>
      </c>
      <c r="C42" s="270">
        <v>1103</v>
      </c>
      <c r="D42" s="270">
        <v>4807</v>
      </c>
      <c r="E42" s="270">
        <v>8747</v>
      </c>
      <c r="F42" s="272">
        <v>32468</v>
      </c>
      <c r="G42" s="298"/>
    </row>
    <row r="43" spans="1:7" ht="24.75" customHeight="1">
      <c r="A43" s="276" t="s">
        <v>63</v>
      </c>
      <c r="B43" s="274">
        <v>210841</v>
      </c>
      <c r="C43" s="270">
        <v>49787</v>
      </c>
      <c r="D43" s="270">
        <v>61293</v>
      </c>
      <c r="E43" s="270">
        <v>529844</v>
      </c>
      <c r="F43" s="272">
        <v>851765</v>
      </c>
      <c r="G43" s="298"/>
    </row>
    <row r="44" spans="1:10" ht="24.75" customHeight="1">
      <c r="A44" s="276" t="s">
        <v>64</v>
      </c>
      <c r="B44" s="303">
        <v>39216</v>
      </c>
      <c r="C44" s="304">
        <v>3844</v>
      </c>
      <c r="D44" s="304">
        <v>2912</v>
      </c>
      <c r="E44" s="304">
        <v>41163</v>
      </c>
      <c r="F44" s="305">
        <f>SUM(B44:E44)</f>
        <v>87135</v>
      </c>
      <c r="G44" s="306"/>
      <c r="H44" s="299"/>
      <c r="I44" s="299"/>
      <c r="J44" s="299"/>
    </row>
    <row r="45" spans="1:7" ht="24.75" customHeight="1">
      <c r="A45" s="276" t="s">
        <v>14</v>
      </c>
      <c r="B45" s="274">
        <v>6364980</v>
      </c>
      <c r="C45" s="270">
        <v>173755</v>
      </c>
      <c r="D45" s="270">
        <v>233427</v>
      </c>
      <c r="E45" s="270">
        <v>2800715</v>
      </c>
      <c r="F45" s="272">
        <v>9572877</v>
      </c>
      <c r="G45" s="298"/>
    </row>
    <row r="46" spans="1:7" ht="24.75" customHeight="1">
      <c r="A46" s="276" t="s">
        <v>15</v>
      </c>
      <c r="B46" s="274">
        <v>29538</v>
      </c>
      <c r="C46" s="270">
        <v>3655</v>
      </c>
      <c r="D46" s="270">
        <v>9913</v>
      </c>
      <c r="E46" s="270">
        <v>1213143</v>
      </c>
      <c r="F46" s="272">
        <v>1256249</v>
      </c>
      <c r="G46" s="298"/>
    </row>
    <row r="47" spans="1:7" ht="24.75" customHeight="1">
      <c r="A47" s="276" t="s">
        <v>19</v>
      </c>
      <c r="B47" s="274">
        <v>83773</v>
      </c>
      <c r="C47" s="270">
        <v>109942</v>
      </c>
      <c r="D47" s="270">
        <v>22271</v>
      </c>
      <c r="E47" s="270">
        <v>1627038</v>
      </c>
      <c r="F47" s="272">
        <v>1843024</v>
      </c>
      <c r="G47" s="298"/>
    </row>
    <row r="48" spans="1:7" ht="24.75" customHeight="1">
      <c r="A48" s="276" t="s">
        <v>27</v>
      </c>
      <c r="B48" s="274">
        <v>1670500</v>
      </c>
      <c r="C48" s="270">
        <v>54215</v>
      </c>
      <c r="D48" s="270">
        <v>122933</v>
      </c>
      <c r="E48" s="270">
        <v>2272502</v>
      </c>
      <c r="F48" s="272">
        <v>4120150</v>
      </c>
      <c r="G48" s="298"/>
    </row>
    <row r="49" spans="1:7" ht="24.75" customHeight="1">
      <c r="A49" s="276" t="s">
        <v>29</v>
      </c>
      <c r="B49" s="274">
        <v>317463</v>
      </c>
      <c r="C49" s="270">
        <v>61907</v>
      </c>
      <c r="D49" s="270">
        <v>176143</v>
      </c>
      <c r="E49" s="270">
        <v>7019277</v>
      </c>
      <c r="F49" s="272">
        <v>7574790</v>
      </c>
      <c r="G49" s="298"/>
    </row>
    <row r="50" spans="1:7" ht="24.75" customHeight="1" thickBot="1">
      <c r="A50" s="307" t="s">
        <v>32</v>
      </c>
      <c r="B50" s="281">
        <v>155747</v>
      </c>
      <c r="C50" s="282">
        <v>133866</v>
      </c>
      <c r="D50" s="282">
        <v>62498</v>
      </c>
      <c r="E50" s="282">
        <v>726192</v>
      </c>
      <c r="F50" s="284">
        <v>1078303</v>
      </c>
      <c r="G50" s="298"/>
    </row>
    <row r="51" spans="1:7" ht="24.75" customHeight="1" thickBot="1" thickTop="1">
      <c r="A51" s="308" t="s">
        <v>65</v>
      </c>
      <c r="B51" s="309">
        <v>29859070</v>
      </c>
      <c r="C51" s="310">
        <v>3042208</v>
      </c>
      <c r="D51" s="310">
        <v>4858566</v>
      </c>
      <c r="E51" s="310">
        <v>148236170</v>
      </c>
      <c r="F51" s="311">
        <v>185996014</v>
      </c>
      <c r="G51" s="312"/>
    </row>
    <row r="52" spans="1:6" ht="12.75">
      <c r="A52" s="601"/>
      <c r="B52" s="600"/>
      <c r="C52" s="600"/>
      <c r="D52" s="600"/>
      <c r="E52" s="600"/>
      <c r="F52" s="600"/>
    </row>
    <row r="53" spans="1:6" ht="12.75">
      <c r="A53" s="600"/>
      <c r="B53" s="600"/>
      <c r="C53" s="600"/>
      <c r="D53" s="600"/>
      <c r="E53" s="600"/>
      <c r="F53" s="600"/>
    </row>
    <row r="54" ht="12.75">
      <c r="A54" s="313"/>
    </row>
    <row r="56" spans="1:6" ht="12.75">
      <c r="A56" s="599"/>
      <c r="B56" s="600"/>
      <c r="C56" s="600"/>
      <c r="D56" s="600"/>
      <c r="E56" s="600"/>
      <c r="F56" s="600"/>
    </row>
    <row r="57" spans="1:6" ht="12.75">
      <c r="A57" s="600"/>
      <c r="B57" s="600"/>
      <c r="C57" s="600"/>
      <c r="D57" s="600"/>
      <c r="E57" s="600"/>
      <c r="F57" s="600"/>
    </row>
    <row r="58" ht="12.75">
      <c r="A58" s="313" t="s">
        <v>72</v>
      </c>
    </row>
    <row r="61" spans="1:6" s="239" customFormat="1" ht="12.75">
      <c r="A61" s="601"/>
      <c r="B61" s="600"/>
      <c r="C61" s="600"/>
      <c r="D61" s="600"/>
      <c r="E61" s="600"/>
      <c r="F61" s="600"/>
    </row>
    <row r="62" spans="1:6" s="239" customFormat="1" ht="12.75">
      <c r="A62" s="600"/>
      <c r="B62" s="600"/>
      <c r="C62" s="600"/>
      <c r="D62" s="600"/>
      <c r="E62" s="600"/>
      <c r="F62" s="600"/>
    </row>
    <row r="63" ht="12.75">
      <c r="A63" s="313"/>
    </row>
  </sheetData>
  <mergeCells count="10">
    <mergeCell ref="A56:F57"/>
    <mergeCell ref="A61:F62"/>
    <mergeCell ref="A52:F53"/>
    <mergeCell ref="A2:F3"/>
    <mergeCell ref="A5:A11"/>
    <mergeCell ref="B5:B10"/>
    <mergeCell ref="C5:C10"/>
    <mergeCell ref="D5:D10"/>
    <mergeCell ref="E5:E10"/>
    <mergeCell ref="F5:F10"/>
  </mergeCells>
  <printOptions/>
  <pageMargins left="0.5905511811023623" right="0.5905511811023623" top="0.1968503937007874" bottom="0.1968503937007874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75" zoomScaleSheetLayoutView="75" workbookViewId="0" topLeftCell="A1">
      <selection activeCell="B17" sqref="B17:B18"/>
    </sheetView>
  </sheetViews>
  <sheetFormatPr defaultColWidth="9.140625" defaultRowHeight="12.75"/>
  <cols>
    <col min="1" max="1" width="44.140625" style="219" customWidth="1"/>
    <col min="2" max="2" width="19.28125" style="219" customWidth="1"/>
    <col min="3" max="3" width="12.8515625" style="219" customWidth="1"/>
    <col min="4" max="4" width="12.57421875" style="219" customWidth="1"/>
    <col min="5" max="5" width="10.00390625" style="219" customWidth="1"/>
    <col min="6" max="6" width="17.28125" style="219" customWidth="1"/>
    <col min="7" max="7" width="18.00390625" style="219" customWidth="1"/>
    <col min="8" max="9" width="18.7109375" style="219" customWidth="1"/>
    <col min="10" max="10" width="12.00390625" style="219" customWidth="1"/>
    <col min="11" max="11" width="13.7109375" style="219" customWidth="1"/>
    <col min="12" max="16384" width="9.140625" style="219" customWidth="1"/>
  </cols>
  <sheetData>
    <row r="1" ht="15">
      <c r="K1" s="295" t="s">
        <v>496</v>
      </c>
    </row>
    <row r="4" spans="1:11" ht="12.75">
      <c r="A4" s="652" t="s">
        <v>519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</row>
    <row r="5" spans="1:11" ht="12.75">
      <c r="A5" s="653"/>
      <c r="B5" s="653"/>
      <c r="C5" s="653"/>
      <c r="D5" s="653"/>
      <c r="E5" s="653"/>
      <c r="F5" s="653"/>
      <c r="G5" s="653"/>
      <c r="H5" s="653"/>
      <c r="I5" s="653"/>
      <c r="J5" s="653"/>
      <c r="K5" s="653"/>
    </row>
    <row r="6" spans="1:11" ht="12.75">
      <c r="A6" s="653"/>
      <c r="B6" s="653"/>
      <c r="C6" s="653"/>
      <c r="D6" s="653"/>
      <c r="E6" s="653"/>
      <c r="F6" s="653"/>
      <c r="G6" s="653"/>
      <c r="H6" s="653"/>
      <c r="I6" s="653"/>
      <c r="J6" s="653"/>
      <c r="K6" s="653"/>
    </row>
    <row r="7" spans="1:11" ht="14.2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1:11" ht="15.75" thickBot="1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1" ht="15" customHeight="1">
      <c r="A9" s="656" t="s">
        <v>40</v>
      </c>
      <c r="B9" s="659" t="s">
        <v>41</v>
      </c>
      <c r="C9" s="642" t="s">
        <v>42</v>
      </c>
      <c r="D9" s="642"/>
      <c r="E9" s="642"/>
      <c r="F9" s="642" t="s">
        <v>43</v>
      </c>
      <c r="G9" s="642" t="s">
        <v>44</v>
      </c>
      <c r="H9" s="642" t="s">
        <v>45</v>
      </c>
      <c r="I9" s="642" t="s">
        <v>200</v>
      </c>
      <c r="J9" s="642" t="s">
        <v>201</v>
      </c>
      <c r="K9" s="646"/>
    </row>
    <row r="10" spans="1:11" ht="12.75" customHeight="1">
      <c r="A10" s="657"/>
      <c r="B10" s="660"/>
      <c r="C10" s="662"/>
      <c r="D10" s="662"/>
      <c r="E10" s="662"/>
      <c r="F10" s="595"/>
      <c r="G10" s="595"/>
      <c r="H10" s="644"/>
      <c r="I10" s="595"/>
      <c r="J10" s="644"/>
      <c r="K10" s="647"/>
    </row>
    <row r="11" spans="1:11" ht="12.75" customHeight="1">
      <c r="A11" s="657"/>
      <c r="B11" s="660"/>
      <c r="C11" s="662"/>
      <c r="D11" s="662"/>
      <c r="E11" s="662"/>
      <c r="F11" s="595"/>
      <c r="G11" s="595"/>
      <c r="H11" s="644"/>
      <c r="I11" s="595"/>
      <c r="J11" s="644"/>
      <c r="K11" s="647"/>
    </row>
    <row r="12" spans="1:11" ht="12.75" customHeight="1">
      <c r="A12" s="657"/>
      <c r="B12" s="660"/>
      <c r="C12" s="537" t="s">
        <v>193</v>
      </c>
      <c r="D12" s="537" t="s">
        <v>194</v>
      </c>
      <c r="E12" s="537" t="s">
        <v>46</v>
      </c>
      <c r="F12" s="595"/>
      <c r="G12" s="595"/>
      <c r="H12" s="644"/>
      <c r="I12" s="595"/>
      <c r="J12" s="595" t="s">
        <v>193</v>
      </c>
      <c r="K12" s="588" t="s">
        <v>194</v>
      </c>
    </row>
    <row r="13" spans="1:11" ht="29.25" customHeight="1" thickBot="1">
      <c r="A13" s="658"/>
      <c r="B13" s="661"/>
      <c r="C13" s="648"/>
      <c r="D13" s="648"/>
      <c r="E13" s="648"/>
      <c r="F13" s="643"/>
      <c r="G13" s="643"/>
      <c r="H13" s="645"/>
      <c r="I13" s="643"/>
      <c r="J13" s="645"/>
      <c r="K13" s="649"/>
    </row>
    <row r="14" spans="1:11" ht="15.75" thickBot="1" thickTop="1">
      <c r="A14" s="316">
        <v>1</v>
      </c>
      <c r="B14" s="317">
        <v>2</v>
      </c>
      <c r="C14" s="318">
        <v>3</v>
      </c>
      <c r="D14" s="318">
        <v>4</v>
      </c>
      <c r="E14" s="318">
        <v>5</v>
      </c>
      <c r="F14" s="318">
        <v>6</v>
      </c>
      <c r="G14" s="318">
        <v>7</v>
      </c>
      <c r="H14" s="318">
        <v>8</v>
      </c>
      <c r="I14" s="318">
        <v>9</v>
      </c>
      <c r="J14" s="319">
        <v>10</v>
      </c>
      <c r="K14" s="320">
        <v>11</v>
      </c>
    </row>
    <row r="15" spans="1:11" ht="24.75" customHeight="1" thickTop="1">
      <c r="A15" s="618" t="s">
        <v>47</v>
      </c>
      <c r="B15" s="641">
        <v>88744</v>
      </c>
      <c r="C15" s="636">
        <v>142</v>
      </c>
      <c r="D15" s="636">
        <v>206</v>
      </c>
      <c r="E15" s="636">
        <v>348</v>
      </c>
      <c r="F15" s="640">
        <v>0.0039</v>
      </c>
      <c r="G15" s="636">
        <v>5295740979</v>
      </c>
      <c r="H15" s="636">
        <v>460239634</v>
      </c>
      <c r="I15" s="640">
        <v>0.0869</v>
      </c>
      <c r="J15" s="636">
        <v>205775</v>
      </c>
      <c r="K15" s="637">
        <v>202488</v>
      </c>
    </row>
    <row r="16" spans="1:11" ht="24.75" customHeight="1">
      <c r="A16" s="639"/>
      <c r="B16" s="633"/>
      <c r="C16" s="624"/>
      <c r="D16" s="624"/>
      <c r="E16" s="624"/>
      <c r="F16" s="634"/>
      <c r="G16" s="624"/>
      <c r="H16" s="624"/>
      <c r="I16" s="634"/>
      <c r="J16" s="624"/>
      <c r="K16" s="625"/>
    </row>
    <row r="17" spans="1:11" ht="24.75" customHeight="1">
      <c r="A17" s="638" t="s">
        <v>48</v>
      </c>
      <c r="B17" s="628">
        <v>9825</v>
      </c>
      <c r="C17" s="614">
        <v>18</v>
      </c>
      <c r="D17" s="614">
        <v>50</v>
      </c>
      <c r="E17" s="614">
        <v>68</v>
      </c>
      <c r="F17" s="630">
        <v>0.0069</v>
      </c>
      <c r="G17" s="614">
        <v>550527953</v>
      </c>
      <c r="H17" s="635">
        <v>133365159</v>
      </c>
      <c r="I17" s="654">
        <v>0.2422</v>
      </c>
      <c r="J17" s="614">
        <v>15369</v>
      </c>
      <c r="K17" s="616">
        <v>65618</v>
      </c>
    </row>
    <row r="18" spans="1:11" ht="24.75" customHeight="1">
      <c r="A18" s="639"/>
      <c r="B18" s="633"/>
      <c r="C18" s="624"/>
      <c r="D18" s="624"/>
      <c r="E18" s="624"/>
      <c r="F18" s="634"/>
      <c r="G18" s="624"/>
      <c r="H18" s="635"/>
      <c r="I18" s="654"/>
      <c r="J18" s="624"/>
      <c r="K18" s="625"/>
    </row>
    <row r="19" spans="1:11" ht="24.75" customHeight="1">
      <c r="A19" s="626" t="s">
        <v>49</v>
      </c>
      <c r="B19" s="628">
        <v>1701</v>
      </c>
      <c r="C19" s="614">
        <v>0</v>
      </c>
      <c r="D19" s="614">
        <v>15</v>
      </c>
      <c r="E19" s="614">
        <v>15</v>
      </c>
      <c r="F19" s="630">
        <v>0.0088</v>
      </c>
      <c r="G19" s="614">
        <v>77423044</v>
      </c>
      <c r="H19" s="635">
        <v>47866218</v>
      </c>
      <c r="I19" s="654">
        <v>0.6182</v>
      </c>
      <c r="J19" s="614">
        <v>0</v>
      </c>
      <c r="K19" s="616">
        <v>20274</v>
      </c>
    </row>
    <row r="20" spans="1:11" ht="24.75" customHeight="1">
      <c r="A20" s="632"/>
      <c r="B20" s="633"/>
      <c r="C20" s="624"/>
      <c r="D20" s="624"/>
      <c r="E20" s="624"/>
      <c r="F20" s="634"/>
      <c r="G20" s="624"/>
      <c r="H20" s="635"/>
      <c r="I20" s="654"/>
      <c r="J20" s="624"/>
      <c r="K20" s="625"/>
    </row>
    <row r="21" spans="1:11" ht="24.75" customHeight="1">
      <c r="A21" s="626" t="s">
        <v>450</v>
      </c>
      <c r="B21" s="628">
        <v>26438</v>
      </c>
      <c r="C21" s="614">
        <v>171</v>
      </c>
      <c r="D21" s="614">
        <v>305</v>
      </c>
      <c r="E21" s="614">
        <v>476</v>
      </c>
      <c r="F21" s="630">
        <v>0.018</v>
      </c>
      <c r="G21" s="614">
        <v>1924736066</v>
      </c>
      <c r="H21" s="614">
        <v>229503033</v>
      </c>
      <c r="I21" s="655">
        <v>0.1192</v>
      </c>
      <c r="J21" s="614">
        <v>134883</v>
      </c>
      <c r="K21" s="616">
        <v>96374</v>
      </c>
    </row>
    <row r="22" spans="1:11" ht="24.75" customHeight="1" thickBot="1">
      <c r="A22" s="627"/>
      <c r="B22" s="629"/>
      <c r="C22" s="615"/>
      <c r="D22" s="615"/>
      <c r="E22" s="615"/>
      <c r="F22" s="631"/>
      <c r="G22" s="615"/>
      <c r="H22" s="615"/>
      <c r="I22" s="634"/>
      <c r="J22" s="615"/>
      <c r="K22" s="617"/>
    </row>
    <row r="23" spans="1:11" ht="24.75" customHeight="1" thickTop="1">
      <c r="A23" s="618" t="s">
        <v>50</v>
      </c>
      <c r="B23" s="620">
        <v>126708</v>
      </c>
      <c r="C23" s="610">
        <v>331</v>
      </c>
      <c r="D23" s="610">
        <v>576</v>
      </c>
      <c r="E23" s="610">
        <v>907</v>
      </c>
      <c r="F23" s="622">
        <v>0.0072</v>
      </c>
      <c r="G23" s="610">
        <v>7848428042</v>
      </c>
      <c r="H23" s="610">
        <v>870974044</v>
      </c>
      <c r="I23" s="622">
        <v>0.111</v>
      </c>
      <c r="J23" s="610">
        <v>356027</v>
      </c>
      <c r="K23" s="612">
        <v>384754</v>
      </c>
    </row>
    <row r="24" spans="1:11" ht="24.75" customHeight="1" thickBot="1">
      <c r="A24" s="619"/>
      <c r="B24" s="621"/>
      <c r="C24" s="611"/>
      <c r="D24" s="611"/>
      <c r="E24" s="611"/>
      <c r="F24" s="623"/>
      <c r="G24" s="611"/>
      <c r="H24" s="611"/>
      <c r="I24" s="623"/>
      <c r="J24" s="611"/>
      <c r="K24" s="613"/>
    </row>
    <row r="25" spans="1:11" ht="15">
      <c r="A25" s="253"/>
      <c r="B25" s="321"/>
      <c r="C25" s="321"/>
      <c r="D25" s="321"/>
      <c r="E25" s="321"/>
      <c r="F25" s="322"/>
      <c r="G25" s="321"/>
      <c r="H25" s="321"/>
      <c r="I25" s="321"/>
      <c r="J25" s="321"/>
      <c r="K25" s="321"/>
    </row>
    <row r="26" spans="1:11" ht="15">
      <c r="A26" s="253"/>
      <c r="B26" s="321"/>
      <c r="C26" s="321"/>
      <c r="D26" s="321"/>
      <c r="E26" s="321"/>
      <c r="F26" s="322"/>
      <c r="G26" s="321"/>
      <c r="H26" s="321"/>
      <c r="I26" s="321"/>
      <c r="J26" s="321"/>
      <c r="K26" s="321"/>
    </row>
    <row r="27" spans="1:11" ht="15">
      <c r="A27" s="253"/>
      <c r="B27" s="321"/>
      <c r="C27" s="321"/>
      <c r="D27" s="321"/>
      <c r="E27" s="321"/>
      <c r="F27" s="322"/>
      <c r="G27" s="321"/>
      <c r="H27" s="321"/>
      <c r="I27" s="321"/>
      <c r="J27" s="321"/>
      <c r="K27" s="321"/>
    </row>
    <row r="28" ht="31.5" customHeight="1"/>
    <row r="29" spans="1:4" ht="15.75">
      <c r="A29" s="650"/>
      <c r="B29" s="650"/>
      <c r="C29" s="650"/>
      <c r="D29" s="650"/>
    </row>
    <row r="30" spans="1:4" ht="12.75">
      <c r="A30" s="239"/>
      <c r="B30" s="239"/>
      <c r="C30" s="239"/>
      <c r="D30" s="239"/>
    </row>
    <row r="31" spans="1:4" ht="15.75">
      <c r="A31" s="291"/>
      <c r="B31" s="291"/>
      <c r="C31" s="323"/>
      <c r="D31" s="323"/>
    </row>
    <row r="32" spans="1:4" ht="15.75">
      <c r="A32" s="324"/>
      <c r="B32" s="323"/>
      <c r="C32" s="325"/>
      <c r="D32" s="323"/>
    </row>
    <row r="33" spans="1:5" ht="15.75">
      <c r="A33" s="326"/>
      <c r="B33" s="323"/>
      <c r="C33" s="323"/>
      <c r="D33" s="323"/>
      <c r="E33" s="327"/>
    </row>
    <row r="34" spans="1:4" ht="12.75">
      <c r="A34" s="324"/>
      <c r="B34" s="651"/>
      <c r="C34" s="651"/>
      <c r="D34" s="651"/>
    </row>
    <row r="35" spans="1:4" ht="27" customHeight="1">
      <c r="A35" s="324"/>
      <c r="B35" s="651"/>
      <c r="C35" s="651"/>
      <c r="D35" s="651"/>
    </row>
    <row r="36" spans="1:4" ht="15.75">
      <c r="A36" s="326"/>
      <c r="B36" s="323"/>
      <c r="C36" s="323"/>
      <c r="D36" s="323"/>
    </row>
    <row r="37" spans="1:4" ht="15.75">
      <c r="A37" s="326"/>
      <c r="B37" s="323"/>
      <c r="C37" s="323"/>
      <c r="D37" s="323"/>
    </row>
    <row r="38" spans="1:4" ht="15.75">
      <c r="A38" s="326"/>
      <c r="B38" s="323"/>
      <c r="C38" s="323"/>
      <c r="D38" s="323"/>
    </row>
    <row r="39" spans="1:4" ht="15.75">
      <c r="A39" s="326"/>
      <c r="B39" s="323"/>
      <c r="C39" s="323"/>
      <c r="D39" s="323"/>
    </row>
  </sheetData>
  <mergeCells count="73">
    <mergeCell ref="A4:K6"/>
    <mergeCell ref="I23:I24"/>
    <mergeCell ref="I15:I16"/>
    <mergeCell ref="I17:I18"/>
    <mergeCell ref="I19:I20"/>
    <mergeCell ref="I21:I22"/>
    <mergeCell ref="A9:A13"/>
    <mergeCell ref="B9:B13"/>
    <mergeCell ref="C9:E11"/>
    <mergeCell ref="F9:F13"/>
    <mergeCell ref="A29:D29"/>
    <mergeCell ref="B34:B35"/>
    <mergeCell ref="C34:C35"/>
    <mergeCell ref="D34:D35"/>
    <mergeCell ref="G9:G13"/>
    <mergeCell ref="H9:H13"/>
    <mergeCell ref="J9:K11"/>
    <mergeCell ref="C12:C13"/>
    <mergeCell ref="D12:D13"/>
    <mergeCell ref="E12:E13"/>
    <mergeCell ref="J12:J13"/>
    <mergeCell ref="K12:K13"/>
    <mergeCell ref="I9:I13"/>
    <mergeCell ref="A15:A16"/>
    <mergeCell ref="B15:B16"/>
    <mergeCell ref="C15:C16"/>
    <mergeCell ref="D15:D16"/>
    <mergeCell ref="E15:E16"/>
    <mergeCell ref="F15:F16"/>
    <mergeCell ref="G15:G16"/>
    <mergeCell ref="H15:H16"/>
    <mergeCell ref="J15:J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J17:J18"/>
    <mergeCell ref="K17:K18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E23:E24"/>
    <mergeCell ref="F23:F24"/>
    <mergeCell ref="G23:G24"/>
    <mergeCell ref="H23:H24"/>
    <mergeCell ref="A23:A24"/>
    <mergeCell ref="B23:B24"/>
    <mergeCell ref="C23:C24"/>
    <mergeCell ref="D23:D24"/>
    <mergeCell ref="J23:J24"/>
    <mergeCell ref="K23:K24"/>
    <mergeCell ref="J21:J22"/>
    <mergeCell ref="K21:K22"/>
  </mergeCells>
  <printOptions/>
  <pageMargins left="0.3937007874015748" right="0.3937007874015748" top="0.3937007874015748" bottom="0.1968503937007874" header="0" footer="0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workbookViewId="0" topLeftCell="A1">
      <selection activeCell="C40" sqref="C40"/>
    </sheetView>
  </sheetViews>
  <sheetFormatPr defaultColWidth="9.140625" defaultRowHeight="12.75"/>
  <cols>
    <col min="1" max="1" width="25.7109375" style="21" customWidth="1"/>
    <col min="2" max="2" width="40.00390625" style="21" customWidth="1"/>
    <col min="3" max="10" width="10.7109375" style="21" customWidth="1"/>
    <col min="11" max="11" width="15.140625" style="21" customWidth="1"/>
    <col min="12" max="16384" width="9.140625" style="21" customWidth="1"/>
  </cols>
  <sheetData>
    <row r="1" ht="15">
      <c r="K1" s="22" t="s">
        <v>497</v>
      </c>
    </row>
    <row r="3" spans="1:10" ht="18.75">
      <c r="A3" s="669" t="s">
        <v>520</v>
      </c>
      <c r="B3" s="669"/>
      <c r="C3" s="669"/>
      <c r="D3" s="669"/>
      <c r="E3" s="669"/>
      <c r="F3" s="669"/>
      <c r="G3" s="669"/>
      <c r="H3" s="669"/>
      <c r="I3" s="669"/>
      <c r="J3" s="669"/>
    </row>
    <row r="5" ht="13.5" thickBot="1"/>
    <row r="6" spans="1:11" ht="16.5" customHeight="1" thickBot="1">
      <c r="A6" s="23"/>
      <c r="B6" s="47" t="s">
        <v>125</v>
      </c>
      <c r="C6" s="48" t="s">
        <v>126</v>
      </c>
      <c r="D6" s="48" t="s">
        <v>127</v>
      </c>
      <c r="E6" s="48" t="s">
        <v>128</v>
      </c>
      <c r="F6" s="48" t="s">
        <v>129</v>
      </c>
      <c r="G6" s="48" t="s">
        <v>130</v>
      </c>
      <c r="H6" s="48" t="s">
        <v>131</v>
      </c>
      <c r="I6" s="48" t="s">
        <v>132</v>
      </c>
      <c r="J6" s="49" t="s">
        <v>133</v>
      </c>
      <c r="K6" s="50" t="s">
        <v>202</v>
      </c>
    </row>
    <row r="7" spans="1:11" ht="16.5" customHeight="1" thickBot="1">
      <c r="A7" s="51"/>
      <c r="B7" s="51"/>
      <c r="C7" s="663" t="s">
        <v>123</v>
      </c>
      <c r="D7" s="664"/>
      <c r="E7" s="664"/>
      <c r="F7" s="664"/>
      <c r="G7" s="664"/>
      <c r="H7" s="664"/>
      <c r="I7" s="664"/>
      <c r="J7" s="665"/>
      <c r="K7" s="52" t="s">
        <v>123</v>
      </c>
    </row>
    <row r="8" spans="1:11" ht="16.5" customHeight="1" thickBot="1">
      <c r="A8" s="34" t="s">
        <v>134</v>
      </c>
      <c r="B8" s="35"/>
      <c r="C8" s="53">
        <f>SUM('[5]RČ2006A'!$E$5)</f>
        <v>2</v>
      </c>
      <c r="D8" s="53">
        <f>SUM('[6]RČ2006A'!$G$5)</f>
        <v>0</v>
      </c>
      <c r="E8" s="53">
        <f>SUM('[7]RČ2005A'!$H$5)</f>
        <v>4</v>
      </c>
      <c r="F8" s="53">
        <f>SUM('[8]RČ2005A'!$F$5)</f>
        <v>0</v>
      </c>
      <c r="G8" s="53">
        <f>SUM('[12]RČ2005A'!$H$5)</f>
        <v>0</v>
      </c>
      <c r="H8" s="53">
        <f>SUM('[11]RČ2006A'!$I$5)</f>
        <v>0</v>
      </c>
      <c r="I8" s="53">
        <f>SUM('[10]RČ2006A'!$I$5)</f>
        <v>1</v>
      </c>
      <c r="J8" s="54">
        <f>SUM('[9]RČ2006A'!$J$5)</f>
        <v>0</v>
      </c>
      <c r="K8" s="24">
        <f aca="true" t="shared" si="0" ref="K8:K37">SUM(C8:J8)</f>
        <v>7</v>
      </c>
    </row>
    <row r="9" spans="1:11" ht="16.5" customHeight="1">
      <c r="A9" s="36" t="s">
        <v>203</v>
      </c>
      <c r="B9" s="37"/>
      <c r="C9" s="55">
        <f>SUM('[5]RČ2006A'!$E$6)</f>
        <v>2161</v>
      </c>
      <c r="D9" s="56">
        <f>SUM('[6]RČ2006A'!$G$6)</f>
        <v>1412</v>
      </c>
      <c r="E9" s="55">
        <f>SUM('[7]RČ2005A'!$H$6)</f>
        <v>1481</v>
      </c>
      <c r="F9" s="56">
        <f>SUM('[8]RČ2005A'!$F$6)</f>
        <v>1095</v>
      </c>
      <c r="G9" s="55">
        <f>SUM('[12]RČ2005A'!$H$6)</f>
        <v>2134</v>
      </c>
      <c r="H9" s="56">
        <f>SUM('[11]RČ2006A'!$I$6)</f>
        <v>1202</v>
      </c>
      <c r="I9" s="55">
        <f>SUM('[10]RČ2006A'!$I$6)</f>
        <v>1673</v>
      </c>
      <c r="J9" s="56">
        <f>SUM('[9]RČ2006A'!$J$6)</f>
        <v>2233</v>
      </c>
      <c r="K9" s="25">
        <f t="shared" si="0"/>
        <v>13391</v>
      </c>
    </row>
    <row r="10" spans="1:11" ht="16.5" customHeight="1">
      <c r="A10" s="38" t="s">
        <v>204</v>
      </c>
      <c r="B10" s="39"/>
      <c r="C10" s="57">
        <f>SUM('[5]RČ2006A'!$E$7)</f>
        <v>105</v>
      </c>
      <c r="D10" s="58">
        <f>SUM('[6]RČ2006A'!$G$7)</f>
        <v>59</v>
      </c>
      <c r="E10" s="57">
        <f>SUM('[7]RČ2005A'!$H$7)</f>
        <v>61</v>
      </c>
      <c r="F10" s="58">
        <f>SUM('[8]RČ2005A'!$F$7)</f>
        <v>69</v>
      </c>
      <c r="G10" s="57">
        <f>SUM('[12]RČ2005A'!$H$7)</f>
        <v>116</v>
      </c>
      <c r="H10" s="58">
        <f>SUM('[11]RČ2006A'!$I$7)</f>
        <v>50</v>
      </c>
      <c r="I10" s="57">
        <f>SUM('[10]RČ2006A'!$I$7)</f>
        <v>50</v>
      </c>
      <c r="J10" s="58">
        <f>SUM('[9]RČ2006A'!$J$7)</f>
        <v>86</v>
      </c>
      <c r="K10" s="26">
        <f t="shared" si="0"/>
        <v>596</v>
      </c>
    </row>
    <row r="11" spans="1:11" ht="16.5" customHeight="1">
      <c r="A11" s="38" t="s">
        <v>135</v>
      </c>
      <c r="B11" s="40"/>
      <c r="C11" s="57">
        <f>SUM('[5]RČ2006A'!$E$8)</f>
        <v>735</v>
      </c>
      <c r="D11" s="58">
        <f>SUM('[6]RČ2006A'!$G$8)</f>
        <v>404</v>
      </c>
      <c r="E11" s="57">
        <f>SUM('[7]RČ2005A'!$H$8)</f>
        <v>555</v>
      </c>
      <c r="F11" s="58">
        <f>SUM('[8]RČ2005A'!$F$8)</f>
        <v>255</v>
      </c>
      <c r="G11" s="57">
        <f>SUM('[12]RČ2005A'!$H$8)</f>
        <v>435</v>
      </c>
      <c r="H11" s="58">
        <f>SUM('[11]RČ2006A'!$I$8)</f>
        <v>1028</v>
      </c>
      <c r="I11" s="57">
        <f>SUM('[10]RČ2006A'!$I$8)</f>
        <v>474</v>
      </c>
      <c r="J11" s="58">
        <f>SUM('[9]RČ2006A'!$J$8)</f>
        <v>318</v>
      </c>
      <c r="K11" s="26">
        <f t="shared" si="0"/>
        <v>4204</v>
      </c>
    </row>
    <row r="12" spans="1:11" ht="16.5" customHeight="1">
      <c r="A12" s="38" t="s">
        <v>136</v>
      </c>
      <c r="B12" s="40"/>
      <c r="C12" s="57">
        <f>SUM('[5]RČ2006A'!$E$9)</f>
        <v>0</v>
      </c>
      <c r="D12" s="58">
        <f>SUM('[6]RČ2006A'!$G$9)</f>
        <v>0</v>
      </c>
      <c r="E12" s="57">
        <f>SUM('[7]RČ2005A'!$H$9)</f>
        <v>0</v>
      </c>
      <c r="F12" s="58">
        <f>SUM('[8]RČ2005A'!$F$9)</f>
        <v>5</v>
      </c>
      <c r="G12" s="57">
        <f>SUM('[12]RČ2005A'!$H$9)</f>
        <v>9</v>
      </c>
      <c r="H12" s="58">
        <f>SUM('[11]RČ2006A'!$I$9)</f>
        <v>4</v>
      </c>
      <c r="I12" s="57">
        <f>SUM('[10]RČ2006A'!$I$9)</f>
        <v>4</v>
      </c>
      <c r="J12" s="58">
        <f>SUM('[9]RČ2006A'!$J$9)</f>
        <v>1</v>
      </c>
      <c r="K12" s="26">
        <f t="shared" si="0"/>
        <v>23</v>
      </c>
    </row>
    <row r="13" spans="1:11" ht="16.5" customHeight="1">
      <c r="A13" s="666" t="s">
        <v>137</v>
      </c>
      <c r="B13" s="39" t="s">
        <v>205</v>
      </c>
      <c r="C13" s="57">
        <f>SUM('[5]RČ2006A'!$E$10)</f>
        <v>34</v>
      </c>
      <c r="D13" s="58">
        <f>SUM('[6]RČ2006A'!$G$10)</f>
        <v>229</v>
      </c>
      <c r="E13" s="57">
        <f>SUM('[7]RČ2005A'!$H$10)</f>
        <v>246</v>
      </c>
      <c r="F13" s="58">
        <f>SUM('[8]RČ2005A'!$F$10)</f>
        <v>123</v>
      </c>
      <c r="G13" s="57">
        <f>SUM('[12]RČ2005A'!$H$10)</f>
        <v>241</v>
      </c>
      <c r="H13" s="58">
        <f>SUM('[11]RČ2006A'!$I$10)</f>
        <v>279</v>
      </c>
      <c r="I13" s="57">
        <f>SUM('[10]RČ2006A'!$I$10)</f>
        <v>226</v>
      </c>
      <c r="J13" s="58">
        <f>SUM('[9]RČ2006A'!$J$10)</f>
        <v>331</v>
      </c>
      <c r="K13" s="26">
        <f t="shared" si="0"/>
        <v>1709</v>
      </c>
    </row>
    <row r="14" spans="1:11" ht="16.5" customHeight="1">
      <c r="A14" s="667"/>
      <c r="B14" s="39" t="s">
        <v>138</v>
      </c>
      <c r="C14" s="57">
        <f>SUM('[5]RČ2006A'!$E$11)</f>
        <v>160</v>
      </c>
      <c r="D14" s="58">
        <f>SUM('[6]RČ2006A'!$G$11)</f>
        <v>57</v>
      </c>
      <c r="E14" s="57">
        <f>SUM('[7]RČ2005A'!$H$11)</f>
        <v>191</v>
      </c>
      <c r="F14" s="58">
        <f>SUM('[8]RČ2005A'!$F$11)</f>
        <v>206</v>
      </c>
      <c r="G14" s="57">
        <f>SUM('[12]RČ2005A'!$H$11)</f>
        <v>265</v>
      </c>
      <c r="H14" s="58">
        <f>SUM('[11]RČ2006A'!$I$11)</f>
        <v>178</v>
      </c>
      <c r="I14" s="57">
        <f>SUM('[10]RČ2006A'!$I$11)</f>
        <v>221</v>
      </c>
      <c r="J14" s="58">
        <f>SUM('[9]RČ2006A'!$J$11)</f>
        <v>239</v>
      </c>
      <c r="K14" s="26">
        <f t="shared" si="0"/>
        <v>1517</v>
      </c>
    </row>
    <row r="15" spans="1:11" ht="16.5" customHeight="1">
      <c r="A15" s="667"/>
      <c r="B15" s="39" t="s">
        <v>139</v>
      </c>
      <c r="C15" s="57">
        <f>SUM('[5]RČ2006A'!$E$12)</f>
        <v>0</v>
      </c>
      <c r="D15" s="58">
        <f>SUM('[6]RČ2006A'!$G$12)</f>
        <v>0</v>
      </c>
      <c r="E15" s="57">
        <f>SUM('[7]RČ2005A'!$H$12)</f>
        <v>0</v>
      </c>
      <c r="F15" s="58">
        <f>SUM('[8]RČ2005A'!$F$12)</f>
        <v>0</v>
      </c>
      <c r="G15" s="57">
        <f>SUM('[12]RČ2005A'!$H$12)</f>
        <v>0</v>
      </c>
      <c r="H15" s="58">
        <f>SUM('[11]RČ2006A'!$I$12)</f>
        <v>0</v>
      </c>
      <c r="I15" s="57">
        <f>SUM('[10]RČ2006A'!$I$12)</f>
        <v>1</v>
      </c>
      <c r="J15" s="58">
        <f>SUM('[9]RČ2006A'!$J$12)</f>
        <v>2</v>
      </c>
      <c r="K15" s="26">
        <f t="shared" si="0"/>
        <v>3</v>
      </c>
    </row>
    <row r="16" spans="1:11" ht="16.5" customHeight="1">
      <c r="A16" s="667"/>
      <c r="B16" s="39" t="s">
        <v>140</v>
      </c>
      <c r="C16" s="57">
        <f>SUM('[5]RČ2006A'!$E$13)</f>
        <v>0</v>
      </c>
      <c r="D16" s="58">
        <f>SUM('[6]RČ2006A'!$G$13)</f>
        <v>0</v>
      </c>
      <c r="E16" s="57">
        <f>SUM('[7]RČ2005A'!$H$13)</f>
        <v>0</v>
      </c>
      <c r="F16" s="58">
        <f>SUM('[8]RČ2005A'!$F$13)</f>
        <v>0</v>
      </c>
      <c r="G16" s="57">
        <f>SUM('[12]RČ2005A'!$H$13)</f>
        <v>0</v>
      </c>
      <c r="H16" s="58">
        <f>SUM('[11]RČ2006A'!$I$13)</f>
        <v>0</v>
      </c>
      <c r="I16" s="57">
        <f>SUM('[10]RČ2006A'!$I$13)</f>
        <v>0</v>
      </c>
      <c r="J16" s="58">
        <f>SUM('[9]RČ2006A'!$J$13)</f>
        <v>1</v>
      </c>
      <c r="K16" s="26">
        <f t="shared" si="0"/>
        <v>1</v>
      </c>
    </row>
    <row r="17" spans="1:11" ht="16.5" customHeight="1">
      <c r="A17" s="668"/>
      <c r="B17" s="39" t="s">
        <v>141</v>
      </c>
      <c r="C17" s="57">
        <f>SUM('[5]RČ2006A'!$E$14)</f>
        <v>26</v>
      </c>
      <c r="D17" s="58">
        <f>SUM('[6]RČ2006A'!$G$14)</f>
        <v>18</v>
      </c>
      <c r="E17" s="57">
        <f>SUM('[7]RČ2005A'!$H$14)</f>
        <v>18</v>
      </c>
      <c r="F17" s="58">
        <f>SUM('[8]RČ2005A'!$F$14)</f>
        <v>4</v>
      </c>
      <c r="G17" s="57">
        <f>SUM('[12]RČ2005A'!$H$14)</f>
        <v>69</v>
      </c>
      <c r="H17" s="58">
        <f>SUM('[11]RČ2006A'!$I$14)</f>
        <v>15</v>
      </c>
      <c r="I17" s="57">
        <f>SUM('[10]RČ2006A'!$I$14)</f>
        <v>12</v>
      </c>
      <c r="J17" s="58">
        <f>SUM('[9]RČ2006A'!$J$14)</f>
        <v>9</v>
      </c>
      <c r="K17" s="26">
        <f t="shared" si="0"/>
        <v>171</v>
      </c>
    </row>
    <row r="18" spans="1:11" ht="16.5" customHeight="1">
      <c r="A18" s="38" t="s">
        <v>142</v>
      </c>
      <c r="B18" s="40"/>
      <c r="C18" s="57">
        <f>SUM('[5]RČ2006A'!$E$15)</f>
        <v>0</v>
      </c>
      <c r="D18" s="58">
        <f>SUM('[6]RČ2006A'!$G$15)</f>
        <v>79</v>
      </c>
      <c r="E18" s="57">
        <f>SUM('[7]RČ2005A'!$H$15)</f>
        <v>2</v>
      </c>
      <c r="F18" s="58">
        <f>SUM('[8]RČ2005A'!$F$15)</f>
        <v>1</v>
      </c>
      <c r="G18" s="57">
        <f>SUM('[12]RČ2005A'!$H$15)</f>
        <v>7</v>
      </c>
      <c r="H18" s="58">
        <f>SUM('[11]RČ2006A'!$I$15)</f>
        <v>31</v>
      </c>
      <c r="I18" s="57">
        <f>SUM('[10]RČ2006A'!$I$15)</f>
        <v>1</v>
      </c>
      <c r="J18" s="58">
        <f>SUM('[9]RČ2006A'!$J$15)</f>
        <v>75</v>
      </c>
      <c r="K18" s="26">
        <f t="shared" si="0"/>
        <v>196</v>
      </c>
    </row>
    <row r="19" spans="1:11" ht="16.5" customHeight="1">
      <c r="A19" s="38" t="s">
        <v>143</v>
      </c>
      <c r="B19" s="40"/>
      <c r="C19" s="57">
        <f>SUM('[5]RČ2006A'!$E$16)</f>
        <v>0</v>
      </c>
      <c r="D19" s="58">
        <f>SUM('[6]RČ2006A'!$G$16)</f>
        <v>7</v>
      </c>
      <c r="E19" s="57">
        <f>SUM('[7]RČ2005A'!$H$16)</f>
        <v>2</v>
      </c>
      <c r="F19" s="58">
        <f>SUM('[8]RČ2005A'!$F$16)</f>
        <v>3</v>
      </c>
      <c r="G19" s="57">
        <f>SUM('[12]RČ2005A'!$H$16)</f>
        <v>3</v>
      </c>
      <c r="H19" s="58">
        <f>SUM('[11]RČ2006A'!$I$16)</f>
        <v>0</v>
      </c>
      <c r="I19" s="57">
        <f>SUM('[10]RČ2006A'!$I$16)</f>
        <v>1</v>
      </c>
      <c r="J19" s="58">
        <f>SUM('[9]RČ2006A'!$J$16)</f>
        <v>14</v>
      </c>
      <c r="K19" s="26">
        <f t="shared" si="0"/>
        <v>30</v>
      </c>
    </row>
    <row r="20" spans="1:11" ht="16.5" customHeight="1">
      <c r="A20" s="38" t="s">
        <v>144</v>
      </c>
      <c r="B20" s="40"/>
      <c r="C20" s="57">
        <f>SUM('[5]RČ2006A'!$E$17)</f>
        <v>47</v>
      </c>
      <c r="D20" s="58">
        <f>SUM('[6]RČ2006A'!$G$17)</f>
        <v>73</v>
      </c>
      <c r="E20" s="57">
        <f>SUM('[7]RČ2005A'!$H$17)</f>
        <v>45</v>
      </c>
      <c r="F20" s="58">
        <f>SUM('[8]RČ2005A'!$F$17)</f>
        <v>57</v>
      </c>
      <c r="G20" s="57">
        <f>SUM('[12]RČ2005A'!$H$17)</f>
        <v>62</v>
      </c>
      <c r="H20" s="58">
        <f>SUM('[11]RČ2006A'!$I$17)</f>
        <v>56</v>
      </c>
      <c r="I20" s="57">
        <f>SUM('[10]RČ2006A'!$I$17)</f>
        <v>64</v>
      </c>
      <c r="J20" s="58">
        <f>SUM('[9]RČ2006A'!$J$17)</f>
        <v>97</v>
      </c>
      <c r="K20" s="26">
        <f t="shared" si="0"/>
        <v>501</v>
      </c>
    </row>
    <row r="21" spans="1:11" ht="16.5" customHeight="1">
      <c r="A21" s="41" t="s">
        <v>145</v>
      </c>
      <c r="B21" s="42"/>
      <c r="C21" s="57">
        <f>SUM('[5]RČ2006A'!$E$18)</f>
        <v>0</v>
      </c>
      <c r="D21" s="58">
        <f>SUM('[6]RČ2006A'!$G$18)</f>
        <v>2</v>
      </c>
      <c r="E21" s="57">
        <f>SUM('[7]RČ2005A'!$H$18)</f>
        <v>2</v>
      </c>
      <c r="F21" s="58">
        <f>SUM('[8]RČ2005A'!$F$18)</f>
        <v>0</v>
      </c>
      <c r="G21" s="57">
        <f>SUM('[12]RČ2005A'!$H$18)</f>
        <v>0</v>
      </c>
      <c r="H21" s="58">
        <f>SUM('[11]RČ2006A'!$I$18)</f>
        <v>1</v>
      </c>
      <c r="I21" s="57">
        <f>SUM('[10]RČ2006A'!$I$18)</f>
        <v>4</v>
      </c>
      <c r="J21" s="58">
        <f>SUM('[9]RČ2006A'!$J$18)</f>
        <v>1</v>
      </c>
      <c r="K21" s="26">
        <f t="shared" si="0"/>
        <v>10</v>
      </c>
    </row>
    <row r="22" spans="1:11" ht="16.5" customHeight="1">
      <c r="A22" s="38" t="s">
        <v>146</v>
      </c>
      <c r="B22" s="40"/>
      <c r="C22" s="57">
        <f>SUM('[5]RČ2006A'!$E$19)</f>
        <v>35</v>
      </c>
      <c r="D22" s="58">
        <f>SUM('[6]RČ2006A'!$G$19)</f>
        <v>47</v>
      </c>
      <c r="E22" s="57">
        <f>SUM('[7]RČ2005A'!$H$19)</f>
        <v>50</v>
      </c>
      <c r="F22" s="58">
        <f>SUM('[8]RČ2005A'!$F$19)</f>
        <v>26</v>
      </c>
      <c r="G22" s="57">
        <f>SUM('[12]RČ2005A'!$H$19)</f>
        <v>38</v>
      </c>
      <c r="H22" s="58">
        <f>SUM('[11]RČ2006A'!$I$19)</f>
        <v>41</v>
      </c>
      <c r="I22" s="57">
        <f>SUM('[10]RČ2006A'!$I$19)</f>
        <v>87</v>
      </c>
      <c r="J22" s="58">
        <f>SUM('[9]RČ2006A'!$J$19)</f>
        <v>147</v>
      </c>
      <c r="K22" s="26">
        <f t="shared" si="0"/>
        <v>471</v>
      </c>
    </row>
    <row r="23" spans="1:11" ht="16.5" customHeight="1">
      <c r="A23" s="36" t="s">
        <v>206</v>
      </c>
      <c r="B23" s="43"/>
      <c r="C23" s="57">
        <f>SUM('[5]RČ2006A'!$E$20)</f>
        <v>32</v>
      </c>
      <c r="D23" s="58">
        <f>SUM('[6]RČ2006A'!$G$20)</f>
        <v>9</v>
      </c>
      <c r="E23" s="57">
        <f>SUM('[7]RČ2005A'!$H$20)</f>
        <v>6</v>
      </c>
      <c r="F23" s="58">
        <f>SUM('[8]RČ2005A'!$F$20)</f>
        <v>4</v>
      </c>
      <c r="G23" s="57">
        <f>SUM('[12]RČ2005A'!$H$20)</f>
        <v>5</v>
      </c>
      <c r="H23" s="58">
        <f>SUM('[11]RČ2006A'!$I$20)</f>
        <v>11</v>
      </c>
      <c r="I23" s="57">
        <f>SUM('[10]RČ2006A'!$I$20)</f>
        <v>12</v>
      </c>
      <c r="J23" s="58">
        <f>SUM('[9]RČ2006A'!$J$20)</f>
        <v>45</v>
      </c>
      <c r="K23" s="26">
        <f t="shared" si="0"/>
        <v>124</v>
      </c>
    </row>
    <row r="24" spans="1:11" ht="16.5" customHeight="1">
      <c r="A24" s="38" t="s">
        <v>147</v>
      </c>
      <c r="B24" s="40"/>
      <c r="C24" s="57">
        <f>SUM('[5]RČ2006A'!$E$21)</f>
        <v>2</v>
      </c>
      <c r="D24" s="58">
        <f>SUM('[6]RČ2006A'!$G$21)</f>
        <v>3</v>
      </c>
      <c r="E24" s="57">
        <f>SUM('[7]RČ2005A'!$H$21)</f>
        <v>4</v>
      </c>
      <c r="F24" s="58">
        <f>SUM('[8]RČ2005A'!$F$21)</f>
        <v>4</v>
      </c>
      <c r="G24" s="57">
        <f>SUM('[12]RČ2005A'!$H$21)</f>
        <v>1</v>
      </c>
      <c r="H24" s="58">
        <f>SUM('[11]RČ2006A'!$I$21)</f>
        <v>8</v>
      </c>
      <c r="I24" s="57">
        <f>SUM('[10]RČ2006A'!$I$21)</f>
        <v>1</v>
      </c>
      <c r="J24" s="58">
        <f>SUM('[9]RČ2006A'!$J$21)</f>
        <v>4</v>
      </c>
      <c r="K24" s="26">
        <f t="shared" si="0"/>
        <v>27</v>
      </c>
    </row>
    <row r="25" spans="1:11" ht="16.5" customHeight="1">
      <c r="A25" s="38" t="s">
        <v>148</v>
      </c>
      <c r="B25" s="40"/>
      <c r="C25" s="57">
        <f>SUM('[5]RČ2006A'!$E$22)</f>
        <v>19</v>
      </c>
      <c r="D25" s="58">
        <f>SUM('[6]RČ2006A'!$G$22)</f>
        <v>8</v>
      </c>
      <c r="E25" s="57">
        <f>SUM('[7]RČ2005A'!$H$22)</f>
        <v>7</v>
      </c>
      <c r="F25" s="58">
        <f>SUM('[8]RČ2005A'!$F$22)</f>
        <v>27</v>
      </c>
      <c r="G25" s="57">
        <f>SUM('[12]RČ2005A'!$H$22)</f>
        <v>5</v>
      </c>
      <c r="H25" s="58">
        <f>SUM('[11]RČ2006A'!$I$22)</f>
        <v>6</v>
      </c>
      <c r="I25" s="57">
        <f>SUM('[10]RČ2006A'!$I$22)</f>
        <v>19</v>
      </c>
      <c r="J25" s="58">
        <f>SUM('[9]RČ2006A'!$J$22)</f>
        <v>18</v>
      </c>
      <c r="K25" s="26">
        <f t="shared" si="0"/>
        <v>109</v>
      </c>
    </row>
    <row r="26" spans="1:11" ht="16.5" customHeight="1">
      <c r="A26" s="38" t="s">
        <v>149</v>
      </c>
      <c r="B26" s="40"/>
      <c r="C26" s="57">
        <f>SUM('[5]RČ2006A'!$E$23)</f>
        <v>19</v>
      </c>
      <c r="D26" s="58">
        <f>SUM('[6]RČ2006A'!$G$23)</f>
        <v>18</v>
      </c>
      <c r="E26" s="57">
        <f>SUM('[7]RČ2005A'!$H$23)</f>
        <v>13</v>
      </c>
      <c r="F26" s="58">
        <f>SUM('[8]RČ2005A'!$F$23)</f>
        <v>34</v>
      </c>
      <c r="G26" s="57">
        <f>SUM('[12]RČ2005A'!$H$23)</f>
        <v>20</v>
      </c>
      <c r="H26" s="58">
        <f>SUM('[11]RČ2006A'!$I$23)</f>
        <v>15</v>
      </c>
      <c r="I26" s="57">
        <f>SUM('[10]RČ2006A'!$I$23)</f>
        <v>41</v>
      </c>
      <c r="J26" s="58">
        <f>SUM('[9]RČ2006A'!$J$23)</f>
        <v>26</v>
      </c>
      <c r="K26" s="26">
        <f t="shared" si="0"/>
        <v>186</v>
      </c>
    </row>
    <row r="27" spans="1:11" ht="16.5" customHeight="1">
      <c r="A27" s="38" t="s">
        <v>150</v>
      </c>
      <c r="B27" s="44"/>
      <c r="C27" s="57">
        <f>SUM('[5]RČ2006A'!$E$24)</f>
        <v>26</v>
      </c>
      <c r="D27" s="58">
        <f>SUM('[6]RČ2006A'!$G$24)</f>
        <v>17</v>
      </c>
      <c r="E27" s="57">
        <f>SUM('[7]RČ2005A'!$H$24)</f>
        <v>27</v>
      </c>
      <c r="F27" s="58">
        <f>SUM('[8]RČ2005A'!$F$24)</f>
        <v>11</v>
      </c>
      <c r="G27" s="57">
        <f>SUM('[12]RČ2005A'!$H$24)</f>
        <v>25</v>
      </c>
      <c r="H27" s="58">
        <f>SUM('[11]RČ2006A'!$I$24)</f>
        <v>12</v>
      </c>
      <c r="I27" s="57">
        <f>SUM('[10]RČ2006A'!$I$24)</f>
        <v>16</v>
      </c>
      <c r="J27" s="58">
        <f>SUM('[9]RČ2006A'!$J$24)</f>
        <v>18</v>
      </c>
      <c r="K27" s="26">
        <f t="shared" si="0"/>
        <v>152</v>
      </c>
    </row>
    <row r="28" spans="1:11" ht="16.5" customHeight="1">
      <c r="A28" s="38" t="s">
        <v>151</v>
      </c>
      <c r="B28" s="44"/>
      <c r="C28" s="57">
        <f>SUM('[5]RČ2006A'!$E$25)</f>
        <v>0</v>
      </c>
      <c r="D28" s="58">
        <f>SUM('[6]RČ2006A'!$G$25)</f>
        <v>0</v>
      </c>
      <c r="E28" s="57">
        <f>SUM('[7]RČ2005A'!$H$25)</f>
        <v>0</v>
      </c>
      <c r="F28" s="58">
        <f>SUM('[8]RČ2005A'!$F$25)</f>
        <v>0</v>
      </c>
      <c r="G28" s="57">
        <f>SUM('[12]RČ2005A'!$H$25)</f>
        <v>0</v>
      </c>
      <c r="H28" s="58">
        <f>SUM('[11]RČ2006A'!$I$25)</f>
        <v>0</v>
      </c>
      <c r="I28" s="57">
        <f>SUM('[10]RČ2006A'!$I$25)</f>
        <v>0</v>
      </c>
      <c r="J28" s="58">
        <f>SUM('[9]RČ2006A'!$J$25)</f>
        <v>0</v>
      </c>
      <c r="K28" s="26">
        <f t="shared" si="0"/>
        <v>0</v>
      </c>
    </row>
    <row r="29" spans="1:11" ht="16.5" customHeight="1">
      <c r="A29" s="38" t="s">
        <v>2</v>
      </c>
      <c r="B29" s="44"/>
      <c r="C29" s="57">
        <f>SUM('[5]RČ2006A'!$E$26)</f>
        <v>22</v>
      </c>
      <c r="D29" s="58">
        <f>SUM('[6]RČ2006A'!$G$26)</f>
        <v>0</v>
      </c>
      <c r="E29" s="57">
        <f>SUM('[7]RČ2005A'!$H$26)</f>
        <v>0</v>
      </c>
      <c r="F29" s="58">
        <f>SUM('[8]RČ2005A'!$F$26)</f>
        <v>0</v>
      </c>
      <c r="G29" s="57">
        <f>SUM('[12]RČ2005A'!$H$26)</f>
        <v>0</v>
      </c>
      <c r="H29" s="58">
        <f>SUM('[11]RČ2006A'!$I$26)</f>
        <v>7</v>
      </c>
      <c r="I29" s="57">
        <f>SUM('[10]RČ2006A'!$I$26)</f>
        <v>0</v>
      </c>
      <c r="J29" s="58">
        <f>SUM('[9]RČ2006A'!$J$26)</f>
        <v>0</v>
      </c>
      <c r="K29" s="26">
        <f t="shared" si="0"/>
        <v>29</v>
      </c>
    </row>
    <row r="30" spans="1:11" ht="16.5" customHeight="1">
      <c r="A30" s="41" t="s">
        <v>152</v>
      </c>
      <c r="B30" s="44"/>
      <c r="C30" s="57">
        <f>SUM('[5]RČ2006A'!$E$27)</f>
        <v>2</v>
      </c>
      <c r="D30" s="58">
        <f>SUM('[6]RČ2006A'!$G$27)</f>
        <v>3</v>
      </c>
      <c r="E30" s="57">
        <f>SUM('[7]RČ2005A'!$H$27)</f>
        <v>2</v>
      </c>
      <c r="F30" s="58">
        <f>SUM('[8]RČ2005A'!$F$27)</f>
        <v>7</v>
      </c>
      <c r="G30" s="57">
        <f>SUM('[12]RČ2005A'!$H$27)</f>
        <v>10</v>
      </c>
      <c r="H30" s="58">
        <f>SUM('[11]RČ2006A'!$I$27)</f>
        <v>1</v>
      </c>
      <c r="I30" s="57">
        <f>SUM('[10]RČ2006A'!$I$27)</f>
        <v>24</v>
      </c>
      <c r="J30" s="58">
        <f>SUM('[9]RČ2006A'!$J$27)</f>
        <v>17</v>
      </c>
      <c r="K30" s="26">
        <f t="shared" si="0"/>
        <v>66</v>
      </c>
    </row>
    <row r="31" spans="1:11" ht="16.5" customHeight="1">
      <c r="A31" s="41" t="s">
        <v>153</v>
      </c>
      <c r="B31" s="40"/>
      <c r="C31" s="57">
        <f>SUM('[5]RČ2006A'!$E$28)</f>
        <v>3</v>
      </c>
      <c r="D31" s="58">
        <f>SUM('[6]RČ2006A'!$G$28)</f>
        <v>0</v>
      </c>
      <c r="E31" s="57">
        <f>SUM('[7]RČ2005A'!$H$28)</f>
        <v>0</v>
      </c>
      <c r="F31" s="58">
        <f>SUM('[8]RČ2005A'!$F$28)</f>
        <v>0</v>
      </c>
      <c r="G31" s="57">
        <f>SUM('[12]RČ2005A'!$H$28)</f>
        <v>15</v>
      </c>
      <c r="H31" s="58">
        <f>SUM('[11]RČ2006A'!$I$28)</f>
        <v>2</v>
      </c>
      <c r="I31" s="57">
        <f>SUM('[10]RČ2006A'!$I$28)</f>
        <v>2</v>
      </c>
      <c r="J31" s="58">
        <f>SUM('[9]RČ2006A'!$J$28)</f>
        <v>4</v>
      </c>
      <c r="K31" s="26">
        <f t="shared" si="0"/>
        <v>26</v>
      </c>
    </row>
    <row r="32" spans="1:11" ht="16.5" customHeight="1">
      <c r="A32" s="38" t="s">
        <v>207</v>
      </c>
      <c r="B32" s="40"/>
      <c r="C32" s="57">
        <f>SUM('[5]RČ2006A'!$E$29)</f>
        <v>0</v>
      </c>
      <c r="D32" s="58">
        <f>SUM('[6]RČ2006A'!$G$29)</f>
        <v>11594</v>
      </c>
      <c r="E32" s="57">
        <f>SUM('[7]RČ2005A'!$H$29)</f>
        <v>5</v>
      </c>
      <c r="F32" s="58">
        <f>SUM('[8]RČ2005A'!$F$29)</f>
        <v>2</v>
      </c>
      <c r="G32" s="57">
        <f>SUM('[12]RČ2005A'!$H$29)</f>
        <v>2</v>
      </c>
      <c r="H32" s="58">
        <f>SUM('[11]RČ2006A'!$I$29)</f>
        <v>1</v>
      </c>
      <c r="I32" s="57">
        <f>SUM('[10]RČ2006A'!$I$29)</f>
        <v>3</v>
      </c>
      <c r="J32" s="58">
        <f>SUM('[9]RČ2006A'!$J$29)</f>
        <v>28</v>
      </c>
      <c r="K32" s="26">
        <f t="shared" si="0"/>
        <v>11635</v>
      </c>
    </row>
    <row r="33" spans="1:11" ht="16.5" customHeight="1">
      <c r="A33" s="38" t="s">
        <v>208</v>
      </c>
      <c r="B33" s="40"/>
      <c r="C33" s="57">
        <f>SUM('[5]RČ2006A'!$E$30)</f>
        <v>37</v>
      </c>
      <c r="D33" s="58">
        <f>SUM('[6]RČ2006A'!$G$30)</f>
        <v>1954</v>
      </c>
      <c r="E33" s="57">
        <f>SUM('[7]RČ2005A'!$H$30)</f>
        <v>0</v>
      </c>
      <c r="F33" s="58">
        <f>SUM('[8]RČ2005A'!$F$30)</f>
        <v>0</v>
      </c>
      <c r="G33" s="57">
        <f>SUM('[12]RČ2005A'!$H$30)</f>
        <v>0</v>
      </c>
      <c r="H33" s="58">
        <f>SUM('[11]RČ2006A'!$I$30)</f>
        <v>0</v>
      </c>
      <c r="I33" s="57">
        <f>SUM('[10]RČ2006A'!$I$30)</f>
        <v>9</v>
      </c>
      <c r="J33" s="58">
        <f>SUM('[9]RČ2006A'!$J$30)</f>
        <v>9</v>
      </c>
      <c r="K33" s="26">
        <f t="shared" si="0"/>
        <v>2009</v>
      </c>
    </row>
    <row r="34" spans="1:11" ht="16.5" customHeight="1">
      <c r="A34" s="38" t="s">
        <v>209</v>
      </c>
      <c r="B34" s="40"/>
      <c r="C34" s="57">
        <f>SUM('[5]RČ2006A'!$E$31)</f>
        <v>55286</v>
      </c>
      <c r="D34" s="58">
        <f>SUM('[6]RČ2006A'!$G$31)</f>
        <v>42549</v>
      </c>
      <c r="E34" s="57">
        <f>SUM('[7]RČ2005A'!$H$31)</f>
        <v>61150</v>
      </c>
      <c r="F34" s="58">
        <f>SUM('[8]RČ2005A'!$F$31)</f>
        <v>50129</v>
      </c>
      <c r="G34" s="57">
        <f>SUM('[12]RČ2005A'!$H$31)</f>
        <v>61225</v>
      </c>
      <c r="H34" s="58">
        <f>SUM('[11]RČ2006A'!$I$31)</f>
        <v>41961</v>
      </c>
      <c r="I34" s="57">
        <f>SUM('[10]RČ2006A'!$I$31)</f>
        <v>57868</v>
      </c>
      <c r="J34" s="58">
        <f>SUM('[9]RČ2006A'!$J$31)</f>
        <v>70986</v>
      </c>
      <c r="K34" s="26">
        <f t="shared" si="0"/>
        <v>441154</v>
      </c>
    </row>
    <row r="35" spans="1:11" ht="16.5" customHeight="1">
      <c r="A35" s="41" t="s">
        <v>210</v>
      </c>
      <c r="B35" s="40"/>
      <c r="C35" s="57">
        <f>SUM('[5]RČ2006A'!$E$32)</f>
        <v>13669</v>
      </c>
      <c r="D35" s="58">
        <f>SUM('[6]RČ2006A'!$G$32)</f>
        <v>9495</v>
      </c>
      <c r="E35" s="57">
        <f>SUM('[7]RČ2005A'!$H$32)</f>
        <v>13241</v>
      </c>
      <c r="F35" s="58">
        <f>SUM('[8]RČ2005A'!$F$32)</f>
        <v>12020</v>
      </c>
      <c r="G35" s="57">
        <f>SUM('[12]RČ2005A'!$H$32)</f>
        <v>14896</v>
      </c>
      <c r="H35" s="58">
        <f>SUM('[11]RČ2006A'!$I$32)</f>
        <v>8331</v>
      </c>
      <c r="I35" s="57">
        <f>SUM('[10]RČ2006A'!$I$32)</f>
        <v>12001</v>
      </c>
      <c r="J35" s="58">
        <f>SUM('[9]RČ2006A'!$J$32)</f>
        <v>15161</v>
      </c>
      <c r="K35" s="26">
        <f t="shared" si="0"/>
        <v>98814</v>
      </c>
    </row>
    <row r="36" spans="1:11" ht="16.5" customHeight="1">
      <c r="A36" s="41" t="s">
        <v>211</v>
      </c>
      <c r="B36" s="40"/>
      <c r="C36" s="57">
        <f>SUM('[5]RČ2006A'!$E$33)</f>
        <v>6666</v>
      </c>
      <c r="D36" s="58">
        <f>SUM('[6]RČ2006A'!$G$33)</f>
        <v>2149</v>
      </c>
      <c r="E36" s="57">
        <f>SUM('[7]RČ2005A'!$H$33)</f>
        <v>2893</v>
      </c>
      <c r="F36" s="58">
        <f>SUM('[8]RČ2005A'!$F$33)</f>
        <v>2537</v>
      </c>
      <c r="G36" s="57">
        <f>SUM('[12]RČ2005A'!$H$33)</f>
        <v>3612</v>
      </c>
      <c r="H36" s="58">
        <f>SUM('[11]RČ2006A'!$I$33)</f>
        <v>2122</v>
      </c>
      <c r="I36" s="57">
        <f>SUM('[10]RČ2006A'!$I$33)</f>
        <v>2796</v>
      </c>
      <c r="J36" s="58">
        <f>SUM('[9]RČ2006A'!$J$33)</f>
        <v>3103</v>
      </c>
      <c r="K36" s="26">
        <f t="shared" si="0"/>
        <v>25878</v>
      </c>
    </row>
    <row r="37" spans="1:11" ht="16.5" customHeight="1" thickBot="1">
      <c r="A37" s="41" t="s">
        <v>212</v>
      </c>
      <c r="B37" s="42"/>
      <c r="C37" s="57">
        <f>SUM('[5]RČ2006A'!$E$34)</f>
        <v>24</v>
      </c>
      <c r="D37" s="58">
        <f>SUM('[6]RČ2006A'!$G$34)</f>
        <v>101</v>
      </c>
      <c r="E37" s="57">
        <f>SUM('[7]RČ2005A'!$H$34)</f>
        <v>39</v>
      </c>
      <c r="F37" s="58">
        <f>SUM('[8]RČ2005A'!$F$34)</f>
        <v>335</v>
      </c>
      <c r="G37" s="57">
        <f>SUM('[12]RČ2005A'!$H$34)</f>
        <v>85</v>
      </c>
      <c r="H37" s="58">
        <f>SUM('[11]RČ2006A'!$I$34)</f>
        <v>62</v>
      </c>
      <c r="I37" s="57">
        <f>SUM('[10]RČ2006A'!$I$34)</f>
        <v>100</v>
      </c>
      <c r="J37" s="58">
        <f>SUM('[9]RČ2006A'!$J$34)</f>
        <v>63</v>
      </c>
      <c r="K37" s="27">
        <f t="shared" si="0"/>
        <v>809</v>
      </c>
    </row>
    <row r="38" spans="1:12" ht="16.5" customHeight="1" thickBot="1">
      <c r="A38" s="45"/>
      <c r="B38" s="46" t="s">
        <v>154</v>
      </c>
      <c r="C38" s="28">
        <f aca="true" t="shared" si="1" ref="C38:K38">SUM(C8:C37)</f>
        <v>79112</v>
      </c>
      <c r="D38" s="29">
        <f t="shared" si="1"/>
        <v>70287</v>
      </c>
      <c r="E38" s="29">
        <f t="shared" si="1"/>
        <v>80044</v>
      </c>
      <c r="F38" s="29">
        <f t="shared" si="1"/>
        <v>66954</v>
      </c>
      <c r="G38" s="29">
        <f t="shared" si="1"/>
        <v>83280</v>
      </c>
      <c r="H38" s="29">
        <f t="shared" si="1"/>
        <v>55424</v>
      </c>
      <c r="I38" s="29">
        <f t="shared" si="1"/>
        <v>75711</v>
      </c>
      <c r="J38" s="29">
        <f t="shared" si="1"/>
        <v>93036</v>
      </c>
      <c r="K38" s="535">
        <f t="shared" si="1"/>
        <v>603848</v>
      </c>
      <c r="L38" s="30"/>
    </row>
    <row r="39" spans="1:11" ht="16.5" customHeight="1" thickBot="1">
      <c r="A39" s="51"/>
      <c r="B39" s="5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6.5" customHeight="1" thickBot="1">
      <c r="A40" s="59" t="s">
        <v>155</v>
      </c>
      <c r="B40" s="60"/>
      <c r="C40" s="32">
        <f>SUM('[5]RČ2006A'!$E$37)</f>
        <v>73237</v>
      </c>
      <c r="D40" s="24">
        <f>SUM('[6]RČ2006A'!$G$37)</f>
        <v>7246</v>
      </c>
      <c r="E40" s="24">
        <f>SUM('[7]RČ2005A'!$H$37)</f>
        <v>49116</v>
      </c>
      <c r="F40" s="24">
        <f>SUM('[8]RČ2005A'!$F$37)</f>
        <v>48362</v>
      </c>
      <c r="G40" s="24">
        <f>SUM('[12]RČ2005A'!$H$37)</f>
        <v>48258</v>
      </c>
      <c r="H40" s="24">
        <f>SUM('[11]RČ2006A'!$I$37)</f>
        <v>33166</v>
      </c>
      <c r="I40" s="24">
        <f>SUM('[10]RČ2006A'!$I$37)</f>
        <v>105109</v>
      </c>
      <c r="J40" s="24">
        <f>SUM('[9]RČ2006A'!$J$37)</f>
        <v>52934</v>
      </c>
      <c r="K40" s="33">
        <f>SUM(C40:J40)</f>
        <v>417428</v>
      </c>
    </row>
  </sheetData>
  <mergeCells count="3">
    <mergeCell ref="C7:J7"/>
    <mergeCell ref="A13:A17"/>
    <mergeCell ref="A3:J3"/>
  </mergeCells>
  <printOptions horizontalCentered="1"/>
  <pageMargins left="0.3937007874015748" right="0.26" top="0.58" bottom="0.1968503937007874" header="0" footer="0"/>
  <pageSetup horizontalDpi="300" verticalDpi="300" orientation="landscape" paperSize="9" scale="8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workbookViewId="0" topLeftCell="A1">
      <selection activeCell="I1" sqref="I1:J1"/>
    </sheetView>
  </sheetViews>
  <sheetFormatPr defaultColWidth="9.140625" defaultRowHeight="12.75"/>
  <sheetData>
    <row r="1" spans="9:10" ht="15">
      <c r="I1" s="671" t="s">
        <v>498</v>
      </c>
      <c r="J1" s="672"/>
    </row>
    <row r="63" spans="1:10" ht="12.75">
      <c r="A63" s="670"/>
      <c r="B63" s="670"/>
      <c r="C63" s="670"/>
      <c r="D63" s="670"/>
      <c r="E63" s="670"/>
      <c r="F63" s="670"/>
      <c r="G63" s="670"/>
      <c r="H63" s="670"/>
      <c r="I63" s="670"/>
      <c r="J63" s="670"/>
    </row>
  </sheetData>
  <mergeCells count="2">
    <mergeCell ref="A63:J63"/>
    <mergeCell ref="I1:J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2:J2"/>
  <sheetViews>
    <sheetView view="pageBreakPreview" zoomScaleSheetLayoutView="100" workbookViewId="0" topLeftCell="A1">
      <selection activeCell="E2" sqref="E2"/>
    </sheetView>
  </sheetViews>
  <sheetFormatPr defaultColWidth="9.140625" defaultRowHeight="12.75"/>
  <sheetData>
    <row r="2" ht="15">
      <c r="J2" s="295" t="s">
        <v>499</v>
      </c>
    </row>
  </sheetData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">
      <selection activeCell="B42" sqref="B42"/>
    </sheetView>
  </sheetViews>
  <sheetFormatPr defaultColWidth="9.140625" defaultRowHeight="12.75"/>
  <sheetData>
    <row r="1" ht="24.75" customHeight="1">
      <c r="O1" s="295" t="s">
        <v>500</v>
      </c>
    </row>
    <row r="39" ht="12.75">
      <c r="A39" s="289" t="s">
        <v>631</v>
      </c>
    </row>
    <row r="40" ht="12.75">
      <c r="A40" s="219" t="s">
        <v>633</v>
      </c>
    </row>
    <row r="41" ht="12.75">
      <c r="A41" s="219" t="s">
        <v>632</v>
      </c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ba-spevar_j</dc:creator>
  <cp:keywords/>
  <dc:description/>
  <cp:lastModifiedBy>pollakova_m</cp:lastModifiedBy>
  <cp:lastPrinted>2008-04-08T12:13:57Z</cp:lastPrinted>
  <dcterms:created xsi:type="dcterms:W3CDTF">2007-03-14T08:30:38Z</dcterms:created>
  <dcterms:modified xsi:type="dcterms:W3CDTF">2008-04-08T12:17:58Z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