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<sst xmlns="http://schemas.openxmlformats.org/spreadsheetml/2006/main" count="38" uniqueCount="38">
  <si>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Organizácia</t>
  </si>
  <si>
    <t xml:space="preserve">Príjmy </t>
  </si>
  <si>
    <t>Rozpočtové organizácie</t>
  </si>
  <si>
    <t>10. Úrad pre reguláciu železničnej dopravy</t>
  </si>
  <si>
    <t>13. Poštový regulačný úrad</t>
  </si>
  <si>
    <t>14. MDPT Celkové riadenie MDPT SR</t>
  </si>
  <si>
    <t>16. Železničná polícia</t>
  </si>
  <si>
    <t>17. Štátna plavebná správa</t>
  </si>
  <si>
    <t>Príjmy spolu</t>
  </si>
  <si>
    <t>11. Letecký úrad SR</t>
  </si>
  <si>
    <t xml:space="preserve">12. Telekomunikačný úrad SR </t>
  </si>
  <si>
    <t>18. Úrad verejného zdravotníctva MDPT SR</t>
  </si>
  <si>
    <t>Príjmy bez prostriedkov ES</t>
  </si>
  <si>
    <t>Príjmy z prostriedkami ES</t>
  </si>
  <si>
    <t>Upravený
rozpočet k 31.12.2008</t>
  </si>
  <si>
    <t>Plnenie
1.-12.mesiac 2008</t>
  </si>
  <si>
    <t xml:space="preserve">    z toho:  Prostriedky ERDF  1. programovacie obdobie</t>
  </si>
  <si>
    <t xml:space="preserve">    z toho:  Prostriedky ERDF  2. programovacie obdobie</t>
  </si>
  <si>
    <t xml:space="preserve">    z toho:  Výnosy z poskytnutých prostriedkov minulých rokov</t>
  </si>
  <si>
    <t xml:space="preserve">    z toho:  Vratky neoprávnene použitých prostriedkov štátneho rozpočtu</t>
  </si>
  <si>
    <t xml:space="preserve">15. Platobná jednotka MDPT SR </t>
  </si>
  <si>
    <t>01. SSC - Údržba a oprava ciest I. triedy a diaľničných privádzačov</t>
  </si>
  <si>
    <t>01. SSC - Slovenská správa ciest</t>
  </si>
  <si>
    <t>02. Krajský úrad pre cestnú dopravu a pozemné komunikácie Bratislava</t>
  </si>
  <si>
    <t>03. Krajský úrad pre cestnú dopravu a pozemné komunikácie Trnava</t>
  </si>
  <si>
    <t>04. Krajský úrad pre cestnú dopravu a pozemné komunikácie Nitra</t>
  </si>
  <si>
    <t>05. Krajský úrad pre cestnú dopravu a pozemné komunikácie Trenčín</t>
  </si>
  <si>
    <t>06. Krajský úrad pre cestnú dopravu a pozemné komunikácie Banská Bystrica</t>
  </si>
  <si>
    <t>07. Krajský úrad pre cestnú dopravu a pozemné komunikácie Žilina</t>
  </si>
  <si>
    <t>08. Krajský úrad pre cestnú dopravu a pozemné komunikácie Prešov</t>
  </si>
  <si>
    <t>09. Krajský úrad pre cestnú dopravu a pozemné komunikácie Košice</t>
  </si>
  <si>
    <t xml:space="preserve">     z toho: aparát (MDPT SR)</t>
  </si>
  <si>
    <t xml:space="preserve">    z toho:  Prostriedky KF       1. programovacie obdobie</t>
  </si>
  <si>
    <t xml:space="preserve">    z toho:  Prostriedky KF       2. programovacie obdobie</t>
  </si>
  <si>
    <t>(v SKK)</t>
  </si>
  <si>
    <t>Príloha č. 4 - Skutočné plnenie príjmov kapitoly Ministerstva dopravy, pôšt a telekomunikácií SR k 31.12.2008, vrátane prostriedkov z Európskej únie</t>
  </si>
  <si>
    <t xml:space="preserve">      Spolu </t>
  </si>
  <si>
    <t>Percento 
plnenia (%)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</si>
</sst>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0"/>
    </font>
    <font>
      <b/>
      <sz val="10"/>
      <color indexed="9"/>
      <name val="Arial CE"/>
      <family val="0"/>
    </font>
    <font>
      <sz val="8"/>
      <name val="Arial"/>
      <family val="0"/>
    </font>
    <font>
      <b/>
      <sz val="14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4" fontId="4" fillId="3" borderId="5" xfId="0" applyNumberFormat="1" applyFont="1" applyFill="1" applyBorder="1" applyAlignment="1">
      <alignment vertical="center"/>
    </xf>
    <xf numFmtId="4" fontId="4" fillId="3" borderId="6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/>
    </xf>
    <xf numFmtId="4" fontId="1" fillId="4" borderId="2" xfId="0" applyNumberFormat="1" applyFont="1" applyFill="1" applyBorder="1" applyAlignment="1">
      <alignment horizontal="right" vertical="center"/>
    </xf>
    <xf numFmtId="4" fontId="1" fillId="4" borderId="3" xfId="0" applyNumberFormat="1" applyFont="1" applyFill="1" applyBorder="1" applyAlignment="1">
      <alignment horizontal="right" vertical="center"/>
    </xf>
    <xf numFmtId="0" fontId="1" fillId="4" borderId="7" xfId="0" applyFont="1" applyFill="1" applyBorder="1" applyAlignment="1">
      <alignment vertical="center"/>
    </xf>
    <xf numFmtId="4" fontId="1" fillId="4" borderId="8" xfId="0" applyNumberFormat="1" applyFont="1" applyFill="1" applyBorder="1" applyAlignment="1">
      <alignment vertical="center"/>
    </xf>
    <xf numFmtId="4" fontId="1" fillId="4" borderId="9" xfId="0" applyNumberFormat="1" applyFont="1" applyFill="1" applyBorder="1" applyAlignment="1">
      <alignment horizontal="right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workbookViewId="0" topLeftCell="A1">
      <selection activeCell="G8" sqref="G8"/>
    </sheetView>
  </sheetViews>
  <sheetFormatPr defaultColWidth="9.140625" defaultRowHeight="12.75"/>
  <cols>
    <col min="1" max="1" width="71.00390625" style="1" customWidth="1"/>
    <col min="2" max="2" width="22.28125" style="1" customWidth="1"/>
    <col min="3" max="3" width="18.57421875" style="1" customWidth="1"/>
    <col min="4" max="4" width="11.7109375" style="1" customWidth="1"/>
    <col min="5" max="16384" width="9.140625" style="1" customWidth="1"/>
  </cols>
  <sheetData>
    <row r="1" spans="1:4" ht="41.25" customHeight="1">
      <c r="A1" s="28" t="s">
        <v>35</v>
      </c>
      <c r="B1" s="28"/>
      <c r="C1" s="28"/>
      <c r="D1" s="28"/>
    </row>
    <row r="2" spans="1:4" ht="41.25" customHeight="1">
      <c r="A2" s="30"/>
      <c r="B2" s="30"/>
      <c r="C2" s="30"/>
      <c r="D2" s="30"/>
    </row>
    <row r="3" ht="13.5" thickBot="1">
      <c r="D3" s="29" t="s">
        <v>34</v>
      </c>
    </row>
    <row r="4" spans="1:4" ht="15" customHeight="1" thickBot="1">
      <c r="A4" s="16" t="s">
        <v>0</v>
      </c>
      <c r="B4" s="17" t="s">
        <v>1</v>
      </c>
      <c r="C4" s="17"/>
      <c r="D4" s="18"/>
    </row>
    <row r="5" spans="1:4" ht="24.75" customHeight="1">
      <c r="A5" s="25" t="s">
        <v>2</v>
      </c>
      <c r="B5" s="26" t="s">
        <v>14</v>
      </c>
      <c r="C5" s="26" t="s">
        <v>15</v>
      </c>
      <c r="D5" s="27" t="s">
        <v>37</v>
      </c>
    </row>
    <row r="6" spans="1:4" ht="12.75">
      <c r="A6" s="6" t="s">
        <v>21</v>
      </c>
      <c r="B6" s="7">
        <v>0</v>
      </c>
      <c r="C6" s="7">
        <v>0</v>
      </c>
      <c r="D6" s="8"/>
    </row>
    <row r="7" spans="1:4" ht="12.75">
      <c r="A7" s="6" t="s">
        <v>22</v>
      </c>
      <c r="B7" s="9">
        <f>30000000-7000000</f>
        <v>23000000</v>
      </c>
      <c r="C7" s="7">
        <f>24500755.25</f>
        <v>24500755.25</v>
      </c>
      <c r="D7" s="10">
        <f>C7/B7*100</f>
        <v>106.52502282608695</v>
      </c>
    </row>
    <row r="8" spans="1:25" s="3" customFormat="1" ht="12.75">
      <c r="A8" s="6" t="s">
        <v>36</v>
      </c>
      <c r="B8" s="9">
        <f>SUM(B6:B7)</f>
        <v>23000000</v>
      </c>
      <c r="C8" s="9">
        <f>SUM(C6:C7)</f>
        <v>24500755.25</v>
      </c>
      <c r="D8" s="10">
        <f>SUM(D6:D7)</f>
        <v>106.52502282608695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4" ht="12.75">
      <c r="A9" s="6" t="s">
        <v>23</v>
      </c>
      <c r="B9" s="9">
        <v>0</v>
      </c>
      <c r="C9" s="9">
        <f>1915465.12</f>
        <v>1915465.12</v>
      </c>
      <c r="D9" s="10"/>
    </row>
    <row r="10" spans="1:4" ht="12.75">
      <c r="A10" s="6" t="s">
        <v>24</v>
      </c>
      <c r="B10" s="9">
        <v>0</v>
      </c>
      <c r="C10" s="9">
        <f>496602</f>
        <v>496602</v>
      </c>
      <c r="D10" s="10"/>
    </row>
    <row r="11" spans="1:4" ht="12.75">
      <c r="A11" s="6" t="s">
        <v>25</v>
      </c>
      <c r="B11" s="9">
        <v>0</v>
      </c>
      <c r="C11" s="9">
        <f>485196</f>
        <v>485196</v>
      </c>
      <c r="D11" s="10"/>
    </row>
    <row r="12" spans="1:4" ht="12.75">
      <c r="A12" s="6" t="s">
        <v>26</v>
      </c>
      <c r="B12" s="9">
        <v>0</v>
      </c>
      <c r="C12" s="9">
        <f>205937</f>
        <v>205937</v>
      </c>
      <c r="D12" s="10"/>
    </row>
    <row r="13" spans="1:4" ht="12.75">
      <c r="A13" s="6" t="s">
        <v>27</v>
      </c>
      <c r="B13" s="9">
        <v>0</v>
      </c>
      <c r="C13" s="9">
        <f>893676.33</f>
        <v>893676.33</v>
      </c>
      <c r="D13" s="10"/>
    </row>
    <row r="14" spans="1:4" ht="12.75">
      <c r="A14" s="6" t="s">
        <v>28</v>
      </c>
      <c r="B14" s="9">
        <v>0</v>
      </c>
      <c r="C14" s="9">
        <f>181065.1</f>
        <v>181065.1</v>
      </c>
      <c r="D14" s="10"/>
    </row>
    <row r="15" spans="1:4" ht="12.75">
      <c r="A15" s="6" t="s">
        <v>29</v>
      </c>
      <c r="B15" s="9">
        <v>0</v>
      </c>
      <c r="C15" s="9">
        <f>633692.24</f>
        <v>633692.24</v>
      </c>
      <c r="D15" s="10"/>
    </row>
    <row r="16" spans="1:4" ht="12.75">
      <c r="A16" s="6" t="s">
        <v>30</v>
      </c>
      <c r="B16" s="9">
        <v>0</v>
      </c>
      <c r="C16" s="9">
        <f>1283804.7</f>
        <v>1283804.7</v>
      </c>
      <c r="D16" s="10"/>
    </row>
    <row r="17" spans="1:4" s="4" customFormat="1" ht="12.75">
      <c r="A17" s="6" t="s">
        <v>3</v>
      </c>
      <c r="B17" s="9">
        <v>0</v>
      </c>
      <c r="C17" s="9">
        <f>676282.11</f>
        <v>676282.11</v>
      </c>
      <c r="D17" s="10"/>
    </row>
    <row r="18" spans="1:4" s="4" customFormat="1" ht="12.75">
      <c r="A18" s="6" t="s">
        <v>9</v>
      </c>
      <c r="B18" s="9">
        <v>4500000</v>
      </c>
      <c r="C18" s="9">
        <f>15286049</f>
        <v>15286049</v>
      </c>
      <c r="D18" s="10">
        <f>C18/B18*100</f>
        <v>339.68997777777776</v>
      </c>
    </row>
    <row r="19" spans="1:4" s="4" customFormat="1" ht="15" customHeight="1">
      <c r="A19" s="11" t="s">
        <v>10</v>
      </c>
      <c r="B19" s="9">
        <f>373500000+22000000</f>
        <v>395500000</v>
      </c>
      <c r="C19" s="9">
        <f>612495023.78</f>
        <v>612495023.78</v>
      </c>
      <c r="D19" s="10">
        <f>C19/B19*100</f>
        <v>154.8659984273072</v>
      </c>
    </row>
    <row r="20" spans="1:4" s="4" customFormat="1" ht="12.75">
      <c r="A20" s="6" t="s">
        <v>4</v>
      </c>
      <c r="B20" s="9">
        <v>0</v>
      </c>
      <c r="C20" s="9">
        <f>142134.5</f>
        <v>142134.5</v>
      </c>
      <c r="D20" s="10"/>
    </row>
    <row r="21" spans="1:4" ht="12.75">
      <c r="A21" s="6" t="s">
        <v>5</v>
      </c>
      <c r="B21" s="9">
        <f>SUM(B22:B22)</f>
        <v>0</v>
      </c>
      <c r="C21" s="9">
        <f>SUM(C22:C22)</f>
        <v>195271472.38</v>
      </c>
      <c r="D21" s="10"/>
    </row>
    <row r="22" spans="1:4" ht="12.75">
      <c r="A22" s="6" t="s">
        <v>31</v>
      </c>
      <c r="B22" s="9">
        <f>15000000-15000000</f>
        <v>0</v>
      </c>
      <c r="C22" s="9">
        <f>195271472.38</f>
        <v>195271472.38</v>
      </c>
      <c r="D22" s="10"/>
    </row>
    <row r="23" spans="1:4" s="3" customFormat="1" ht="12.75" customHeight="1">
      <c r="A23" s="12" t="s">
        <v>20</v>
      </c>
      <c r="B23" s="7">
        <f>SUM(B24:B27)</f>
        <v>3716231028.5499997</v>
      </c>
      <c r="C23" s="9">
        <f>SUM(C24:C29)</f>
        <v>3663145217.4399996</v>
      </c>
      <c r="D23" s="10">
        <f aca="true" t="shared" si="0" ref="D23:D31">C23/B23*100</f>
        <v>98.57151477660653</v>
      </c>
    </row>
    <row r="24" spans="1:4" s="3" customFormat="1" ht="12.75" customHeight="1">
      <c r="A24" s="6" t="s">
        <v>16</v>
      </c>
      <c r="B24" s="9">
        <f>226961000+2853070216.2-7200000-74033941.38-771861054.27</f>
        <v>2226936220.5499997</v>
      </c>
      <c r="C24" s="9">
        <f>1476309216.26</f>
        <v>1476309216.26</v>
      </c>
      <c r="D24" s="10">
        <f t="shared" si="0"/>
        <v>66.2932868322285</v>
      </c>
    </row>
    <row r="25" spans="1:4" s="3" customFormat="1" ht="12.75" customHeight="1">
      <c r="A25" s="6" t="s">
        <v>32</v>
      </c>
      <c r="B25" s="9">
        <f>458036000+4393223692-832588000-458036000-2081338646.03</f>
        <v>1479297045.97</v>
      </c>
      <c r="C25" s="9">
        <f>475925157.45+1703048030.53</f>
        <v>2178973187.98</v>
      </c>
      <c r="D25" s="10">
        <f t="shared" si="0"/>
        <v>147.29788002457684</v>
      </c>
    </row>
    <row r="26" spans="1:4" s="3" customFormat="1" ht="12.75" customHeight="1">
      <c r="A26" s="6" t="s">
        <v>17</v>
      </c>
      <c r="B26" s="9">
        <f>135635000+794337000-794337000-125637237.97</f>
        <v>9997762.030000001</v>
      </c>
      <c r="C26" s="9">
        <v>6690293.21</v>
      </c>
      <c r="D26" s="10">
        <v>66.9</v>
      </c>
    </row>
    <row r="27" spans="1:4" s="3" customFormat="1" ht="12.75" customHeight="1">
      <c r="A27" s="6" t="s">
        <v>33</v>
      </c>
      <c r="B27" s="9">
        <f>253585000+1507177000-1507177000-253585000</f>
        <v>0</v>
      </c>
      <c r="C27" s="9">
        <v>0</v>
      </c>
      <c r="D27" s="10"/>
    </row>
    <row r="28" spans="1:4" s="3" customFormat="1" ht="12.75" customHeight="1">
      <c r="A28" s="6" t="s">
        <v>18</v>
      </c>
      <c r="B28" s="9">
        <v>0</v>
      </c>
      <c r="C28" s="9">
        <v>46669.99</v>
      </c>
      <c r="D28" s="10"/>
    </row>
    <row r="29" spans="1:4" s="3" customFormat="1" ht="12.75" customHeight="1">
      <c r="A29" s="6" t="s">
        <v>19</v>
      </c>
      <c r="B29" s="9">
        <v>0</v>
      </c>
      <c r="C29" s="9">
        <v>1125850</v>
      </c>
      <c r="D29" s="10"/>
    </row>
    <row r="30" spans="1:4" ht="12.75">
      <c r="A30" s="6" t="s">
        <v>6</v>
      </c>
      <c r="B30" s="9">
        <v>5000000</v>
      </c>
      <c r="C30" s="9">
        <f>14410793.14</f>
        <v>14410793.14</v>
      </c>
      <c r="D30" s="10">
        <f t="shared" si="0"/>
        <v>288.2158628</v>
      </c>
    </row>
    <row r="31" spans="1:4" s="4" customFormat="1" ht="12.75">
      <c r="A31" s="6" t="s">
        <v>7</v>
      </c>
      <c r="B31" s="9">
        <v>30000000</v>
      </c>
      <c r="C31" s="9">
        <f>8031411.56</f>
        <v>8031411.56</v>
      </c>
      <c r="D31" s="10">
        <f t="shared" si="0"/>
        <v>26.771371866666666</v>
      </c>
    </row>
    <row r="32" spans="1:4" ht="12.75">
      <c r="A32" s="6" t="s">
        <v>11</v>
      </c>
      <c r="B32" s="9">
        <v>0</v>
      </c>
      <c r="C32" s="9">
        <f>461156.1</f>
        <v>461156.1</v>
      </c>
      <c r="D32" s="10"/>
    </row>
    <row r="33" spans="1:4" ht="13.5" customHeight="1">
      <c r="A33" s="19" t="s">
        <v>12</v>
      </c>
      <c r="B33" s="20">
        <f>SUM(B8:B21,B30:B32)</f>
        <v>458000000</v>
      </c>
      <c r="C33" s="20">
        <f>SUM(C8:C21,C30:C32)</f>
        <v>877370516.31</v>
      </c>
      <c r="D33" s="21">
        <f>C33/B33*100</f>
        <v>191.56561491484717</v>
      </c>
    </row>
    <row r="34" spans="1:4" ht="13.5" thickBot="1">
      <c r="A34" s="22" t="s">
        <v>13</v>
      </c>
      <c r="B34" s="23">
        <f>SUM(B23)</f>
        <v>3716231028.5499997</v>
      </c>
      <c r="C34" s="23">
        <f>C23</f>
        <v>3663145217.4399996</v>
      </c>
      <c r="D34" s="24">
        <f>C34/B34*100</f>
        <v>98.57151477660653</v>
      </c>
    </row>
    <row r="35" spans="1:4" ht="13.5" thickBot="1">
      <c r="A35" s="13" t="s">
        <v>8</v>
      </c>
      <c r="B35" s="14">
        <f>SUM(B33:B34)</f>
        <v>4174231028.5499997</v>
      </c>
      <c r="C35" s="14">
        <f>SUM(C33:C34)</f>
        <v>4540515733.75</v>
      </c>
      <c r="D35" s="15">
        <f>C35/B35*100</f>
        <v>108.77490255557886</v>
      </c>
    </row>
    <row r="38" spans="1:4" s="4" customFormat="1" ht="12.75">
      <c r="A38" s="1"/>
      <c r="B38" s="1"/>
      <c r="C38" s="5"/>
      <c r="D38" s="1"/>
    </row>
    <row r="39" ht="12.75">
      <c r="C39" s="5"/>
    </row>
    <row r="40" ht="12" customHeight="1">
      <c r="C40" s="5"/>
    </row>
    <row r="41" ht="3.75" customHeight="1"/>
    <row r="42" ht="30" customHeight="1">
      <c r="C42" s="5"/>
    </row>
    <row r="43" ht="12.75">
      <c r="B43" s="5"/>
    </row>
    <row r="44" ht="12.75">
      <c r="C44" s="5"/>
    </row>
    <row r="47" ht="11.25" customHeight="1"/>
    <row r="48" ht="1.5" customHeight="1"/>
    <row r="49" ht="12.75" customHeight="1"/>
    <row r="50" ht="4.5" customHeight="1"/>
    <row r="51" ht="10.5" customHeight="1"/>
    <row r="52" ht="12" customHeight="1"/>
    <row r="53" ht="13.5" customHeight="1"/>
    <row r="54" ht="13.5" customHeight="1"/>
    <row r="55" ht="12" customHeight="1"/>
    <row r="56" ht="12" customHeight="1"/>
  </sheetData>
  <mergeCells count="2">
    <mergeCell ref="B4:D4"/>
    <mergeCell ref="A1:D1"/>
  </mergeCells>
  <printOptions/>
  <pageMargins left="1.05" right="0.75" top="0.5" bottom="0.21" header="0.4921259845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Matejka</dc:creator>
  <cp:keywords/>
  <dc:description/>
  <cp:lastModifiedBy>Matejka</cp:lastModifiedBy>
  <cp:lastPrinted>2009-03-06T12:23:02Z</cp:lastPrinted>
  <dcterms:created xsi:type="dcterms:W3CDTF">2009-03-06T12:06:56Z</dcterms:created>
  <dcterms:modified xsi:type="dcterms:W3CDTF">2009-03-06T12:25:49Z</dcterms:modified>
  <cp:category/>
  <cp:version/>
  <cp:contentType/>
  <cp:contentStatus/>
</cp:coreProperties>
</file>