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<sst xmlns="http://schemas.openxmlformats.org/spreadsheetml/2006/main" count="48" uniqueCount="48">
  <si>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 </t>
  </si>
  <si>
    <t>Príloha č. 3</t>
  </si>
  <si>
    <t xml:space="preserve">                </t>
  </si>
  <si>
    <t>k zákonu č.   /2005 Z. z.</t>
  </si>
  <si>
    <t xml:space="preserve">                                                   STUPNICA HODNOSTNÝCH PLATOV PROFESIONÁLNYCH VOJAKOV</t>
  </si>
  <si>
    <t>Platový stupeň</t>
  </si>
  <si>
    <t>Počet rokov služby</t>
  </si>
  <si>
    <t xml:space="preserve">                                                                                                                                                                 </t>
  </si>
  <si>
    <t xml:space="preserve">vojak 1. stupňa </t>
  </si>
  <si>
    <t xml:space="preserve">vojak 2. stupňa </t>
  </si>
  <si>
    <t>slobodník</t>
  </si>
  <si>
    <t>desiatnik</t>
  </si>
  <si>
    <t>čatár</t>
  </si>
  <si>
    <t>rotný</t>
  </si>
  <si>
    <t>rotmajster</t>
  </si>
  <si>
    <t>nadrotmajster</t>
  </si>
  <si>
    <t>štábny nadrotmajster</t>
  </si>
  <si>
    <t>podpráporčík</t>
  </si>
  <si>
    <t>práporčík</t>
  </si>
  <si>
    <t>nadpráporčík</t>
  </si>
  <si>
    <t>poručík</t>
  </si>
  <si>
    <t>nadporučík</t>
  </si>
  <si>
    <t>kapitán</t>
  </si>
  <si>
    <t>major</t>
  </si>
  <si>
    <t>podplukovník</t>
  </si>
  <si>
    <t>plukovník</t>
  </si>
  <si>
    <t>brigádny generál</t>
  </si>
  <si>
    <t>generálmajor</t>
  </si>
  <si>
    <t>generálporučík</t>
  </si>
  <si>
    <t>generál</t>
  </si>
  <si>
    <t xml:space="preserve">            koeficient</t>
  </si>
  <si>
    <t>do 1</t>
  </si>
  <si>
    <t>do 2</t>
  </si>
  <si>
    <t>do 3</t>
  </si>
  <si>
    <t>do 4</t>
  </si>
  <si>
    <t xml:space="preserve">do 5 </t>
  </si>
  <si>
    <t>do 6</t>
  </si>
  <si>
    <t>do 7</t>
  </si>
  <si>
    <t>do 8</t>
  </si>
  <si>
    <t>do 9</t>
  </si>
  <si>
    <t>do 11</t>
  </si>
  <si>
    <t xml:space="preserve">do 13 </t>
  </si>
  <si>
    <t>do 15</t>
  </si>
  <si>
    <t>do 18</t>
  </si>
  <si>
    <t>do 21</t>
  </si>
  <si>
    <t>do 24</t>
  </si>
  <si>
    <t>do 27</t>
  </si>
  <si>
    <t>nad 27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</si>
</sst>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Protection="0">
      <alignment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19" applyFont="1" applyBorder="1" applyAlignment="1">
      <alignment horizontal="center" textRotation="90"/>
    </xf>
    <xf numFmtId="0" fontId="4" fillId="0" borderId="6" xfId="19" applyFont="1" applyBorder="1" applyAlignment="1">
      <alignment horizontal="center" textRotation="90"/>
    </xf>
    <xf numFmtId="0" fontId="4" fillId="0" borderId="6" xfId="19" applyFont="1" applyFill="1" applyBorder="1" applyAlignment="1">
      <alignment horizontal="center" textRotation="90"/>
    </xf>
    <xf numFmtId="0" fontId="4" fillId="0" borderId="5" xfId="19" applyFont="1" applyFill="1" applyBorder="1" applyAlignment="1">
      <alignment horizontal="center" textRotation="90"/>
    </xf>
    <xf numFmtId="0" fontId="4" fillId="0" borderId="7" xfId="19" applyFont="1" applyFill="1" applyBorder="1" applyAlignment="1">
      <alignment horizontal="center" textRotation="90"/>
    </xf>
    <xf numFmtId="0" fontId="4" fillId="0" borderId="8" xfId="19" applyFont="1" applyFill="1" applyBorder="1" applyAlignment="1">
      <alignment horizontal="center" textRotation="90"/>
    </xf>
    <xf numFmtId="0" fontId="7" fillId="0" borderId="9" xfId="0" applyFont="1" applyBorder="1" applyAlignment="1">
      <alignment horizontal="center"/>
    </xf>
    <xf numFmtId="0" fontId="7" fillId="0" borderId="6" xfId="19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6" xfId="19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5" xfId="19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7" xfId="19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19" applyFont="1" applyBorder="1" applyAlignment="1">
      <alignment horizontal="center" textRotation="90"/>
    </xf>
    <xf numFmtId="0" fontId="4" fillId="0" borderId="13" xfId="19" applyFont="1" applyBorder="1" applyAlignment="1">
      <alignment horizontal="center" textRotation="90"/>
    </xf>
    <xf numFmtId="0" fontId="4" fillId="0" borderId="22" xfId="19" applyFont="1" applyBorder="1" applyAlignment="1">
      <alignment horizontal="center" textRotation="90"/>
    </xf>
    <xf numFmtId="0" fontId="4" fillId="0" borderId="15" xfId="19" applyFont="1" applyBorder="1" applyAlignment="1">
      <alignment horizontal="center" textRotation="9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hodnostne platy 17.6.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5"/>
  <sheetViews>
    <sheetView tabSelected="1" workbookViewId="0" topLeftCell="A1">
      <selection activeCell="Y22" sqref="Y22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9.140625" style="0" hidden="1" customWidth="1"/>
    <col min="4" max="4" width="5.00390625" style="0" customWidth="1"/>
    <col min="5" max="5" width="5.28125" style="0" customWidth="1"/>
    <col min="6" max="7" width="5.140625" style="0" customWidth="1"/>
    <col min="8" max="11" width="5.28125" style="0" customWidth="1"/>
    <col min="12" max="12" width="5.140625" style="0" customWidth="1"/>
    <col min="13" max="15" width="5.421875" style="0" customWidth="1"/>
    <col min="16" max="18" width="5.28125" style="0" customWidth="1"/>
    <col min="19" max="19" width="5.57421875" style="0" customWidth="1"/>
    <col min="20" max="20" width="5.421875" style="0" customWidth="1"/>
    <col min="21" max="21" width="5.57421875" style="0" customWidth="1"/>
    <col min="22" max="22" width="5.421875" style="0" customWidth="1"/>
    <col min="23" max="24" width="5.7109375" style="0" customWidth="1"/>
  </cols>
  <sheetData>
    <row r="2" spans="19:21" ht="12.75">
      <c r="S2" s="1"/>
      <c r="T2" t="s">
        <v>0</v>
      </c>
      <c r="U2" s="1" t="s">
        <v>1</v>
      </c>
    </row>
    <row r="3" spans="19:23" ht="15.75">
      <c r="S3" s="1" t="s">
        <v>2</v>
      </c>
      <c r="U3" s="2" t="s">
        <v>3</v>
      </c>
      <c r="V3" s="3"/>
      <c r="W3" s="3"/>
    </row>
    <row r="4" ht="15.75">
      <c r="A4" s="2" t="s">
        <v>4</v>
      </c>
    </row>
    <row r="5" spans="1:24" ht="13.5" thickBot="1">
      <c r="A5" s="49"/>
      <c r="B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2.75" hidden="1">
      <c r="A6" s="50" t="s">
        <v>5</v>
      </c>
      <c r="B6" s="52" t="s">
        <v>6</v>
      </c>
      <c r="C6" s="4" t="s">
        <v>7</v>
      </c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ht="98.25">
      <c r="A7" s="51"/>
      <c r="B7" s="53"/>
      <c r="C7" s="8" t="s">
        <v>8</v>
      </c>
      <c r="D7" s="8" t="s">
        <v>9</v>
      </c>
      <c r="E7" s="9" t="s">
        <v>10</v>
      </c>
      <c r="F7" s="9" t="s">
        <v>11</v>
      </c>
      <c r="G7" s="10" t="s">
        <v>12</v>
      </c>
      <c r="H7" s="11" t="s">
        <v>13</v>
      </c>
      <c r="I7" s="11" t="s">
        <v>14</v>
      </c>
      <c r="J7" s="11" t="s">
        <v>15</v>
      </c>
      <c r="K7" s="10" t="s">
        <v>16</v>
      </c>
      <c r="L7" s="11" t="s">
        <v>17</v>
      </c>
      <c r="M7" s="12" t="s">
        <v>18</v>
      </c>
      <c r="N7" s="11" t="s">
        <v>19</v>
      </c>
      <c r="O7" s="10" t="s">
        <v>20</v>
      </c>
      <c r="P7" s="11" t="s">
        <v>21</v>
      </c>
      <c r="Q7" s="11" t="s">
        <v>22</v>
      </c>
      <c r="R7" s="11" t="s">
        <v>23</v>
      </c>
      <c r="S7" s="11" t="s">
        <v>24</v>
      </c>
      <c r="T7" s="11" t="s">
        <v>25</v>
      </c>
      <c r="U7" s="11" t="s">
        <v>26</v>
      </c>
      <c r="V7" s="11" t="s">
        <v>27</v>
      </c>
      <c r="W7" s="11" t="s">
        <v>28</v>
      </c>
      <c r="X7" s="13" t="s">
        <v>29</v>
      </c>
    </row>
    <row r="8" spans="1:24" ht="15.75" hidden="1">
      <c r="A8" s="14" t="s">
        <v>30</v>
      </c>
      <c r="B8" s="15"/>
      <c r="C8" s="16">
        <v>1</v>
      </c>
      <c r="D8" s="17">
        <v>1.0701</v>
      </c>
      <c r="E8" s="17">
        <v>1.1501</v>
      </c>
      <c r="F8" s="17">
        <v>1.2301</v>
      </c>
      <c r="G8" s="17">
        <v>1.3205</v>
      </c>
      <c r="H8" s="17">
        <v>1.44</v>
      </c>
      <c r="I8" s="17">
        <v>1.5601</v>
      </c>
      <c r="J8" s="17">
        <v>1.6804</v>
      </c>
      <c r="K8" s="17">
        <v>1.8002</v>
      </c>
      <c r="L8" s="16">
        <v>1.4501</v>
      </c>
      <c r="M8" s="17">
        <v>1.6206</v>
      </c>
      <c r="N8" s="18">
        <v>1.7904</v>
      </c>
      <c r="O8" s="19">
        <v>1.64</v>
      </c>
      <c r="P8" s="19">
        <v>1.81</v>
      </c>
      <c r="Q8" s="17">
        <v>1.9805</v>
      </c>
      <c r="R8" s="17">
        <v>2.1503</v>
      </c>
      <c r="S8" s="17">
        <v>2.3202</v>
      </c>
      <c r="T8" s="17">
        <v>2.4901</v>
      </c>
      <c r="U8" s="17">
        <v>2.7406</v>
      </c>
      <c r="V8" s="17">
        <v>3.0003</v>
      </c>
      <c r="W8" s="20">
        <v>3.2502</v>
      </c>
      <c r="X8" s="21">
        <v>3.5203</v>
      </c>
    </row>
    <row r="9" spans="1:24" ht="15">
      <c r="A9" s="22">
        <v>1</v>
      </c>
      <c r="B9" s="23" t="s">
        <v>31</v>
      </c>
      <c r="C9" s="24">
        <v>14365</v>
      </c>
      <c r="D9" s="25">
        <f>ROUNDUP((PRODUCT(C9,D8))/10,0)*10</f>
        <v>15380</v>
      </c>
      <c r="E9" s="25">
        <v>16520</v>
      </c>
      <c r="F9" s="26">
        <v>17670</v>
      </c>
      <c r="G9" s="26">
        <f>ROUNDUP((PRODUCT(C9,G8))/10,0)*10</f>
        <v>18970</v>
      </c>
      <c r="H9" s="26">
        <f>ROUNDUP((PRODUCT(C9,H8))/10,0)*10</f>
        <v>20690</v>
      </c>
      <c r="I9" s="26">
        <v>22410</v>
      </c>
      <c r="J9" s="26">
        <f>ROUNDUP((PRODUCT(C9,J8))/10,0)*10</f>
        <v>24140</v>
      </c>
      <c r="K9" s="26">
        <f>ROUNDUP((PRODUCT(C9,K8))/10,0)*10</f>
        <v>25860</v>
      </c>
      <c r="L9" s="27">
        <v>20830</v>
      </c>
      <c r="M9" s="26">
        <f>ROUNDUP((PRODUCT(C9,M8))/10,0)*10</f>
        <v>23280</v>
      </c>
      <c r="N9" s="26">
        <f>ROUNDUP((PRODUCT(C9,N8))/10,0)*10</f>
        <v>25720</v>
      </c>
      <c r="O9" s="25">
        <f>ROUNDUP((PRODUCT(C9,O8))/10,0)*10</f>
        <v>23560</v>
      </c>
      <c r="P9" s="26">
        <f>ROUNDUP((PRODUCT(C9,P8))/10,0)*10</f>
        <v>26010</v>
      </c>
      <c r="Q9" s="26">
        <f>ROUNDUP((PRODUCT(C9,Q8))/10,0)*10</f>
        <v>28450</v>
      </c>
      <c r="R9" s="26">
        <f>ROUNDUP((PRODUCT(C9,R8))/10,0)*10</f>
        <v>30890</v>
      </c>
      <c r="S9" s="26">
        <f>ROUNDUP((PRODUCT(C9,S8))/10,0)*10</f>
        <v>33330</v>
      </c>
      <c r="T9" s="26">
        <v>35770</v>
      </c>
      <c r="U9" s="26">
        <f>ROUNDUP((PRODUCT(C9,U8))/10,0)*10</f>
        <v>39370</v>
      </c>
      <c r="V9" s="28">
        <f>ROUNDUP((PRODUCT(C9,V8))/10,0)*10</f>
        <v>43100</v>
      </c>
      <c r="W9" s="29">
        <f>ROUNDUP((PRODUCT(C9,W8))/10,0)*10</f>
        <v>46690</v>
      </c>
      <c r="X9" s="30">
        <f>ROUNDUP((PRODUCT(C9,X8))/10,0)*10</f>
        <v>50570</v>
      </c>
    </row>
    <row r="10" spans="1:24" ht="15">
      <c r="A10" s="31">
        <v>2</v>
      </c>
      <c r="B10" s="23" t="s">
        <v>32</v>
      </c>
      <c r="C10" s="32"/>
      <c r="D10" s="33">
        <f aca="true" t="shared" si="0" ref="D10:X10">ROUNDUP((PRODUCT(D9,1.035))/10,0)*10</f>
        <v>15920</v>
      </c>
      <c r="E10" s="34">
        <f t="shared" si="0"/>
        <v>17100</v>
      </c>
      <c r="F10" s="35">
        <f t="shared" si="0"/>
        <v>18290</v>
      </c>
      <c r="G10" s="35">
        <f t="shared" si="0"/>
        <v>19640</v>
      </c>
      <c r="H10" s="35">
        <f t="shared" si="0"/>
        <v>21420</v>
      </c>
      <c r="I10" s="35">
        <f t="shared" si="0"/>
        <v>23200</v>
      </c>
      <c r="J10" s="35">
        <f t="shared" si="0"/>
        <v>24990</v>
      </c>
      <c r="K10" s="35">
        <f t="shared" si="0"/>
        <v>26770</v>
      </c>
      <c r="L10" s="36">
        <f t="shared" si="0"/>
        <v>21560</v>
      </c>
      <c r="M10" s="35">
        <f t="shared" si="0"/>
        <v>24100</v>
      </c>
      <c r="N10" s="35">
        <f t="shared" si="0"/>
        <v>26630</v>
      </c>
      <c r="O10" s="34">
        <f t="shared" si="0"/>
        <v>24390</v>
      </c>
      <c r="P10" s="35">
        <f t="shared" si="0"/>
        <v>26930</v>
      </c>
      <c r="Q10" s="35">
        <f t="shared" si="0"/>
        <v>29450</v>
      </c>
      <c r="R10" s="35">
        <f t="shared" si="0"/>
        <v>31980</v>
      </c>
      <c r="S10" s="35">
        <f t="shared" si="0"/>
        <v>34500</v>
      </c>
      <c r="T10" s="35">
        <f t="shared" si="0"/>
        <v>37030</v>
      </c>
      <c r="U10" s="35">
        <f t="shared" si="0"/>
        <v>40750</v>
      </c>
      <c r="V10" s="35">
        <f t="shared" si="0"/>
        <v>44610</v>
      </c>
      <c r="W10" s="35">
        <f t="shared" si="0"/>
        <v>48330</v>
      </c>
      <c r="X10" s="37">
        <f t="shared" si="0"/>
        <v>52340</v>
      </c>
    </row>
    <row r="11" spans="1:24" ht="15">
      <c r="A11" s="22">
        <v>3</v>
      </c>
      <c r="B11" s="38" t="s">
        <v>33</v>
      </c>
      <c r="C11" s="32"/>
      <c r="D11" s="39">
        <f aca="true" t="shared" si="1" ref="D11:X11">ROUNDUP((PRODUCT(D9,1.07))/10,0)*10</f>
        <v>16460</v>
      </c>
      <c r="E11" s="40">
        <f t="shared" si="1"/>
        <v>17680</v>
      </c>
      <c r="F11" s="40">
        <f t="shared" si="1"/>
        <v>18910</v>
      </c>
      <c r="G11" s="29">
        <f t="shared" si="1"/>
        <v>20300</v>
      </c>
      <c r="H11" s="29">
        <f t="shared" si="1"/>
        <v>22140</v>
      </c>
      <c r="I11" s="29">
        <f t="shared" si="1"/>
        <v>23980</v>
      </c>
      <c r="J11" s="29">
        <f t="shared" si="1"/>
        <v>25830</v>
      </c>
      <c r="K11" s="29">
        <f t="shared" si="1"/>
        <v>27680</v>
      </c>
      <c r="L11" s="28">
        <f t="shared" si="1"/>
        <v>22290</v>
      </c>
      <c r="M11" s="29">
        <f t="shared" si="1"/>
        <v>24910</v>
      </c>
      <c r="N11" s="29">
        <f t="shared" si="1"/>
        <v>27530</v>
      </c>
      <c r="O11" s="40">
        <f t="shared" si="1"/>
        <v>25210</v>
      </c>
      <c r="P11" s="29">
        <f t="shared" si="1"/>
        <v>27840</v>
      </c>
      <c r="Q11" s="29">
        <f t="shared" si="1"/>
        <v>30450</v>
      </c>
      <c r="R11" s="29">
        <f t="shared" si="1"/>
        <v>33060</v>
      </c>
      <c r="S11" s="29">
        <f t="shared" si="1"/>
        <v>35670</v>
      </c>
      <c r="T11" s="29">
        <f t="shared" si="1"/>
        <v>38280</v>
      </c>
      <c r="U11" s="29">
        <f t="shared" si="1"/>
        <v>42130</v>
      </c>
      <c r="V11" s="29">
        <f t="shared" si="1"/>
        <v>46120</v>
      </c>
      <c r="W11" s="29">
        <f t="shared" si="1"/>
        <v>49960</v>
      </c>
      <c r="X11" s="30">
        <f t="shared" si="1"/>
        <v>54110</v>
      </c>
    </row>
    <row r="12" spans="1:24" ht="15">
      <c r="A12" s="22">
        <v>4</v>
      </c>
      <c r="B12" s="23" t="s">
        <v>34</v>
      </c>
      <c r="C12" s="32"/>
      <c r="D12" s="39">
        <f aca="true" t="shared" si="2" ref="D12:X12">ROUNDUP((PRODUCT(D9,1.105))/10,0)*10</f>
        <v>17000</v>
      </c>
      <c r="E12" s="40">
        <f t="shared" si="2"/>
        <v>18260</v>
      </c>
      <c r="F12" s="40">
        <f t="shared" si="2"/>
        <v>19530</v>
      </c>
      <c r="G12" s="29">
        <f t="shared" si="2"/>
        <v>20970</v>
      </c>
      <c r="H12" s="29">
        <f t="shared" si="2"/>
        <v>22870</v>
      </c>
      <c r="I12" s="29">
        <f t="shared" si="2"/>
        <v>24770</v>
      </c>
      <c r="J12" s="29">
        <f t="shared" si="2"/>
        <v>26680</v>
      </c>
      <c r="K12" s="29">
        <f t="shared" si="2"/>
        <v>28580</v>
      </c>
      <c r="L12" s="28">
        <f t="shared" si="2"/>
        <v>23020</v>
      </c>
      <c r="M12" s="29">
        <f t="shared" si="2"/>
        <v>25730</v>
      </c>
      <c r="N12" s="29">
        <f t="shared" si="2"/>
        <v>28430</v>
      </c>
      <c r="O12" s="40">
        <f t="shared" si="2"/>
        <v>26040</v>
      </c>
      <c r="P12" s="40">
        <f t="shared" si="2"/>
        <v>28750</v>
      </c>
      <c r="Q12" s="29">
        <f t="shared" si="2"/>
        <v>31440</v>
      </c>
      <c r="R12" s="29">
        <f t="shared" si="2"/>
        <v>34140</v>
      </c>
      <c r="S12" s="29">
        <f t="shared" si="2"/>
        <v>36830</v>
      </c>
      <c r="T12" s="29">
        <f t="shared" si="2"/>
        <v>39530</v>
      </c>
      <c r="U12" s="29">
        <f t="shared" si="2"/>
        <v>43510</v>
      </c>
      <c r="V12" s="29">
        <f t="shared" si="2"/>
        <v>47630</v>
      </c>
      <c r="W12" s="29">
        <f t="shared" si="2"/>
        <v>51600</v>
      </c>
      <c r="X12" s="30">
        <f t="shared" si="2"/>
        <v>55880</v>
      </c>
    </row>
    <row r="13" spans="1:24" ht="15">
      <c r="A13" s="22">
        <v>5</v>
      </c>
      <c r="B13" s="23" t="s">
        <v>35</v>
      </c>
      <c r="C13" s="32"/>
      <c r="D13" s="28">
        <f aca="true" t="shared" si="3" ref="D13:X13">ROUNDUP((PRODUCT(D9,1.14))/10,0)*10</f>
        <v>17540</v>
      </c>
      <c r="E13" s="40">
        <f t="shared" si="3"/>
        <v>18840</v>
      </c>
      <c r="F13" s="40">
        <f t="shared" si="3"/>
        <v>20150</v>
      </c>
      <c r="G13" s="29">
        <f t="shared" si="3"/>
        <v>21630</v>
      </c>
      <c r="H13" s="29">
        <f t="shared" si="3"/>
        <v>23590</v>
      </c>
      <c r="I13" s="29">
        <f t="shared" si="3"/>
        <v>25550</v>
      </c>
      <c r="J13" s="29">
        <f t="shared" si="3"/>
        <v>27520</v>
      </c>
      <c r="K13" s="29">
        <f t="shared" si="3"/>
        <v>29490</v>
      </c>
      <c r="L13" s="28">
        <f t="shared" si="3"/>
        <v>23750</v>
      </c>
      <c r="M13" s="29">
        <f t="shared" si="3"/>
        <v>26540</v>
      </c>
      <c r="N13" s="29">
        <f t="shared" si="3"/>
        <v>29330</v>
      </c>
      <c r="O13" s="28">
        <f t="shared" si="3"/>
        <v>26860</v>
      </c>
      <c r="P13" s="40">
        <f t="shared" si="3"/>
        <v>29660</v>
      </c>
      <c r="Q13" s="29">
        <f t="shared" si="3"/>
        <v>32440</v>
      </c>
      <c r="R13" s="29">
        <f t="shared" si="3"/>
        <v>35220</v>
      </c>
      <c r="S13" s="29">
        <f t="shared" si="3"/>
        <v>38000</v>
      </c>
      <c r="T13" s="29">
        <f t="shared" si="3"/>
        <v>40780</v>
      </c>
      <c r="U13" s="29">
        <f t="shared" si="3"/>
        <v>44890</v>
      </c>
      <c r="V13" s="29">
        <f t="shared" si="3"/>
        <v>49140</v>
      </c>
      <c r="W13" s="29">
        <f t="shared" si="3"/>
        <v>53230</v>
      </c>
      <c r="X13" s="30">
        <f t="shared" si="3"/>
        <v>57650</v>
      </c>
    </row>
    <row r="14" spans="1:24" ht="15">
      <c r="A14" s="22">
        <v>6</v>
      </c>
      <c r="B14" s="23" t="s">
        <v>36</v>
      </c>
      <c r="C14" s="32"/>
      <c r="D14" s="28">
        <f aca="true" t="shared" si="4" ref="D14:N14">ROUNDUP((PRODUCT(D9,1.175))/10,0)*10</f>
        <v>18080</v>
      </c>
      <c r="E14" s="28">
        <f t="shared" si="4"/>
        <v>19420</v>
      </c>
      <c r="F14" s="40">
        <f t="shared" si="4"/>
        <v>20770</v>
      </c>
      <c r="G14" s="29">
        <f t="shared" si="4"/>
        <v>22290</v>
      </c>
      <c r="H14" s="29">
        <f t="shared" si="4"/>
        <v>24320</v>
      </c>
      <c r="I14" s="29">
        <f t="shared" si="4"/>
        <v>26340</v>
      </c>
      <c r="J14" s="29">
        <f t="shared" si="4"/>
        <v>28370</v>
      </c>
      <c r="K14" s="29">
        <f t="shared" si="4"/>
        <v>30390</v>
      </c>
      <c r="L14" s="28">
        <f t="shared" si="4"/>
        <v>24480</v>
      </c>
      <c r="M14" s="29">
        <f t="shared" si="4"/>
        <v>27360</v>
      </c>
      <c r="N14" s="29">
        <f t="shared" si="4"/>
        <v>30230</v>
      </c>
      <c r="O14" s="28">
        <f>ROUNDUP((PRODUCT(O9,1.14))/10,0)*10</f>
        <v>26860</v>
      </c>
      <c r="P14" s="40">
        <f aca="true" t="shared" si="5" ref="P14:X14">ROUNDUP((PRODUCT(P9,1.175))/10,0)*10</f>
        <v>30570</v>
      </c>
      <c r="Q14" s="29">
        <f t="shared" si="5"/>
        <v>33430</v>
      </c>
      <c r="R14" s="29">
        <f t="shared" si="5"/>
        <v>36300</v>
      </c>
      <c r="S14" s="29">
        <f t="shared" si="5"/>
        <v>39170</v>
      </c>
      <c r="T14" s="29">
        <f t="shared" si="5"/>
        <v>42030</v>
      </c>
      <c r="U14" s="29">
        <f t="shared" si="5"/>
        <v>46260</v>
      </c>
      <c r="V14" s="29">
        <f t="shared" si="5"/>
        <v>50650</v>
      </c>
      <c r="W14" s="29">
        <f t="shared" si="5"/>
        <v>54870</v>
      </c>
      <c r="X14" s="30">
        <f t="shared" si="5"/>
        <v>59420</v>
      </c>
    </row>
    <row r="15" spans="1:24" ht="15">
      <c r="A15" s="22">
        <v>7</v>
      </c>
      <c r="B15" s="38" t="s">
        <v>37</v>
      </c>
      <c r="C15" s="41"/>
      <c r="D15" s="28">
        <f>ROUNDUP((PRODUCT(D9,1.175))/10,0)*10</f>
        <v>18080</v>
      </c>
      <c r="E15" s="28">
        <f>ROUNDUP((PRODUCT(E9,1.21))/10,0)*10</f>
        <v>19990</v>
      </c>
      <c r="F15" s="28">
        <f aca="true" t="shared" si="6" ref="F15:N15">ROUNDUP((PRODUCT(F9,1.21))/10,0)*10</f>
        <v>21390</v>
      </c>
      <c r="G15" s="40">
        <f t="shared" si="6"/>
        <v>22960</v>
      </c>
      <c r="H15" s="29">
        <f t="shared" si="6"/>
        <v>25040</v>
      </c>
      <c r="I15" s="29">
        <f t="shared" si="6"/>
        <v>27120</v>
      </c>
      <c r="J15" s="29">
        <f t="shared" si="6"/>
        <v>29210</v>
      </c>
      <c r="K15" s="29">
        <f t="shared" si="6"/>
        <v>31300</v>
      </c>
      <c r="L15" s="28">
        <f t="shared" si="6"/>
        <v>25210</v>
      </c>
      <c r="M15" s="29">
        <f t="shared" si="6"/>
        <v>28170</v>
      </c>
      <c r="N15" s="29">
        <f t="shared" si="6"/>
        <v>31130</v>
      </c>
      <c r="O15" s="28">
        <f>ROUNDUP((PRODUCT(O9,1.14))/10,0)*10</f>
        <v>26860</v>
      </c>
      <c r="P15" s="40">
        <f aca="true" t="shared" si="7" ref="P15:X15">ROUNDUP((PRODUCT(P9,1.21))/10,0)*10</f>
        <v>31480</v>
      </c>
      <c r="Q15" s="29">
        <f t="shared" si="7"/>
        <v>34430</v>
      </c>
      <c r="R15" s="29">
        <f t="shared" si="7"/>
        <v>37380</v>
      </c>
      <c r="S15" s="29">
        <f t="shared" si="7"/>
        <v>40330</v>
      </c>
      <c r="T15" s="29">
        <f t="shared" si="7"/>
        <v>43290</v>
      </c>
      <c r="U15" s="29">
        <f t="shared" si="7"/>
        <v>47640</v>
      </c>
      <c r="V15" s="29">
        <f t="shared" si="7"/>
        <v>52160</v>
      </c>
      <c r="W15" s="29">
        <f t="shared" si="7"/>
        <v>56500</v>
      </c>
      <c r="X15" s="30">
        <f t="shared" si="7"/>
        <v>61190</v>
      </c>
    </row>
    <row r="16" spans="1:24" ht="15">
      <c r="A16" s="22">
        <v>8</v>
      </c>
      <c r="B16" s="23" t="s">
        <v>38</v>
      </c>
      <c r="C16" s="32"/>
      <c r="D16" s="28">
        <f>ROUNDUP((PRODUCT(D9,1.175))/10,0)*10</f>
        <v>18080</v>
      </c>
      <c r="E16" s="28">
        <f>ROUNDUP((PRODUCT(E9,1.245))/10,0)*10</f>
        <v>20570</v>
      </c>
      <c r="F16" s="28">
        <f>ROUNDUP((PRODUCT(F9,1.245))/10,0)*10</f>
        <v>22000</v>
      </c>
      <c r="G16" s="40">
        <f aca="true" t="shared" si="8" ref="G16:N16">ROUNDUP((PRODUCT(G9,1.245))/10,0)*10</f>
        <v>23620</v>
      </c>
      <c r="H16" s="29">
        <f t="shared" si="8"/>
        <v>25760</v>
      </c>
      <c r="I16" s="29">
        <f t="shared" si="8"/>
        <v>27910</v>
      </c>
      <c r="J16" s="29">
        <f t="shared" si="8"/>
        <v>30060</v>
      </c>
      <c r="K16" s="29">
        <f t="shared" si="8"/>
        <v>32200</v>
      </c>
      <c r="L16" s="28">
        <f t="shared" si="8"/>
        <v>25940</v>
      </c>
      <c r="M16" s="29">
        <f t="shared" si="8"/>
        <v>28990</v>
      </c>
      <c r="N16" s="29">
        <f t="shared" si="8"/>
        <v>32030</v>
      </c>
      <c r="O16" s="28">
        <f>ROUNDUP((PRODUCT(O9,1.14))/10,0)*10</f>
        <v>26860</v>
      </c>
      <c r="P16" s="40">
        <f aca="true" t="shared" si="9" ref="P16:X16">ROUNDUP((PRODUCT(P9,1.245))/10,0)*10</f>
        <v>32390</v>
      </c>
      <c r="Q16" s="40">
        <f t="shared" si="9"/>
        <v>35430</v>
      </c>
      <c r="R16" s="29">
        <f t="shared" si="9"/>
        <v>38460</v>
      </c>
      <c r="S16" s="29">
        <f t="shared" si="9"/>
        <v>41500</v>
      </c>
      <c r="T16" s="29">
        <f t="shared" si="9"/>
        <v>44540</v>
      </c>
      <c r="U16" s="29">
        <f t="shared" si="9"/>
        <v>49020</v>
      </c>
      <c r="V16" s="29">
        <f t="shared" si="9"/>
        <v>53660</v>
      </c>
      <c r="W16" s="29">
        <f t="shared" si="9"/>
        <v>58130</v>
      </c>
      <c r="X16" s="30">
        <f t="shared" si="9"/>
        <v>62960</v>
      </c>
    </row>
    <row r="17" spans="1:24" ht="15">
      <c r="A17" s="22">
        <v>9</v>
      </c>
      <c r="B17" s="38" t="s">
        <v>39</v>
      </c>
      <c r="C17" s="41"/>
      <c r="D17" s="36">
        <f>ROUNDUP((PRODUCT(D9,1.175))/10,0)*10</f>
        <v>18080</v>
      </c>
      <c r="E17" s="36">
        <f>ROUNDUP((PRODUCT(E9,1.28))/10,0)*10</f>
        <v>21150</v>
      </c>
      <c r="F17" s="36">
        <f>ROUNDUP((PRODUCT(F9,1.28))/10,0)*10</f>
        <v>22620</v>
      </c>
      <c r="G17" s="34">
        <f aca="true" t="shared" si="10" ref="G17:N17">ROUNDUP((PRODUCT(G9,1.28))/10,0)*10</f>
        <v>24290</v>
      </c>
      <c r="H17" s="35">
        <f t="shared" si="10"/>
        <v>26490</v>
      </c>
      <c r="I17" s="35">
        <f t="shared" si="10"/>
        <v>28690</v>
      </c>
      <c r="J17" s="35">
        <f t="shared" si="10"/>
        <v>30900</v>
      </c>
      <c r="K17" s="35">
        <f t="shared" si="10"/>
        <v>33110</v>
      </c>
      <c r="L17" s="36">
        <f t="shared" si="10"/>
        <v>26670</v>
      </c>
      <c r="M17" s="35">
        <f t="shared" si="10"/>
        <v>29800</v>
      </c>
      <c r="N17" s="35">
        <f t="shared" si="10"/>
        <v>32930</v>
      </c>
      <c r="O17" s="36">
        <f>ROUNDUP((PRODUCT(O9,1.14))/10,0)*10</f>
        <v>26860</v>
      </c>
      <c r="P17" s="28">
        <f aca="true" t="shared" si="11" ref="P17:X17">ROUNDUP((PRODUCT(P9,1.28))/10,0)*10</f>
        <v>33300</v>
      </c>
      <c r="Q17" s="34">
        <f t="shared" si="11"/>
        <v>36420</v>
      </c>
      <c r="R17" s="35">
        <f t="shared" si="11"/>
        <v>39540</v>
      </c>
      <c r="S17" s="35">
        <f t="shared" si="11"/>
        <v>42670</v>
      </c>
      <c r="T17" s="35">
        <f t="shared" si="11"/>
        <v>45790</v>
      </c>
      <c r="U17" s="35">
        <f t="shared" si="11"/>
        <v>50400</v>
      </c>
      <c r="V17" s="35">
        <f t="shared" si="11"/>
        <v>55170</v>
      </c>
      <c r="W17" s="35">
        <f t="shared" si="11"/>
        <v>59770</v>
      </c>
      <c r="X17" s="37">
        <f t="shared" si="11"/>
        <v>64730</v>
      </c>
    </row>
    <row r="18" spans="1:24" ht="15">
      <c r="A18" s="22">
        <v>10</v>
      </c>
      <c r="B18" s="23" t="s">
        <v>40</v>
      </c>
      <c r="C18" s="32"/>
      <c r="D18" s="28">
        <f>ROUNDUP((PRODUCT(D9,1.175))/10,0)*10</f>
        <v>18080</v>
      </c>
      <c r="E18" s="28">
        <f>ROUNDUP((PRODUCT(E9,1.32))/10,0)*10</f>
        <v>21810</v>
      </c>
      <c r="F18" s="28">
        <f>ROUNDUP((PRODUCT(F9,1.32))/10,0)*10</f>
        <v>23330</v>
      </c>
      <c r="G18" s="28">
        <f aca="true" t="shared" si="12" ref="G18:N18">ROUNDUP((PRODUCT(G9,1.32))/10,0)*10</f>
        <v>25050</v>
      </c>
      <c r="H18" s="40">
        <f t="shared" si="12"/>
        <v>27320</v>
      </c>
      <c r="I18" s="29">
        <f t="shared" si="12"/>
        <v>29590</v>
      </c>
      <c r="J18" s="29">
        <f t="shared" si="12"/>
        <v>31870</v>
      </c>
      <c r="K18" s="29">
        <f t="shared" si="12"/>
        <v>34140</v>
      </c>
      <c r="L18" s="39">
        <f t="shared" si="12"/>
        <v>27500</v>
      </c>
      <c r="M18" s="29">
        <f t="shared" si="12"/>
        <v>30730</v>
      </c>
      <c r="N18" s="29">
        <f t="shared" si="12"/>
        <v>33960</v>
      </c>
      <c r="O18" s="28">
        <f>ROUNDUP((PRODUCT(O9,1.14))/10,0)*10</f>
        <v>26860</v>
      </c>
      <c r="P18" s="28">
        <f>ROUNDUP((PRODUCT(P9,1.28))/10,0)*10</f>
        <v>33300</v>
      </c>
      <c r="Q18" s="40">
        <f aca="true" t="shared" si="13" ref="Q18:X18">ROUNDUP((PRODUCT(Q9,1.32))/10,0)*10</f>
        <v>37560</v>
      </c>
      <c r="R18" s="29">
        <f t="shared" si="13"/>
        <v>40780</v>
      </c>
      <c r="S18" s="29">
        <f t="shared" si="13"/>
        <v>44000</v>
      </c>
      <c r="T18" s="29">
        <f t="shared" si="13"/>
        <v>47220</v>
      </c>
      <c r="U18" s="29">
        <f t="shared" si="13"/>
        <v>51970</v>
      </c>
      <c r="V18" s="29">
        <f t="shared" si="13"/>
        <v>56900</v>
      </c>
      <c r="W18" s="29">
        <f t="shared" si="13"/>
        <v>61640</v>
      </c>
      <c r="X18" s="30">
        <f t="shared" si="13"/>
        <v>66760</v>
      </c>
    </row>
    <row r="19" spans="1:24" ht="15">
      <c r="A19" s="22">
        <v>11</v>
      </c>
      <c r="B19" s="38" t="s">
        <v>41</v>
      </c>
      <c r="C19" s="32"/>
      <c r="D19" s="36">
        <f>ROUNDUP((PRODUCT(D9,1.175))/10,0)*10</f>
        <v>18080</v>
      </c>
      <c r="E19" s="36">
        <f>ROUNDUP((PRODUCT(E9,1.32))/10,0)*10</f>
        <v>21810</v>
      </c>
      <c r="F19" s="36">
        <f>ROUNDUP((PRODUCT(F9,1.36))/10,0)*10</f>
        <v>24040</v>
      </c>
      <c r="G19" s="36">
        <f>ROUNDUP((PRODUCT(G9,1.36))/10,0)*10</f>
        <v>25800</v>
      </c>
      <c r="H19" s="34">
        <f aca="true" t="shared" si="14" ref="H19:N19">ROUNDUP((PRODUCT(H9,1.36))/10,0)*10</f>
        <v>28140</v>
      </c>
      <c r="I19" s="34">
        <f t="shared" si="14"/>
        <v>30480</v>
      </c>
      <c r="J19" s="34">
        <f t="shared" si="14"/>
        <v>32840</v>
      </c>
      <c r="K19" s="35">
        <f t="shared" si="14"/>
        <v>35170</v>
      </c>
      <c r="L19" s="33">
        <f t="shared" si="14"/>
        <v>28330</v>
      </c>
      <c r="M19" s="35">
        <f t="shared" si="14"/>
        <v>31670</v>
      </c>
      <c r="N19" s="35">
        <f t="shared" si="14"/>
        <v>34980</v>
      </c>
      <c r="O19" s="36">
        <f>ROUNDUP((PRODUCT(O9,1.14))/10,0)*10</f>
        <v>26860</v>
      </c>
      <c r="P19" s="36">
        <f>ROUNDUP((PRODUCT(P9,1.28))/10,0)*10</f>
        <v>33300</v>
      </c>
      <c r="Q19" s="34">
        <f aca="true" t="shared" si="15" ref="Q19:X19">ROUNDUP((PRODUCT(Q9,1.36))/10,0)*10</f>
        <v>38700</v>
      </c>
      <c r="R19" s="35">
        <f t="shared" si="15"/>
        <v>42020</v>
      </c>
      <c r="S19" s="35">
        <f t="shared" si="15"/>
        <v>45330</v>
      </c>
      <c r="T19" s="35">
        <f t="shared" si="15"/>
        <v>48650</v>
      </c>
      <c r="U19" s="35">
        <f t="shared" si="15"/>
        <v>53550</v>
      </c>
      <c r="V19" s="35">
        <f t="shared" si="15"/>
        <v>58620</v>
      </c>
      <c r="W19" s="35">
        <f t="shared" si="15"/>
        <v>63500</v>
      </c>
      <c r="X19" s="37">
        <f t="shared" si="15"/>
        <v>68780</v>
      </c>
    </row>
    <row r="20" spans="1:24" ht="15">
      <c r="A20" s="22">
        <v>12</v>
      </c>
      <c r="B20" s="23" t="s">
        <v>42</v>
      </c>
      <c r="C20" s="32"/>
      <c r="D20" s="36">
        <f>ROUNDUP((PRODUCT(D9,1.175))/10,0)*10</f>
        <v>18080</v>
      </c>
      <c r="E20" s="36">
        <f>ROUNDUP((PRODUCT(E9,1.32))/10,0)*10</f>
        <v>21810</v>
      </c>
      <c r="F20" s="36">
        <f>ROUNDUP((PRODUCT(F9,1.36))/10,0)*10</f>
        <v>24040</v>
      </c>
      <c r="G20" s="36">
        <f>ROUNDUP((PRODUCT(G9,1.4))/10,0)*10</f>
        <v>26560</v>
      </c>
      <c r="H20" s="34">
        <f aca="true" t="shared" si="16" ref="H20:N20">ROUNDUP((PRODUCT(H9,1.4))/10,0)*10</f>
        <v>28970</v>
      </c>
      <c r="I20" s="35">
        <f t="shared" si="16"/>
        <v>31380</v>
      </c>
      <c r="J20" s="35">
        <f t="shared" si="16"/>
        <v>33800</v>
      </c>
      <c r="K20" s="34">
        <f t="shared" si="16"/>
        <v>36210</v>
      </c>
      <c r="L20" s="33">
        <f t="shared" si="16"/>
        <v>29170</v>
      </c>
      <c r="M20" s="35">
        <f t="shared" si="16"/>
        <v>32600</v>
      </c>
      <c r="N20" s="35">
        <f t="shared" si="16"/>
        <v>36010</v>
      </c>
      <c r="O20" s="36">
        <f>ROUNDUP((PRODUCT(O9,1.14))/10,0)*10</f>
        <v>26860</v>
      </c>
      <c r="P20" s="36">
        <f>ROUNDUP((PRODUCT(P9,1.28))/10,0)*10</f>
        <v>33300</v>
      </c>
      <c r="Q20" s="28">
        <f aca="true" t="shared" si="17" ref="Q20:X20">ROUNDUP((PRODUCT(Q9,1.4))/10,0)*10</f>
        <v>39830</v>
      </c>
      <c r="R20" s="34">
        <f t="shared" si="17"/>
        <v>43250</v>
      </c>
      <c r="S20" s="35">
        <f t="shared" si="17"/>
        <v>46670</v>
      </c>
      <c r="T20" s="35">
        <f t="shared" si="17"/>
        <v>50080</v>
      </c>
      <c r="U20" s="35">
        <f t="shared" si="17"/>
        <v>55120</v>
      </c>
      <c r="V20" s="35">
        <f t="shared" si="17"/>
        <v>60340</v>
      </c>
      <c r="W20" s="35">
        <f t="shared" si="17"/>
        <v>65370</v>
      </c>
      <c r="X20" s="37">
        <f t="shared" si="17"/>
        <v>70800</v>
      </c>
    </row>
    <row r="21" spans="1:24" ht="15">
      <c r="A21" s="31">
        <v>13</v>
      </c>
      <c r="B21" s="23" t="s">
        <v>43</v>
      </c>
      <c r="C21" s="32"/>
      <c r="D21" s="28">
        <f>ROUNDUP((PRODUCT(D9,1.175))/10,0)*10</f>
        <v>18080</v>
      </c>
      <c r="E21" s="28">
        <f>ROUNDUP((PRODUCT(E9,1.32))/10,0)*10</f>
        <v>21810</v>
      </c>
      <c r="F21" s="28">
        <f>ROUNDUP((PRODUCT(F9,1.36))/10,0)*10</f>
        <v>24040</v>
      </c>
      <c r="G21" s="28">
        <f>ROUNDUP((PRODUCT(G9,1.44))/10,0)*10</f>
        <v>27320</v>
      </c>
      <c r="H21" s="28">
        <f aca="true" t="shared" si="18" ref="H21:N21">ROUNDUP((PRODUCT(H9,1.44))/10,0)*10</f>
        <v>29800</v>
      </c>
      <c r="I21" s="40">
        <f t="shared" si="18"/>
        <v>32280</v>
      </c>
      <c r="J21" s="29">
        <f t="shared" si="18"/>
        <v>34770</v>
      </c>
      <c r="K21" s="40">
        <f t="shared" si="18"/>
        <v>37240</v>
      </c>
      <c r="L21" s="28">
        <f t="shared" si="18"/>
        <v>30000</v>
      </c>
      <c r="M21" s="40">
        <f t="shared" si="18"/>
        <v>33530</v>
      </c>
      <c r="N21" s="29">
        <f t="shared" si="18"/>
        <v>37040</v>
      </c>
      <c r="O21" s="28">
        <f>ROUNDUP((PRODUCT(O9,1.14))/10,0)*10</f>
        <v>26860</v>
      </c>
      <c r="P21" s="28">
        <f>ROUNDUP((PRODUCT(P9,1.28))/10,0)*10</f>
        <v>33300</v>
      </c>
      <c r="Q21" s="28">
        <f>ROUNDUP((PRODUCT(Q9,1.4))/10,0)*10</f>
        <v>39830</v>
      </c>
      <c r="R21" s="40">
        <f aca="true" t="shared" si="19" ref="R21:X21">ROUNDUP((PRODUCT(R9,1.44))/10,0)*10</f>
        <v>44490</v>
      </c>
      <c r="S21" s="40">
        <f t="shared" si="19"/>
        <v>48000</v>
      </c>
      <c r="T21" s="29">
        <f t="shared" si="19"/>
        <v>51510</v>
      </c>
      <c r="U21" s="29">
        <f t="shared" si="19"/>
        <v>56700</v>
      </c>
      <c r="V21" s="29">
        <f t="shared" si="19"/>
        <v>62070</v>
      </c>
      <c r="W21" s="29">
        <f t="shared" si="19"/>
        <v>67240</v>
      </c>
      <c r="X21" s="30">
        <f t="shared" si="19"/>
        <v>72830</v>
      </c>
    </row>
    <row r="22" spans="1:24" ht="15">
      <c r="A22" s="22">
        <v>14</v>
      </c>
      <c r="B22" s="23" t="s">
        <v>44</v>
      </c>
      <c r="C22" s="32"/>
      <c r="D22" s="28">
        <f>ROUNDUP((PRODUCT(D9,1.175))/10,0)*10</f>
        <v>18080</v>
      </c>
      <c r="E22" s="28">
        <f>ROUNDUP((PRODUCT(E9,1.32))/10,0)*10</f>
        <v>21810</v>
      </c>
      <c r="F22" s="28">
        <f>ROUNDUP((PRODUCT(F9,1.36))/10,0)*10</f>
        <v>24040</v>
      </c>
      <c r="G22" s="28">
        <f>ROUNDUP((PRODUCT(G9,1.44))/10,0)*10</f>
        <v>27320</v>
      </c>
      <c r="H22" s="28">
        <f>ROUNDUP((PRODUCT(H9,1.48))/10,0)*10</f>
        <v>30630</v>
      </c>
      <c r="I22" s="28">
        <f>ROUNDUP((PRODUCT(I9,1.48))/10,0)*10</f>
        <v>33170</v>
      </c>
      <c r="J22" s="40">
        <f>ROUNDUP((PRODUCT(J9,1.48))/10,0)*10</f>
        <v>35730</v>
      </c>
      <c r="K22" s="40">
        <f>ROUNDUP((PRODUCT(K9,1.48))/10,0)*10</f>
        <v>38280</v>
      </c>
      <c r="L22" s="28">
        <f>ROUNDUP((PRODUCT(L9,1.44))/10,0)*10</f>
        <v>30000</v>
      </c>
      <c r="M22" s="40">
        <f>ROUNDUP((PRODUCT(M9,1.48))/10,0)*10</f>
        <v>34460</v>
      </c>
      <c r="N22" s="40">
        <f>ROUNDUP((PRODUCT(N9,1.48))/10,0)*10</f>
        <v>38070</v>
      </c>
      <c r="O22" s="28">
        <f>ROUNDUP((PRODUCT(O9,1.14))/10,0)*10</f>
        <v>26860</v>
      </c>
      <c r="P22" s="28">
        <f>ROUNDUP((PRODUCT(P9,1.28))/10,0)*10</f>
        <v>33300</v>
      </c>
      <c r="Q22" s="28">
        <f>ROUNDUP((PRODUCT(Q9,1.4))/10,0)*10</f>
        <v>39830</v>
      </c>
      <c r="R22" s="28">
        <f aca="true" t="shared" si="20" ref="R22:X22">ROUNDUP((PRODUCT(R9,1.48))/10,0)*10</f>
        <v>45720</v>
      </c>
      <c r="S22" s="40">
        <f t="shared" si="20"/>
        <v>49330</v>
      </c>
      <c r="T22" s="29">
        <f t="shared" si="20"/>
        <v>52940</v>
      </c>
      <c r="U22" s="29">
        <f t="shared" si="20"/>
        <v>58270</v>
      </c>
      <c r="V22" s="29">
        <f t="shared" si="20"/>
        <v>63790</v>
      </c>
      <c r="W22" s="29">
        <f t="shared" si="20"/>
        <v>69110</v>
      </c>
      <c r="X22" s="30">
        <f t="shared" si="20"/>
        <v>74850</v>
      </c>
    </row>
    <row r="23" spans="1:24" ht="15">
      <c r="A23" s="31">
        <v>15</v>
      </c>
      <c r="B23" s="23" t="s">
        <v>45</v>
      </c>
      <c r="C23" s="32"/>
      <c r="D23" s="28">
        <f>ROUNDUP((PRODUCT(D9,1.175))/10,0)*10</f>
        <v>18080</v>
      </c>
      <c r="E23" s="28">
        <f>ROUNDUP((PRODUCT(E9,1.32))/10,0)*10</f>
        <v>21810</v>
      </c>
      <c r="F23" s="28">
        <f>ROUNDUP((PRODUCT(F9,1.36))/10,0)*10</f>
        <v>24040</v>
      </c>
      <c r="G23" s="28">
        <f>ROUNDUP((PRODUCT(G9,1.44))/10,0)*10</f>
        <v>27320</v>
      </c>
      <c r="H23" s="28">
        <f>ROUNDUP((PRODUCT(H9,1.48))/10,0)*10</f>
        <v>30630</v>
      </c>
      <c r="I23" s="28">
        <f>ROUNDUP((PRODUCT(I9,1.52))/10,0)*10</f>
        <v>34070</v>
      </c>
      <c r="J23" s="40">
        <f>ROUNDUP((PRODUCT(J9,1.52))/10,0)*10</f>
        <v>36700</v>
      </c>
      <c r="K23" s="40">
        <f>ROUNDUP((PRODUCT(K9,1.52))/10,0)*10</f>
        <v>39310</v>
      </c>
      <c r="L23" s="28">
        <f>ROUNDUP((PRODUCT(L9,1.44))/10,0)*10</f>
        <v>30000</v>
      </c>
      <c r="M23" s="40">
        <f>ROUNDUP((PRODUCT(M9,1.52))/10,0)*10</f>
        <v>35390</v>
      </c>
      <c r="N23" s="40">
        <f>ROUNDUP((PRODUCT(N9,1.52))/10,0)*10</f>
        <v>39100</v>
      </c>
      <c r="O23" s="28">
        <f>ROUNDUP((PRODUCT(O9,1.14))/10,0)*10</f>
        <v>26860</v>
      </c>
      <c r="P23" s="28">
        <f>ROUNDUP((PRODUCT(P9,1.28))/10,0)*10</f>
        <v>33300</v>
      </c>
      <c r="Q23" s="28">
        <f>ROUNDUP((PRODUCT(Q9,1.4))/10,0)*10</f>
        <v>39830</v>
      </c>
      <c r="R23" s="28">
        <f>ROUNDUP((PRODUCT(R9,1.48))/10,0)*10</f>
        <v>45720</v>
      </c>
      <c r="S23" s="28">
        <f aca="true" t="shared" si="21" ref="S23:X23">ROUNDUP((PRODUCT(S9,1.52))/10,0)*10</f>
        <v>50670</v>
      </c>
      <c r="T23" s="40">
        <f t="shared" si="21"/>
        <v>54380</v>
      </c>
      <c r="U23" s="40">
        <f t="shared" si="21"/>
        <v>59850</v>
      </c>
      <c r="V23" s="29">
        <f t="shared" si="21"/>
        <v>65520</v>
      </c>
      <c r="W23" s="29">
        <f t="shared" si="21"/>
        <v>70970</v>
      </c>
      <c r="X23" s="30">
        <f t="shared" si="21"/>
        <v>76870</v>
      </c>
    </row>
    <row r="24" spans="1:24" ht="15">
      <c r="A24" s="22">
        <v>16</v>
      </c>
      <c r="B24" s="23" t="s">
        <v>46</v>
      </c>
      <c r="C24" s="32"/>
      <c r="D24" s="39">
        <f>ROUNDUP((PRODUCT(D9,1.175))/10,0)*10</f>
        <v>18080</v>
      </c>
      <c r="E24" s="39">
        <f>ROUNDUP((PRODUCT(E9,1.32))/10,0)*10</f>
        <v>21810</v>
      </c>
      <c r="F24" s="39">
        <f>ROUNDUP((PRODUCT(F9,1.36))/10,0)*10</f>
        <v>24040</v>
      </c>
      <c r="G24" s="39">
        <f>ROUNDUP((PRODUCT(G9,1.44))/10,0)*10</f>
        <v>27320</v>
      </c>
      <c r="H24" s="39">
        <f>ROUNDUP((PRODUCT(H9,1.48))/10,0)*10</f>
        <v>30630</v>
      </c>
      <c r="I24" s="39">
        <f>ROUNDUP((PRODUCT(I9,1.52))/10,0)*10</f>
        <v>34070</v>
      </c>
      <c r="J24" s="40">
        <f>ROUNDUP((PRODUCT(J9,1.56))/10,0)*10</f>
        <v>37660</v>
      </c>
      <c r="K24" s="40">
        <f>ROUNDUP((PRODUCT(K9,1.56))/10,0)*10</f>
        <v>40350</v>
      </c>
      <c r="L24" s="39">
        <f>ROUNDUP((PRODUCT(L9,1.44))/10,0)*10</f>
        <v>30000</v>
      </c>
      <c r="M24" s="39">
        <f>ROUNDUP((PRODUCT(M9,1.56))/10,0)*10</f>
        <v>36320</v>
      </c>
      <c r="N24" s="40">
        <f>ROUNDUP((PRODUCT(N9,1.56))/10,0)*10</f>
        <v>40130</v>
      </c>
      <c r="O24" s="39">
        <f>ROUNDUP((PRODUCT(O9,1.14))/10,0)*10</f>
        <v>26860</v>
      </c>
      <c r="P24" s="39">
        <f>ROUNDUP((PRODUCT(P9,1.28))/10,0)*10</f>
        <v>33300</v>
      </c>
      <c r="Q24" s="39">
        <f>ROUNDUP((PRODUCT(Q9,1.4))/10,0)*10</f>
        <v>39830</v>
      </c>
      <c r="R24" s="39">
        <f>ROUNDUP((PRODUCT(R9,1.48))/10,0)*10</f>
        <v>45720</v>
      </c>
      <c r="S24" s="39">
        <f>ROUNDUP((PRODUCT(S9,1.52))/10,0)*10</f>
        <v>50670</v>
      </c>
      <c r="T24" s="40">
        <f>ROUNDUP((PRODUCT(T9,1.56))/10,0)*10</f>
        <v>55810</v>
      </c>
      <c r="U24" s="40">
        <f>ROUNDUP((PRODUCT(U9,1.56))/10,0)*10</f>
        <v>61420</v>
      </c>
      <c r="V24" s="40">
        <f>ROUNDUP((PRODUCT(V9,1.56))/10,0)*10</f>
        <v>67240</v>
      </c>
      <c r="W24" s="40">
        <f>ROUNDUP((PRODUCT(W9,1.56))/10,0)*10</f>
        <v>72840</v>
      </c>
      <c r="X24" s="42">
        <f>ROUNDUP((PRODUCT(X9,1.56))/10,0)*10</f>
        <v>78890</v>
      </c>
    </row>
    <row r="25" spans="1:24" ht="15.75" thickBot="1">
      <c r="A25" s="43">
        <v>17</v>
      </c>
      <c r="B25" s="44" t="s">
        <v>47</v>
      </c>
      <c r="C25" s="45"/>
      <c r="D25" s="46">
        <f>ROUNDUP((PRODUCT(D9,1.175))/10,0)*10</f>
        <v>18080</v>
      </c>
      <c r="E25" s="46">
        <f>ROUNDUP((PRODUCT(E9,1.32))/10,0)*10</f>
        <v>21810</v>
      </c>
      <c r="F25" s="46">
        <f>ROUNDUP((PRODUCT(F9,1.36))/10,0)*10</f>
        <v>24040</v>
      </c>
      <c r="G25" s="46">
        <f>ROUNDUP((PRODUCT(G9,1.44))/10,0)*10</f>
        <v>27320</v>
      </c>
      <c r="H25" s="46">
        <f>ROUNDUP((PRODUCT(H9,1.48))/10,0)*10</f>
        <v>30630</v>
      </c>
      <c r="I25" s="46">
        <f>ROUNDUP((PRODUCT(I9,1.52))/10,0)*10</f>
        <v>34070</v>
      </c>
      <c r="J25" s="47">
        <f>ROUNDUP((PRODUCT(J9,1.56))/10,0)*10</f>
        <v>37660</v>
      </c>
      <c r="K25" s="47">
        <f>ROUNDUP((PRODUCT(K9,1.6))/10,0)*10</f>
        <v>41380</v>
      </c>
      <c r="L25" s="46">
        <f>ROUNDUP((PRODUCT(L9,1.44))/10,0)*10</f>
        <v>30000</v>
      </c>
      <c r="M25" s="46">
        <f>ROUNDUP((PRODUCT(M9,1.56))/10,0)*10</f>
        <v>36320</v>
      </c>
      <c r="N25" s="47">
        <f>ROUNDUP((PRODUCT(N9,1.6))/10,0)*10</f>
        <v>41160</v>
      </c>
      <c r="O25" s="46">
        <f>ROUNDUP((PRODUCT(O9,1.14))/10,0)*10</f>
        <v>26860</v>
      </c>
      <c r="P25" s="46">
        <f>ROUNDUP((PRODUCT(P9,1.28))/10,0)*10</f>
        <v>33300</v>
      </c>
      <c r="Q25" s="46">
        <f>ROUNDUP((PRODUCT(Q9,1.4))/10,0)*10</f>
        <v>39830</v>
      </c>
      <c r="R25" s="46">
        <f>ROUNDUP((PRODUCT(R9,1.48))/10,0)*10</f>
        <v>45720</v>
      </c>
      <c r="S25" s="46">
        <f>ROUNDUP((PRODUCT(S9,1.52))/10,0)*10</f>
        <v>50670</v>
      </c>
      <c r="T25" s="47">
        <f>ROUNDUP((PRODUCT(T9,1.6))/10,0)*10</f>
        <v>57240</v>
      </c>
      <c r="U25" s="47">
        <f>ROUNDUP((PRODUCT(U9,1.6))/10,0)*10</f>
        <v>63000</v>
      </c>
      <c r="V25" s="47">
        <f>ROUNDUP((PRODUCT(V9,1.6))/10,0)*10</f>
        <v>68960</v>
      </c>
      <c r="W25" s="47">
        <f>ROUNDUP((PRODUCT(W9,1.6))/10,0)*10</f>
        <v>74710</v>
      </c>
      <c r="X25" s="48">
        <f>ROUNDUP((PRODUCT(X9,1.6))/10,0)*10</f>
        <v>80920</v>
      </c>
    </row>
  </sheetData>
  <mergeCells count="2"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rumanovaa</cp:lastModifiedBy>
  <cp:lastPrinted>2005-03-16T14:11:49Z</cp:lastPrinted>
  <dcterms:created xsi:type="dcterms:W3CDTF">1996-10-14T23:33:28Z</dcterms:created>
  <dcterms:modified xsi:type="dcterms:W3CDTF">2005-03-16T14:11:59Z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