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zazmluvnenie" sheetId="1" r:id="rId1"/>
  </sheets>
  <definedNames>
    <definedName name="_xlnm.Print_Area" localSheetId="0">'zazmluvnenie'!$A$1:$J$67</definedName>
  </definedNames>
  <calcPr fullCalcOnLoad="1"/>
</workbook>
</file>

<file path=xl/sharedStrings.xml><?xml version="1.0" encoding="utf-8"?>
<sst xmlns="http://schemas.openxmlformats.org/spreadsheetml/2006/main" count="86" uniqueCount="73">
  <si>
    <t xml:space="preserve">Operačný program / JPD / Iniciatívy </t>
  </si>
  <si>
    <t>Alokácia 2004-2006 (EÚ+ŠR) po odrátaní dekomit. v mil.Sk</t>
  </si>
  <si>
    <t>zazmluvnená suma v mil. Sk</t>
  </si>
  <si>
    <t>podiel z alokácie v %</t>
  </si>
  <si>
    <t>zazmluvnená suma v mil.Sk</t>
  </si>
  <si>
    <t>A</t>
  </si>
  <si>
    <t>B</t>
  </si>
  <si>
    <t>C=B/A*100</t>
  </si>
  <si>
    <t>OP ZI</t>
  </si>
  <si>
    <t xml:space="preserve">14.0.Technická pomoc </t>
  </si>
  <si>
    <t>14.1 Dopravná infraštruktúra</t>
  </si>
  <si>
    <t>14.2 Environmentálna infraštruktúra</t>
  </si>
  <si>
    <t>14.3 Lokálna infraštruktúra</t>
  </si>
  <si>
    <t>spolu</t>
  </si>
  <si>
    <t>SOP PS</t>
  </si>
  <si>
    <t>11.0.1 Technická pomoc</t>
  </si>
  <si>
    <t>11.2 Rozvoj cestovného ruchu</t>
  </si>
  <si>
    <t>SOP PRV</t>
  </si>
  <si>
    <t>13.0.1 Technická pomoc</t>
  </si>
  <si>
    <t>13.1 Podpora produktívneho poľnohospodárstva</t>
  </si>
  <si>
    <t>13.2 Podpora trvalo udržateľného rozvoja vidieka</t>
  </si>
  <si>
    <t>SOP ĽZ</t>
  </si>
  <si>
    <t xml:space="preserve">12.0.Technická pomoc </t>
  </si>
  <si>
    <t>12.1 Rozvoj aktívnej politiky trhu práce</t>
  </si>
  <si>
    <t>12.2 Posilnenie soc. inklúzie a rov. príležitostí na trhu práce</t>
  </si>
  <si>
    <t>12.3 Zvýšenie kvalif. a adapt. zamest. a osôb vstup. na trh práce</t>
  </si>
  <si>
    <t>JPD 2</t>
  </si>
  <si>
    <t xml:space="preserve">21.0. Technická pomoc </t>
  </si>
  <si>
    <t>21.1 Podpora hospodárskej činnosti a trvalo udržateľného rozvoja cieľového územia</t>
  </si>
  <si>
    <t>JPD 3</t>
  </si>
  <si>
    <t xml:space="preserve">31.0.Technická pomoc </t>
  </si>
  <si>
    <t>31.1 Rozvoj aktívnej politiky trhu práce a sociálnej integrácie</t>
  </si>
  <si>
    <t>31.2 Rozvoj celoživot. vzdel. a podpora rozv. výskumu a vývoja v kontexte zvyšovania</t>
  </si>
  <si>
    <t>EQUAL</t>
  </si>
  <si>
    <t>51.0.1 Technická pomoc</t>
  </si>
  <si>
    <t>51.1 Zamestnanosť</t>
  </si>
  <si>
    <t>51.2 Podnikanie</t>
  </si>
  <si>
    <t>51.3 Adaptabilita</t>
  </si>
  <si>
    <t>51.4 Rovnosť príležitostí</t>
  </si>
  <si>
    <t>51.5 Žiadatelia o azyl</t>
  </si>
  <si>
    <t xml:space="preserve">INTERREG III A </t>
  </si>
  <si>
    <t>41.1 Cezhr. spolup. v ekon.</t>
  </si>
  <si>
    <t>41.2 Dostupnosť</t>
  </si>
  <si>
    <t>41.3 Cezhr. org. štrukt. a siete</t>
  </si>
  <si>
    <t>41.4 Ľudské zdroje</t>
  </si>
  <si>
    <t>41.5 Udržateľný územný a environmentálny rozvoj</t>
  </si>
  <si>
    <t xml:space="preserve">41.6 Technická pomoc </t>
  </si>
  <si>
    <t xml:space="preserve"> INTERREG IIIA / ČR - SR</t>
  </si>
  <si>
    <t>43.1 Soc.a kult.rozv.a tvorba sietí</t>
  </si>
  <si>
    <t>43.2 Udrž. krajiny a rozv. turizmu</t>
  </si>
  <si>
    <t xml:space="preserve">43.3 Technická pomoc </t>
  </si>
  <si>
    <t xml:space="preserve"> INTERREG IIIA / MVRR SR / Poľsko - SR</t>
  </si>
  <si>
    <t>42.1 Rozvoj infraštruktúry</t>
  </si>
  <si>
    <t>42.2 Socio-ekonomický rozvoj</t>
  </si>
  <si>
    <t xml:space="preserve">42.3 Technická pomoc </t>
  </si>
  <si>
    <t xml:space="preserve"> INTERREG IIIA / Program susedstva/ Maďarsko - SR - Ukrajina</t>
  </si>
  <si>
    <t>44.1 Cezhr. soc. a hosp.spolupr.</t>
  </si>
  <si>
    <t>44.2 Cezhr. dopr. a život. prostr.</t>
  </si>
  <si>
    <t xml:space="preserve">44.3 Technická pomoc </t>
  </si>
  <si>
    <t>Spolu za CSF</t>
  </si>
  <si>
    <t>D</t>
  </si>
  <si>
    <t>E=D/A*100</t>
  </si>
  <si>
    <t xml:space="preserve">11.1 Rast konkurencieschop. priem. a služ. s využitím rozv. dom. rast.p. </t>
  </si>
  <si>
    <t>INTERREG IIIA/Rakúsko-SR</t>
  </si>
  <si>
    <t>Príloha č. 1</t>
  </si>
  <si>
    <t>Predpokladaný stav zazmluvnenia k 31.12.2008 (RO/SORO)</t>
  </si>
  <si>
    <t>F</t>
  </si>
  <si>
    <t>G=D+F</t>
  </si>
  <si>
    <t>H=G/A*100</t>
  </si>
  <si>
    <t>Stav zazmluvnenia k 30.6. 2008 (údaje z ITMS)</t>
  </si>
  <si>
    <t>Stav zazmluvnenia k 30. 9. 2008 (údaje z ITMS)</t>
  </si>
  <si>
    <t>Plánované zazmluvnenie v mil. Sk v IV.Q 2008 (údaje RO/SORO)</t>
  </si>
  <si>
    <t>Stav a plán zazmluvnenia alokácie (EÚ+ŠR) na programové obdobie 2004-2006 podľa priorít  k 30. 9. 2008  v mil. Sk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</si>
</sst>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Sk&quot;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" fontId="2" fillId="3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4" fontId="2" fillId="2" borderId="1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wrapText="1"/>
    </xf>
    <xf numFmtId="2" fontId="2" fillId="3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wrapText="1"/>
    </xf>
    <xf numFmtId="168" fontId="2" fillId="0" borderId="4" xfId="0" applyNumberFormat="1" applyFont="1" applyFill="1" applyBorder="1" applyAlignment="1">
      <alignment/>
    </xf>
    <xf numFmtId="168" fontId="2" fillId="0" borderId="4" xfId="0" applyNumberFormat="1" applyFont="1" applyFill="1" applyBorder="1" applyAlignment="1">
      <alignment horizontal="right"/>
    </xf>
    <xf numFmtId="168" fontId="3" fillId="0" borderId="4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wrapText="1"/>
    </xf>
    <xf numFmtId="4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>
      <alignment horizontal="right"/>
    </xf>
    <xf numFmtId="0" fontId="2" fillId="0" borderId="3" xfId="0" applyFont="1" applyBorder="1" applyAlignment="1">
      <alignment wrapText="1"/>
    </xf>
    <xf numFmtId="4" fontId="2" fillId="3" borderId="3" xfId="0" applyNumberFormat="1" applyFont="1" applyFill="1" applyBorder="1" applyAlignment="1">
      <alignment horizontal="right"/>
    </xf>
    <xf numFmtId="2" fontId="2" fillId="3" borderId="3" xfId="0" applyNumberFormat="1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0" fontId="2" fillId="0" borderId="6" xfId="0" applyFont="1" applyBorder="1" applyAlignment="1">
      <alignment wrapText="1"/>
    </xf>
    <xf numFmtId="4" fontId="2" fillId="3" borderId="6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center" textRotation="90"/>
    </xf>
    <xf numFmtId="0" fontId="2" fillId="4" borderId="0" xfId="0" applyFont="1" applyFill="1" applyBorder="1" applyAlignment="1">
      <alignment wrapText="1"/>
    </xf>
    <xf numFmtId="4" fontId="2" fillId="4" borderId="0" xfId="0" applyNumberFormat="1" applyFont="1" applyFill="1" applyBorder="1" applyAlignment="1">
      <alignment horizontal="right"/>
    </xf>
    <xf numFmtId="168" fontId="2" fillId="4" borderId="0" xfId="0" applyNumberFormat="1" applyFon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4" fontId="2" fillId="3" borderId="2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4" borderId="0" xfId="0" applyFont="1" applyFill="1" applyBorder="1" applyAlignment="1">
      <alignment/>
    </xf>
    <xf numFmtId="2" fontId="2" fillId="3" borderId="7" xfId="0" applyNumberFormat="1" applyFont="1" applyFill="1" applyBorder="1" applyAlignment="1">
      <alignment horizontal="right"/>
    </xf>
    <xf numFmtId="4" fontId="2" fillId="3" borderId="7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4" fontId="3" fillId="5" borderId="8" xfId="0" applyNumberFormat="1" applyFont="1" applyFill="1" applyBorder="1" applyAlignment="1">
      <alignment horizontal="right"/>
    </xf>
    <xf numFmtId="2" fontId="3" fillId="5" borderId="8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/>
    </xf>
    <xf numFmtId="0" fontId="2" fillId="3" borderId="1" xfId="0" applyFont="1" applyFill="1" applyBorder="1" applyAlignment="1">
      <alignment horizontal="right"/>
    </xf>
    <xf numFmtId="168" fontId="2" fillId="3" borderId="1" xfId="0" applyNumberFormat="1" applyFont="1" applyFill="1" applyBorder="1" applyAlignment="1">
      <alignment horizontal="right"/>
    </xf>
    <xf numFmtId="4" fontId="3" fillId="5" borderId="11" xfId="0" applyNumberFormat="1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/>
    </xf>
    <xf numFmtId="4" fontId="7" fillId="3" borderId="1" xfId="0" applyNumberFormat="1" applyFill="1" applyBorder="1" applyAlignment="1">
      <alignment/>
    </xf>
    <xf numFmtId="4" fontId="7" fillId="2" borderId="1" xfId="0" applyNumberFormat="1" applyFill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2" fillId="2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 textRotation="90"/>
    </xf>
    <xf numFmtId="0" fontId="2" fillId="2" borderId="24" xfId="0" applyFont="1" applyFill="1" applyBorder="1" applyAlignment="1">
      <alignment horizontal="center" vertical="center" textRotation="90"/>
    </xf>
    <xf numFmtId="0" fontId="2" fillId="2" borderId="25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5" borderId="2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/>
    </xf>
    <xf numFmtId="0" fontId="2" fillId="2" borderId="16" xfId="0" applyFont="1" applyFill="1" applyBorder="1" applyAlignment="1">
      <alignment horizontal="center" textRotation="90"/>
    </xf>
    <xf numFmtId="0" fontId="2" fillId="2" borderId="22" xfId="0" applyFont="1" applyFill="1" applyBorder="1" applyAlignment="1">
      <alignment horizontal="center" textRotation="90"/>
    </xf>
    <xf numFmtId="0" fontId="2" fillId="2" borderId="31" xfId="0" applyFont="1" applyFill="1" applyBorder="1" applyAlignment="1">
      <alignment horizontal="center" vertical="center" textRotation="90"/>
    </xf>
    <xf numFmtId="0" fontId="2" fillId="2" borderId="32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auto="1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Normal="85" zoomScaleSheetLayoutView="100" workbookViewId="0" topLeftCell="A1">
      <selection activeCell="B1" sqref="B1"/>
    </sheetView>
  </sheetViews>
  <sheetFormatPr defaultColWidth="9.140625" defaultRowHeight="12.75"/>
  <cols>
    <col min="1" max="1" width="3.28125" style="1" customWidth="1"/>
    <col min="2" max="2" width="27.28125" style="1" customWidth="1"/>
    <col min="3" max="3" width="12.140625" style="1" customWidth="1"/>
    <col min="4" max="4" width="14.421875" style="19" customWidth="1"/>
    <col min="5" max="5" width="11.140625" style="19" customWidth="1"/>
    <col min="6" max="6" width="15.28125" style="1" customWidth="1"/>
    <col min="7" max="7" width="11.421875" style="1" customWidth="1"/>
    <col min="8" max="8" width="12.28125" style="1" customWidth="1"/>
    <col min="9" max="9" width="11.421875" style="27" customWidth="1"/>
    <col min="10" max="10" width="12.140625" style="1" customWidth="1"/>
    <col min="11" max="11" width="18.8515625" style="1" bestFit="1" customWidth="1"/>
    <col min="12" max="12" width="9.140625" style="1" customWidth="1"/>
    <col min="13" max="13" width="11.57421875" style="1" bestFit="1" customWidth="1"/>
    <col min="14" max="16384" width="9.140625" style="1" customWidth="1"/>
  </cols>
  <sheetData>
    <row r="1" spans="1:10" ht="15" thickBot="1">
      <c r="A1" s="52" t="s">
        <v>72</v>
      </c>
      <c r="B1" s="52"/>
      <c r="C1" s="52"/>
      <c r="D1" s="53"/>
      <c r="E1" s="53"/>
      <c r="F1" s="52"/>
      <c r="G1" s="52"/>
      <c r="H1" s="52"/>
      <c r="I1" s="54"/>
      <c r="J1" s="52" t="s">
        <v>64</v>
      </c>
    </row>
    <row r="2" spans="1:10" ht="39.75" customHeight="1">
      <c r="A2" s="81" t="s">
        <v>0</v>
      </c>
      <c r="B2" s="82"/>
      <c r="C2" s="87" t="s">
        <v>1</v>
      </c>
      <c r="D2" s="92" t="s">
        <v>69</v>
      </c>
      <c r="E2" s="93"/>
      <c r="F2" s="92" t="s">
        <v>70</v>
      </c>
      <c r="G2" s="93"/>
      <c r="H2" s="77" t="s">
        <v>71</v>
      </c>
      <c r="I2" s="87" t="s">
        <v>65</v>
      </c>
      <c r="J2" s="73"/>
    </row>
    <row r="3" spans="1:10" ht="23.25" customHeight="1">
      <c r="A3" s="83"/>
      <c r="B3" s="84"/>
      <c r="C3" s="88"/>
      <c r="D3" s="103"/>
      <c r="E3" s="104"/>
      <c r="F3" s="94"/>
      <c r="G3" s="95"/>
      <c r="H3" s="78"/>
      <c r="I3" s="88" t="s">
        <v>4</v>
      </c>
      <c r="J3" s="102" t="s">
        <v>3</v>
      </c>
    </row>
    <row r="4" spans="1:10" ht="24">
      <c r="A4" s="83"/>
      <c r="B4" s="84"/>
      <c r="C4" s="88"/>
      <c r="D4" s="22" t="s">
        <v>2</v>
      </c>
      <c r="E4" s="22" t="s">
        <v>3</v>
      </c>
      <c r="F4" s="2" t="s">
        <v>4</v>
      </c>
      <c r="G4" s="2" t="s">
        <v>3</v>
      </c>
      <c r="H4" s="79"/>
      <c r="I4" s="88"/>
      <c r="J4" s="102"/>
    </row>
    <row r="5" spans="1:10" ht="12">
      <c r="A5" s="85"/>
      <c r="B5" s="86"/>
      <c r="C5" s="2" t="s">
        <v>5</v>
      </c>
      <c r="D5" s="2" t="s">
        <v>6</v>
      </c>
      <c r="E5" s="3" t="s">
        <v>7</v>
      </c>
      <c r="F5" s="3" t="s">
        <v>60</v>
      </c>
      <c r="G5" s="3" t="s">
        <v>61</v>
      </c>
      <c r="H5" s="3" t="s">
        <v>66</v>
      </c>
      <c r="I5" s="3" t="s">
        <v>67</v>
      </c>
      <c r="J5" s="4" t="s">
        <v>68</v>
      </c>
    </row>
    <row r="6" spans="1:13" ht="12" customHeight="1">
      <c r="A6" s="89" t="s">
        <v>8</v>
      </c>
      <c r="B6" s="5" t="s">
        <v>9</v>
      </c>
      <c r="C6" s="9">
        <v>1092.61</v>
      </c>
      <c r="D6" s="9">
        <v>1142.99</v>
      </c>
      <c r="E6" s="9">
        <v>104.61097738442812</v>
      </c>
      <c r="F6" s="16">
        <v>1158.12636444</v>
      </c>
      <c r="G6" s="9">
        <f>F6/C6*100</f>
        <v>105.99631748199268</v>
      </c>
      <c r="H6" s="14">
        <v>10.097000000000001</v>
      </c>
      <c r="I6" s="9">
        <f>F6+H6</f>
        <v>1168.22336444</v>
      </c>
      <c r="J6" s="49">
        <f aca="true" t="shared" si="0" ref="J6:J23">I6/C6*100</f>
        <v>106.92043496215487</v>
      </c>
      <c r="K6" s="18"/>
      <c r="M6" s="12"/>
    </row>
    <row r="7" spans="1:13" ht="12.75">
      <c r="A7" s="90"/>
      <c r="B7" s="5" t="s">
        <v>10</v>
      </c>
      <c r="C7" s="9">
        <v>10548.36</v>
      </c>
      <c r="D7" s="16">
        <v>10085.630343530001</v>
      </c>
      <c r="E7" s="9">
        <v>95.61325498494554</v>
      </c>
      <c r="F7" s="16">
        <v>10510.645096029999</v>
      </c>
      <c r="G7" s="9">
        <f aca="true" t="shared" si="1" ref="G7:G29">F7/C7*100</f>
        <v>99.64245717846185</v>
      </c>
      <c r="H7" s="69">
        <v>307.46</v>
      </c>
      <c r="I7" s="9">
        <f>F7+H7</f>
        <v>10818.105096029998</v>
      </c>
      <c r="J7" s="49">
        <f t="shared" si="0"/>
        <v>102.55722307571979</v>
      </c>
      <c r="K7" s="18"/>
      <c r="M7" s="12"/>
    </row>
    <row r="8" spans="1:13" ht="24">
      <c r="A8" s="90"/>
      <c r="B8" s="5" t="s">
        <v>11</v>
      </c>
      <c r="C8" s="9">
        <v>5074.49</v>
      </c>
      <c r="D8" s="16">
        <v>5686.727530369999</v>
      </c>
      <c r="E8" s="9">
        <v>112.06500614583928</v>
      </c>
      <c r="F8" s="16">
        <v>5747.111343940001</v>
      </c>
      <c r="G8" s="9">
        <f t="shared" si="1"/>
        <v>113.2549545656805</v>
      </c>
      <c r="H8" s="14">
        <v>88.67</v>
      </c>
      <c r="I8" s="9">
        <f>F8+H8</f>
        <v>5835.781343940001</v>
      </c>
      <c r="J8" s="49">
        <f t="shared" si="0"/>
        <v>115.00232228145096</v>
      </c>
      <c r="K8" s="18"/>
      <c r="M8" s="12"/>
    </row>
    <row r="9" spans="1:13" ht="12.75">
      <c r="A9" s="90"/>
      <c r="B9" s="5" t="s">
        <v>12</v>
      </c>
      <c r="C9" s="9">
        <v>4415.565458</v>
      </c>
      <c r="D9" s="16">
        <v>4237.19065962</v>
      </c>
      <c r="E9" s="9">
        <v>95.96031810474408</v>
      </c>
      <c r="F9" s="63">
        <v>4282.57280782</v>
      </c>
      <c r="G9" s="9">
        <f t="shared" si="1"/>
        <v>96.98809469715714</v>
      </c>
      <c r="H9" s="14">
        <v>79</v>
      </c>
      <c r="I9" s="9">
        <f>F9+H9</f>
        <v>4361.57280782</v>
      </c>
      <c r="J9" s="49">
        <f t="shared" si="0"/>
        <v>98.77722002553088</v>
      </c>
      <c r="K9" s="18"/>
      <c r="M9" s="12"/>
    </row>
    <row r="10" spans="1:13" ht="12.75">
      <c r="A10" s="91"/>
      <c r="B10" s="6" t="s">
        <v>13</v>
      </c>
      <c r="C10" s="11">
        <f>SUM(C6:C9)</f>
        <v>21131.025458</v>
      </c>
      <c r="D10" s="17">
        <v>21152.538533519997</v>
      </c>
      <c r="E10" s="11">
        <v>100.10180800530838</v>
      </c>
      <c r="F10" s="11">
        <f>SUM(F6:F9)</f>
        <v>21698.455612230002</v>
      </c>
      <c r="G10" s="15">
        <f t="shared" si="1"/>
        <v>102.68529397855217</v>
      </c>
      <c r="H10" s="11">
        <f>SUM(H6:H9)</f>
        <v>485.227</v>
      </c>
      <c r="I10" s="11">
        <f>SUM(I6:I9)</f>
        <v>22183.68261223</v>
      </c>
      <c r="J10" s="51">
        <f t="shared" si="0"/>
        <v>104.98157155847576</v>
      </c>
      <c r="K10" s="18"/>
      <c r="M10" s="12"/>
    </row>
    <row r="11" spans="1:13" ht="12">
      <c r="A11" s="80" t="s">
        <v>14</v>
      </c>
      <c r="B11" s="5" t="s">
        <v>15</v>
      </c>
      <c r="C11" s="9">
        <v>431.83</v>
      </c>
      <c r="D11" s="9">
        <v>447.901</v>
      </c>
      <c r="E11" s="9">
        <v>103.72160340874883</v>
      </c>
      <c r="F11" s="9">
        <v>454.02</v>
      </c>
      <c r="G11" s="9">
        <f>F11/C11*100</f>
        <v>105.13859620684065</v>
      </c>
      <c r="H11" s="9">
        <v>37.56</v>
      </c>
      <c r="I11" s="9">
        <f>F11+H11</f>
        <v>491.58</v>
      </c>
      <c r="J11" s="49">
        <f t="shared" si="0"/>
        <v>113.83646342310631</v>
      </c>
      <c r="K11" s="18"/>
      <c r="M11" s="12"/>
    </row>
    <row r="12" spans="1:13" ht="36">
      <c r="A12" s="80"/>
      <c r="B12" s="5" t="s">
        <v>62</v>
      </c>
      <c r="C12" s="9">
        <v>4727.81</v>
      </c>
      <c r="D12" s="9">
        <v>4477.63</v>
      </c>
      <c r="E12" s="9">
        <v>94.7083321876302</v>
      </c>
      <c r="F12" s="9">
        <v>4673.3</v>
      </c>
      <c r="G12" s="9">
        <f>F12/C12*100</f>
        <v>98.84703488507364</v>
      </c>
      <c r="H12" s="9">
        <v>0</v>
      </c>
      <c r="I12" s="9">
        <f>F12+H12</f>
        <v>4673.3</v>
      </c>
      <c r="J12" s="49">
        <f t="shared" si="0"/>
        <v>98.84703488507364</v>
      </c>
      <c r="K12" s="18"/>
      <c r="M12" s="12"/>
    </row>
    <row r="13" spans="1:13" ht="12">
      <c r="A13" s="80"/>
      <c r="B13" s="5" t="s">
        <v>16</v>
      </c>
      <c r="C13" s="9">
        <v>3608.48</v>
      </c>
      <c r="D13" s="9">
        <v>3531.48</v>
      </c>
      <c r="E13" s="9">
        <v>97.86613754267725</v>
      </c>
      <c r="F13" s="9">
        <v>3515.3</v>
      </c>
      <c r="G13" s="9">
        <f>F13/C13*100</f>
        <v>97.41774930164502</v>
      </c>
      <c r="H13" s="9">
        <v>163</v>
      </c>
      <c r="I13" s="9">
        <f>F13+H13</f>
        <v>3678.3</v>
      </c>
      <c r="J13" s="49">
        <f t="shared" si="0"/>
        <v>101.93488671130227</v>
      </c>
      <c r="K13" s="18"/>
      <c r="M13" s="12"/>
    </row>
    <row r="14" spans="1:13" ht="12">
      <c r="A14" s="80"/>
      <c r="B14" s="7" t="s">
        <v>13</v>
      </c>
      <c r="C14" s="11">
        <v>8768.12</v>
      </c>
      <c r="D14" s="11">
        <v>8457.011</v>
      </c>
      <c r="E14" s="11">
        <v>96.45181635287838</v>
      </c>
      <c r="F14" s="11">
        <f>SUM(F11:F13)</f>
        <v>8642.619999999999</v>
      </c>
      <c r="G14" s="11">
        <f t="shared" si="1"/>
        <v>98.56867834838025</v>
      </c>
      <c r="H14" s="11">
        <f>SUM(H11:H13)</f>
        <v>200.56</v>
      </c>
      <c r="I14" s="11">
        <f>SUM(I11:I13)</f>
        <v>8843.18</v>
      </c>
      <c r="J14" s="50">
        <f t="shared" si="0"/>
        <v>100.85605580215599</v>
      </c>
      <c r="K14" s="18"/>
      <c r="M14" s="12"/>
    </row>
    <row r="15" spans="1:13" ht="12.75">
      <c r="A15" s="80" t="s">
        <v>17</v>
      </c>
      <c r="B15" s="5" t="s">
        <v>18</v>
      </c>
      <c r="C15" s="9">
        <v>219.56</v>
      </c>
      <c r="D15" s="70">
        <v>202.71957379999998</v>
      </c>
      <c r="E15" s="9">
        <v>92.32992065950081</v>
      </c>
      <c r="F15" s="9">
        <v>203.0495978</v>
      </c>
      <c r="G15" s="9">
        <f t="shared" si="1"/>
        <v>92.48023219165603</v>
      </c>
      <c r="H15" s="9">
        <v>16</v>
      </c>
      <c r="I15" s="9">
        <v>219.05</v>
      </c>
      <c r="J15" s="48">
        <f t="shared" si="0"/>
        <v>99.76771725268719</v>
      </c>
      <c r="K15" s="18"/>
      <c r="M15" s="12"/>
    </row>
    <row r="16" spans="1:13" ht="24">
      <c r="A16" s="80"/>
      <c r="B16" s="5" t="s">
        <v>19</v>
      </c>
      <c r="C16" s="9">
        <v>7038.01</v>
      </c>
      <c r="D16" s="70">
        <v>7434.42423195</v>
      </c>
      <c r="E16" s="9">
        <v>105.63247611114505</v>
      </c>
      <c r="F16" s="9">
        <v>7146.69</v>
      </c>
      <c r="G16" s="9">
        <f t="shared" si="1"/>
        <v>101.54418649589869</v>
      </c>
      <c r="H16" s="9">
        <v>0</v>
      </c>
      <c r="I16" s="9">
        <v>7146.69</v>
      </c>
      <c r="J16" s="48">
        <f t="shared" si="0"/>
        <v>101.54418649589869</v>
      </c>
      <c r="K16" s="18"/>
      <c r="L16" s="8"/>
      <c r="M16" s="12"/>
    </row>
    <row r="17" spans="1:13" ht="24">
      <c r="A17" s="80"/>
      <c r="B17" s="5" t="s">
        <v>20</v>
      </c>
      <c r="C17" s="9">
        <v>2470.14</v>
      </c>
      <c r="D17" s="70">
        <v>2455.85502562</v>
      </c>
      <c r="E17" s="9">
        <v>99.42169373476808</v>
      </c>
      <c r="F17" s="9">
        <v>2367.37</v>
      </c>
      <c r="G17" s="9">
        <f t="shared" si="1"/>
        <v>95.83950707247362</v>
      </c>
      <c r="H17" s="9">
        <v>0</v>
      </c>
      <c r="I17" s="9">
        <v>2367.37</v>
      </c>
      <c r="J17" s="48">
        <f t="shared" si="0"/>
        <v>95.83950707247362</v>
      </c>
      <c r="K17" s="18"/>
      <c r="M17" s="12"/>
    </row>
    <row r="18" spans="1:13" ht="12.75">
      <c r="A18" s="80"/>
      <c r="B18" s="7" t="s">
        <v>13</v>
      </c>
      <c r="C18" s="11">
        <f>SUM(C15:C17)</f>
        <v>9727.710000000001</v>
      </c>
      <c r="D18" s="71">
        <v>10092.99883137</v>
      </c>
      <c r="E18" s="11">
        <v>103.75513693736758</v>
      </c>
      <c r="F18" s="11">
        <f>SUM(F15:F17)</f>
        <v>9717.1095978</v>
      </c>
      <c r="G18" s="11">
        <f t="shared" si="1"/>
        <v>99.89102880122864</v>
      </c>
      <c r="H18" s="11">
        <f>SUM(H15:H17)</f>
        <v>16</v>
      </c>
      <c r="I18" s="11">
        <f>SUM(I15:I17)</f>
        <v>9733.11</v>
      </c>
      <c r="J18" s="50">
        <f t="shared" si="0"/>
        <v>100.05551152326704</v>
      </c>
      <c r="K18" s="18"/>
      <c r="M18" s="12"/>
    </row>
    <row r="19" spans="1:13" ht="12">
      <c r="A19" s="80" t="s">
        <v>21</v>
      </c>
      <c r="B19" s="5" t="s">
        <v>22</v>
      </c>
      <c r="C19" s="9">
        <v>432.41</v>
      </c>
      <c r="D19" s="14">
        <v>437.29</v>
      </c>
      <c r="E19" s="9">
        <v>101.12855854397446</v>
      </c>
      <c r="F19" s="64">
        <v>434.285328</v>
      </c>
      <c r="G19" s="9">
        <f t="shared" si="1"/>
        <v>100.43369209777757</v>
      </c>
      <c r="H19" s="14">
        <v>0</v>
      </c>
      <c r="I19" s="9">
        <f>F19+H19</f>
        <v>434.285328</v>
      </c>
      <c r="J19" s="49">
        <f t="shared" si="0"/>
        <v>100.43369209777757</v>
      </c>
      <c r="K19" s="18"/>
      <c r="M19" s="12"/>
    </row>
    <row r="20" spans="1:13" ht="24">
      <c r="A20" s="80"/>
      <c r="B20" s="5" t="s">
        <v>23</v>
      </c>
      <c r="C20" s="9">
        <v>9010.51</v>
      </c>
      <c r="D20" s="14">
        <v>9505.468453350002</v>
      </c>
      <c r="E20" s="9">
        <v>105.4931236228582</v>
      </c>
      <c r="F20" s="65">
        <v>9300.137997349999</v>
      </c>
      <c r="G20" s="9">
        <f t="shared" si="1"/>
        <v>103.21433523019228</v>
      </c>
      <c r="H20" s="14">
        <v>0</v>
      </c>
      <c r="I20" s="9">
        <f>F20+H20</f>
        <v>9300.137997349999</v>
      </c>
      <c r="J20" s="49">
        <f t="shared" si="0"/>
        <v>103.21433523019228</v>
      </c>
      <c r="K20" s="18"/>
      <c r="M20" s="12"/>
    </row>
    <row r="21" spans="1:13" ht="24" customHeight="1">
      <c r="A21" s="80"/>
      <c r="B21" s="5" t="s">
        <v>24</v>
      </c>
      <c r="C21" s="9">
        <v>935.74</v>
      </c>
      <c r="D21" s="14">
        <v>929.66036864</v>
      </c>
      <c r="E21" s="9">
        <v>99.35028625900357</v>
      </c>
      <c r="F21" s="65">
        <v>953.5732006400001</v>
      </c>
      <c r="G21" s="9">
        <f t="shared" si="1"/>
        <v>101.9057858635946</v>
      </c>
      <c r="H21" s="14">
        <v>0</v>
      </c>
      <c r="I21" s="9">
        <f>F21+H21</f>
        <v>953.5732006400001</v>
      </c>
      <c r="J21" s="49">
        <f t="shared" si="0"/>
        <v>101.9057858635946</v>
      </c>
      <c r="K21" s="18"/>
      <c r="M21" s="12"/>
    </row>
    <row r="22" spans="1:13" ht="38.25" customHeight="1">
      <c r="A22" s="80"/>
      <c r="B22" s="5" t="s">
        <v>25</v>
      </c>
      <c r="C22" s="9">
        <v>3575.09</v>
      </c>
      <c r="D22" s="14">
        <v>3385.581500069999</v>
      </c>
      <c r="E22" s="9">
        <v>94.69919638582522</v>
      </c>
      <c r="F22" s="65">
        <v>3564.9878865299993</v>
      </c>
      <c r="G22" s="9">
        <f t="shared" si="1"/>
        <v>99.71743051307797</v>
      </c>
      <c r="H22" s="14">
        <v>0</v>
      </c>
      <c r="I22" s="9">
        <f>F22+H22</f>
        <v>3564.9878865299993</v>
      </c>
      <c r="J22" s="49">
        <f t="shared" si="0"/>
        <v>99.71743051307797</v>
      </c>
      <c r="K22" s="18"/>
      <c r="M22" s="12"/>
    </row>
    <row r="23" spans="1:13" ht="12">
      <c r="A23" s="80"/>
      <c r="B23" s="7" t="s">
        <v>13</v>
      </c>
      <c r="C23" s="11">
        <f>SUM(C19:C22)</f>
        <v>13953.75</v>
      </c>
      <c r="D23" s="11">
        <v>14258.000322060001</v>
      </c>
      <c r="E23" s="11">
        <v>102.18041975855954</v>
      </c>
      <c r="F23" s="11">
        <f>SUM(F19:F22)</f>
        <v>14252.984412519998</v>
      </c>
      <c r="G23" s="15">
        <f t="shared" si="1"/>
        <v>102.14447308085639</v>
      </c>
      <c r="H23" s="15">
        <f>SUM(H19:H22)</f>
        <v>0</v>
      </c>
      <c r="I23" s="11">
        <f>SUM(I19:I22)</f>
        <v>14252.984412519998</v>
      </c>
      <c r="J23" s="51">
        <f t="shared" si="0"/>
        <v>102.14447308085639</v>
      </c>
      <c r="K23" s="18"/>
      <c r="M23" s="12"/>
    </row>
    <row r="24" spans="1:13" ht="12">
      <c r="A24" s="80" t="s">
        <v>26</v>
      </c>
      <c r="B24" s="5" t="s">
        <v>27</v>
      </c>
      <c r="C24" s="9">
        <v>106.2119</v>
      </c>
      <c r="D24" s="9">
        <v>100.31</v>
      </c>
      <c r="E24" s="9">
        <v>94.44327801310399</v>
      </c>
      <c r="F24" s="9">
        <v>109.22</v>
      </c>
      <c r="G24" s="9">
        <f t="shared" si="1"/>
        <v>102.83216852348936</v>
      </c>
      <c r="H24" s="56">
        <v>0</v>
      </c>
      <c r="I24" s="9">
        <f>F24+H24</f>
        <v>109.22</v>
      </c>
      <c r="J24" s="49">
        <f aca="true" t="shared" si="2" ref="J24:J30">I24/C24*100</f>
        <v>102.83216852348936</v>
      </c>
      <c r="K24" s="18"/>
      <c r="M24" s="12"/>
    </row>
    <row r="25" spans="1:13" ht="36">
      <c r="A25" s="80"/>
      <c r="B25" s="5" t="s">
        <v>28</v>
      </c>
      <c r="C25" s="9">
        <v>2738.85437</v>
      </c>
      <c r="D25" s="9">
        <v>2622.86927106</v>
      </c>
      <c r="E25" s="9">
        <v>95.76519656501488</v>
      </c>
      <c r="F25" s="9">
        <v>2483.02</v>
      </c>
      <c r="G25" s="9">
        <f t="shared" si="1"/>
        <v>90.65907363303877</v>
      </c>
      <c r="H25" s="9">
        <v>9.409</v>
      </c>
      <c r="I25" s="9">
        <f>F25+H25</f>
        <v>2492.429</v>
      </c>
      <c r="J25" s="49">
        <f t="shared" si="2"/>
        <v>91.0026114312898</v>
      </c>
      <c r="K25" s="18"/>
      <c r="M25" s="12"/>
    </row>
    <row r="26" spans="1:13" ht="12">
      <c r="A26" s="80"/>
      <c r="B26" s="7" t="s">
        <v>13</v>
      </c>
      <c r="C26" s="11">
        <f>SUM(C24:C25)</f>
        <v>2845.06627</v>
      </c>
      <c r="D26" s="11">
        <v>2723.17927106</v>
      </c>
      <c r="E26" s="11">
        <v>95.7158467545995</v>
      </c>
      <c r="F26" s="11">
        <f>SUM(F24:F25)</f>
        <v>2592.24</v>
      </c>
      <c r="G26" s="11">
        <f t="shared" si="1"/>
        <v>91.11351912375665</v>
      </c>
      <c r="H26" s="11">
        <f>SUM(H24:H25)</f>
        <v>9.409</v>
      </c>
      <c r="I26" s="11">
        <f>SUM(I24:I25)</f>
        <v>2601.649</v>
      </c>
      <c r="J26" s="51">
        <f t="shared" si="2"/>
        <v>91.44423198268771</v>
      </c>
      <c r="K26" s="18"/>
      <c r="M26" s="12"/>
    </row>
    <row r="27" spans="1:13" ht="12">
      <c r="A27" s="80" t="s">
        <v>29</v>
      </c>
      <c r="B27" s="5" t="s">
        <v>30</v>
      </c>
      <c r="C27" s="9">
        <v>119.5</v>
      </c>
      <c r="D27" s="9">
        <v>120.26</v>
      </c>
      <c r="E27" s="9">
        <v>100.63598326359833</v>
      </c>
      <c r="F27" s="9">
        <v>120.2619</v>
      </c>
      <c r="G27" s="9">
        <f t="shared" si="1"/>
        <v>100.63757322175732</v>
      </c>
      <c r="H27" s="55">
        <v>0</v>
      </c>
      <c r="I27" s="9">
        <f>F27+H27</f>
        <v>120.2619</v>
      </c>
      <c r="J27" s="49">
        <f t="shared" si="2"/>
        <v>100.63757322175732</v>
      </c>
      <c r="K27" s="18"/>
      <c r="M27" s="12"/>
    </row>
    <row r="28" spans="1:13" ht="24">
      <c r="A28" s="80"/>
      <c r="B28" s="5" t="s">
        <v>31</v>
      </c>
      <c r="C28" s="9">
        <v>740.69</v>
      </c>
      <c r="D28" s="14">
        <v>768.2201708</v>
      </c>
      <c r="E28" s="9">
        <v>103.71682766069475</v>
      </c>
      <c r="F28" s="9">
        <v>769.2861056500001</v>
      </c>
      <c r="G28" s="9">
        <f t="shared" si="1"/>
        <v>103.86073872335255</v>
      </c>
      <c r="H28" s="14">
        <v>0</v>
      </c>
      <c r="I28" s="9">
        <f>F28+H28</f>
        <v>769.2861056500001</v>
      </c>
      <c r="J28" s="49">
        <f t="shared" si="2"/>
        <v>103.86073872335255</v>
      </c>
      <c r="K28" s="18"/>
      <c r="M28" s="12"/>
    </row>
    <row r="29" spans="1:13" ht="36">
      <c r="A29" s="80"/>
      <c r="B29" s="37" t="s">
        <v>32</v>
      </c>
      <c r="C29" s="38">
        <v>1914.07</v>
      </c>
      <c r="D29" s="14">
        <v>2216.94044731</v>
      </c>
      <c r="E29" s="38">
        <v>115.82337361277277</v>
      </c>
      <c r="F29" s="38">
        <v>2221.33059125</v>
      </c>
      <c r="G29" s="9">
        <f t="shared" si="1"/>
        <v>116.05273533622074</v>
      </c>
      <c r="H29" s="39">
        <v>0</v>
      </c>
      <c r="I29" s="9">
        <f>F29+H29</f>
        <v>2221.33059125</v>
      </c>
      <c r="J29" s="49">
        <f t="shared" si="2"/>
        <v>116.05273533622074</v>
      </c>
      <c r="K29" s="18"/>
      <c r="M29" s="12"/>
    </row>
    <row r="30" spans="1:13" ht="12.75" thickBot="1">
      <c r="A30" s="108"/>
      <c r="B30" s="34" t="s">
        <v>13</v>
      </c>
      <c r="C30" s="35">
        <f>SUM(C27:C29)</f>
        <v>2774.26</v>
      </c>
      <c r="D30" s="35">
        <v>3105.42061811</v>
      </c>
      <c r="E30" s="35">
        <v>111.9368991410322</v>
      </c>
      <c r="F30" s="35">
        <f>SUM(F27:F29)</f>
        <v>3110.8785969</v>
      </c>
      <c r="G30" s="36">
        <f>F30/C30*100</f>
        <v>112.13363552442812</v>
      </c>
      <c r="H30" s="36">
        <f>SUM(H27:H29)</f>
        <v>0</v>
      </c>
      <c r="I30" s="57">
        <f>SUM(I27:I29)</f>
        <v>3110.8785969</v>
      </c>
      <c r="J30" s="62">
        <f t="shared" si="2"/>
        <v>112.13363552442812</v>
      </c>
      <c r="K30" s="18"/>
      <c r="M30" s="12"/>
    </row>
    <row r="31" spans="1:13" s="8" customFormat="1" ht="12">
      <c r="A31" s="30"/>
      <c r="B31" s="31"/>
      <c r="C31" s="32"/>
      <c r="D31" s="32"/>
      <c r="E31" s="32"/>
      <c r="F31" s="32"/>
      <c r="G31" s="32"/>
      <c r="H31" s="33"/>
      <c r="I31" s="61"/>
      <c r="J31" s="61"/>
      <c r="K31" s="28"/>
      <c r="M31" s="29"/>
    </row>
    <row r="32" spans="1:13" s="8" customFormat="1" ht="12">
      <c r="A32" s="30"/>
      <c r="B32" s="31"/>
      <c r="C32" s="32"/>
      <c r="D32" s="32"/>
      <c r="E32" s="32"/>
      <c r="F32" s="32"/>
      <c r="G32" s="32"/>
      <c r="H32" s="33"/>
      <c r="I32" s="33"/>
      <c r="J32" s="33"/>
      <c r="K32" s="28"/>
      <c r="M32" s="29"/>
    </row>
    <row r="33" spans="1:13" s="8" customFormat="1" ht="12">
      <c r="A33" s="30"/>
      <c r="B33" s="31"/>
      <c r="C33" s="32"/>
      <c r="D33" s="32"/>
      <c r="E33" s="32"/>
      <c r="F33" s="32"/>
      <c r="G33" s="32"/>
      <c r="H33" s="33"/>
      <c r="I33" s="33"/>
      <c r="J33" s="33"/>
      <c r="K33" s="28"/>
      <c r="M33" s="29"/>
    </row>
    <row r="34" spans="1:13" s="8" customFormat="1" ht="12">
      <c r="A34" s="30"/>
      <c r="B34" s="31"/>
      <c r="C34" s="32"/>
      <c r="D34" s="32"/>
      <c r="E34" s="32"/>
      <c r="F34" s="32"/>
      <c r="G34" s="32"/>
      <c r="H34" s="33"/>
      <c r="I34" s="33"/>
      <c r="J34" s="33"/>
      <c r="K34" s="28"/>
      <c r="M34" s="29"/>
    </row>
    <row r="35" spans="1:13" s="27" customFormat="1" ht="12.75" thickBot="1">
      <c r="A35" s="43"/>
      <c r="B35" s="44"/>
      <c r="C35" s="45"/>
      <c r="D35" s="45"/>
      <c r="E35" s="45"/>
      <c r="F35" s="45"/>
      <c r="G35" s="45"/>
      <c r="H35" s="40"/>
      <c r="I35" s="40"/>
      <c r="J35" s="40"/>
      <c r="K35" s="46"/>
      <c r="M35" s="47"/>
    </row>
    <row r="36" spans="1:13" ht="12">
      <c r="A36" s="109" t="s">
        <v>33</v>
      </c>
      <c r="B36" s="41" t="s">
        <v>34</v>
      </c>
      <c r="C36" s="42">
        <v>97.12</v>
      </c>
      <c r="D36" s="58">
        <v>97.12</v>
      </c>
      <c r="E36" s="42">
        <f aca="true" t="shared" si="3" ref="E36:E42">D36/C36*100</f>
        <v>100</v>
      </c>
      <c r="F36" s="58">
        <v>97.12</v>
      </c>
      <c r="G36" s="42">
        <f aca="true" t="shared" si="4" ref="G36:G42">F36/C36*100</f>
        <v>100</v>
      </c>
      <c r="H36" s="42">
        <v>0</v>
      </c>
      <c r="I36" s="9">
        <f aca="true" t="shared" si="5" ref="I36:I54">F36+H36</f>
        <v>97.12</v>
      </c>
      <c r="J36" s="67">
        <f aca="true" t="shared" si="6" ref="J36:J42">I36/C36*100</f>
        <v>100</v>
      </c>
      <c r="K36" s="18"/>
      <c r="M36" s="12"/>
    </row>
    <row r="37" spans="1:13" ht="12">
      <c r="A37" s="80"/>
      <c r="B37" s="5" t="s">
        <v>35</v>
      </c>
      <c r="C37" s="9">
        <v>400.22</v>
      </c>
      <c r="D37" s="14">
        <v>390.18</v>
      </c>
      <c r="E37" s="9">
        <f t="shared" si="3"/>
        <v>97.49137974114237</v>
      </c>
      <c r="F37" s="14">
        <v>421.69576452000007</v>
      </c>
      <c r="G37" s="9">
        <f t="shared" si="4"/>
        <v>105.36598983559044</v>
      </c>
      <c r="H37" s="9">
        <v>0</v>
      </c>
      <c r="I37" s="9">
        <f t="shared" si="5"/>
        <v>421.69576452000007</v>
      </c>
      <c r="J37" s="49">
        <f t="shared" si="6"/>
        <v>105.36598983559044</v>
      </c>
      <c r="K37" s="18"/>
      <c r="M37" s="12"/>
    </row>
    <row r="38" spans="1:13" ht="12">
      <c r="A38" s="80"/>
      <c r="B38" s="5" t="s">
        <v>36</v>
      </c>
      <c r="C38" s="9">
        <v>291.91</v>
      </c>
      <c r="D38" s="14">
        <v>286.91</v>
      </c>
      <c r="E38" s="9">
        <f t="shared" si="3"/>
        <v>98.28714329759173</v>
      </c>
      <c r="F38" s="14">
        <v>309.929877</v>
      </c>
      <c r="G38" s="9">
        <f t="shared" si="4"/>
        <v>106.17309341920453</v>
      </c>
      <c r="H38" s="9">
        <v>0</v>
      </c>
      <c r="I38" s="9">
        <f t="shared" si="5"/>
        <v>309.929877</v>
      </c>
      <c r="J38" s="49">
        <f t="shared" si="6"/>
        <v>106.17309341920453</v>
      </c>
      <c r="K38" s="18"/>
      <c r="M38" s="12"/>
    </row>
    <row r="39" spans="1:13" ht="12">
      <c r="A39" s="80"/>
      <c r="B39" s="5" t="s">
        <v>37</v>
      </c>
      <c r="C39" s="9">
        <v>248.76</v>
      </c>
      <c r="D39" s="14">
        <v>244.76</v>
      </c>
      <c r="E39" s="9">
        <f t="shared" si="3"/>
        <v>98.3920244412285</v>
      </c>
      <c r="F39" s="14">
        <v>266.98427063</v>
      </c>
      <c r="G39" s="9">
        <f t="shared" si="4"/>
        <v>107.32604543736937</v>
      </c>
      <c r="H39" s="9">
        <v>0</v>
      </c>
      <c r="I39" s="9">
        <f t="shared" si="5"/>
        <v>266.98427063</v>
      </c>
      <c r="J39" s="49">
        <f t="shared" si="6"/>
        <v>107.32604543736937</v>
      </c>
      <c r="K39" s="18"/>
      <c r="M39" s="12"/>
    </row>
    <row r="40" spans="1:13" ht="12">
      <c r="A40" s="80"/>
      <c r="B40" s="5" t="s">
        <v>38</v>
      </c>
      <c r="C40" s="9">
        <v>142.15</v>
      </c>
      <c r="D40" s="14">
        <v>142.15</v>
      </c>
      <c r="E40" s="9">
        <f t="shared" si="3"/>
        <v>100</v>
      </c>
      <c r="F40" s="14">
        <v>153.37062642</v>
      </c>
      <c r="G40" s="9">
        <f t="shared" si="4"/>
        <v>107.89351137530778</v>
      </c>
      <c r="H40" s="9">
        <v>0</v>
      </c>
      <c r="I40" s="9">
        <f t="shared" si="5"/>
        <v>153.37062642</v>
      </c>
      <c r="J40" s="49">
        <f t="shared" si="6"/>
        <v>107.89351137530778</v>
      </c>
      <c r="K40" s="18"/>
      <c r="M40" s="12"/>
    </row>
    <row r="41" spans="1:13" ht="12">
      <c r="A41" s="80"/>
      <c r="B41" s="5" t="s">
        <v>39</v>
      </c>
      <c r="C41" s="9">
        <v>33.84</v>
      </c>
      <c r="D41" s="14">
        <v>33.84</v>
      </c>
      <c r="E41" s="9">
        <f t="shared" si="3"/>
        <v>100</v>
      </c>
      <c r="F41" s="14">
        <v>34.0302535</v>
      </c>
      <c r="G41" s="9">
        <f t="shared" si="4"/>
        <v>100.56221483451534</v>
      </c>
      <c r="H41" s="9">
        <v>0</v>
      </c>
      <c r="I41" s="9">
        <f t="shared" si="5"/>
        <v>34.0302535</v>
      </c>
      <c r="J41" s="49">
        <f t="shared" si="6"/>
        <v>100.56221483451534</v>
      </c>
      <c r="K41" s="18"/>
      <c r="M41" s="12"/>
    </row>
    <row r="42" spans="1:13" ht="12">
      <c r="A42" s="80"/>
      <c r="B42" s="7" t="s">
        <v>13</v>
      </c>
      <c r="C42" s="11">
        <f>SUM(C36:C41)</f>
        <v>1214</v>
      </c>
      <c r="D42" s="15">
        <f>SUM(D36:D41)</f>
        <v>1194.96</v>
      </c>
      <c r="E42" s="11">
        <f t="shared" si="3"/>
        <v>98.43163097199341</v>
      </c>
      <c r="F42" s="15">
        <f>SUM(F36:F41)</f>
        <v>1283.1307920700003</v>
      </c>
      <c r="G42" s="11">
        <f t="shared" si="4"/>
        <v>105.69446392668867</v>
      </c>
      <c r="H42" s="11">
        <f>SUM(H36:H41)</f>
        <v>0</v>
      </c>
      <c r="I42" s="11">
        <f t="shared" si="5"/>
        <v>1283.1307920700003</v>
      </c>
      <c r="J42" s="51">
        <f t="shared" si="6"/>
        <v>105.69446392668867</v>
      </c>
      <c r="K42" s="18"/>
      <c r="M42" s="12"/>
    </row>
    <row r="43" spans="1:13" ht="12">
      <c r="A43" s="80" t="s">
        <v>40</v>
      </c>
      <c r="B43" s="99" t="s">
        <v>63</v>
      </c>
      <c r="C43" s="100"/>
      <c r="D43" s="100"/>
      <c r="E43" s="100"/>
      <c r="F43" s="100"/>
      <c r="G43" s="100"/>
      <c r="H43" s="100"/>
      <c r="I43" s="100"/>
      <c r="J43" s="101"/>
      <c r="K43" s="18"/>
      <c r="M43" s="12"/>
    </row>
    <row r="44" spans="1:13" ht="12">
      <c r="A44" s="80"/>
      <c r="B44" s="5" t="s">
        <v>41</v>
      </c>
      <c r="C44" s="72">
        <v>102.9354678</v>
      </c>
      <c r="D44" s="9">
        <v>132.35074709</v>
      </c>
      <c r="E44" s="14">
        <f aca="true" t="shared" si="7" ref="E44:E50">D44/C44*100</f>
        <v>128.57642746342094</v>
      </c>
      <c r="F44" s="9">
        <v>132.63346583999999</v>
      </c>
      <c r="G44" s="9">
        <f aca="true" t="shared" si="8" ref="G44:G50">F44/C44*100</f>
        <v>128.85108376609523</v>
      </c>
      <c r="H44" s="9">
        <v>0</v>
      </c>
      <c r="I44" s="9">
        <f t="shared" si="5"/>
        <v>132.63346583999999</v>
      </c>
      <c r="J44" s="49">
        <f>I44/C44*100</f>
        <v>128.85108376609523</v>
      </c>
      <c r="K44" s="18"/>
      <c r="M44" s="12"/>
    </row>
    <row r="45" spans="1:13" ht="12">
      <c r="A45" s="80"/>
      <c r="B45" s="5" t="s">
        <v>42</v>
      </c>
      <c r="C45" s="72">
        <v>54.2</v>
      </c>
      <c r="D45" s="9">
        <v>115.34534484000001</v>
      </c>
      <c r="E45" s="14">
        <f t="shared" si="7"/>
        <v>212.81428937269374</v>
      </c>
      <c r="F45" s="9">
        <v>115.33180069999999</v>
      </c>
      <c r="G45" s="9">
        <f t="shared" si="8"/>
        <v>212.78930018450183</v>
      </c>
      <c r="H45" s="9">
        <v>0</v>
      </c>
      <c r="I45" s="9">
        <f t="shared" si="5"/>
        <v>115.33180069999999</v>
      </c>
      <c r="J45" s="49">
        <f aca="true" t="shared" si="9" ref="J45:J50">I45/C45*100</f>
        <v>212.78930018450183</v>
      </c>
      <c r="K45" s="18"/>
      <c r="M45" s="12"/>
    </row>
    <row r="46" spans="1:13" ht="12">
      <c r="A46" s="80"/>
      <c r="B46" s="5" t="s">
        <v>43</v>
      </c>
      <c r="C46" s="72">
        <v>66.2974334</v>
      </c>
      <c r="D46" s="9">
        <v>91.63118745999999</v>
      </c>
      <c r="E46" s="14">
        <f t="shared" si="7"/>
        <v>138.21226970756305</v>
      </c>
      <c r="F46" s="9">
        <v>91.63033245999999</v>
      </c>
      <c r="G46" s="9">
        <f t="shared" si="8"/>
        <v>138.21098006487833</v>
      </c>
      <c r="H46" s="9">
        <v>2.916057</v>
      </c>
      <c r="I46" s="9">
        <f t="shared" si="5"/>
        <v>94.54638945999999</v>
      </c>
      <c r="J46" s="49">
        <f t="shared" si="9"/>
        <v>142.60942635525916</v>
      </c>
      <c r="K46" s="18"/>
      <c r="M46" s="12"/>
    </row>
    <row r="47" spans="1:13" ht="12">
      <c r="A47" s="80"/>
      <c r="B47" s="5" t="s">
        <v>44</v>
      </c>
      <c r="C47" s="72">
        <v>52.6030067</v>
      </c>
      <c r="D47" s="9">
        <v>66.84862502</v>
      </c>
      <c r="E47" s="14">
        <f t="shared" si="7"/>
        <v>127.08137654800633</v>
      </c>
      <c r="F47" s="9">
        <v>74.11448243000001</v>
      </c>
      <c r="G47" s="9">
        <f t="shared" si="8"/>
        <v>140.8940041254334</v>
      </c>
      <c r="H47" s="9">
        <v>0</v>
      </c>
      <c r="I47" s="9">
        <f t="shared" si="5"/>
        <v>74.11448243000001</v>
      </c>
      <c r="J47" s="49">
        <f t="shared" si="9"/>
        <v>140.8940041254334</v>
      </c>
      <c r="K47" s="18"/>
      <c r="M47" s="12"/>
    </row>
    <row r="48" spans="1:13" ht="24">
      <c r="A48" s="80"/>
      <c r="B48" s="5" t="s">
        <v>45</v>
      </c>
      <c r="C48" s="72">
        <v>85.3551288</v>
      </c>
      <c r="D48" s="9">
        <v>114.32121617</v>
      </c>
      <c r="E48" s="14">
        <f t="shared" si="7"/>
        <v>133.93596586078843</v>
      </c>
      <c r="F48" s="9">
        <v>114.32121617</v>
      </c>
      <c r="G48" s="9">
        <f t="shared" si="8"/>
        <v>133.93596586078843</v>
      </c>
      <c r="H48" s="9">
        <v>0</v>
      </c>
      <c r="I48" s="9">
        <f t="shared" si="5"/>
        <v>114.32121617</v>
      </c>
      <c r="J48" s="49">
        <f t="shared" si="9"/>
        <v>133.93596586078843</v>
      </c>
      <c r="K48" s="18"/>
      <c r="M48" s="12"/>
    </row>
    <row r="49" spans="1:13" ht="12">
      <c r="A49" s="80"/>
      <c r="B49" s="5" t="s">
        <v>46</v>
      </c>
      <c r="C49" s="72">
        <v>26.1704423</v>
      </c>
      <c r="D49" s="9">
        <v>32.87277582</v>
      </c>
      <c r="E49" s="14">
        <f t="shared" si="7"/>
        <v>125.6103180953881</v>
      </c>
      <c r="F49" s="9">
        <v>33.48077582</v>
      </c>
      <c r="G49" s="9">
        <f t="shared" si="8"/>
        <v>127.93354975127798</v>
      </c>
      <c r="H49" s="9">
        <v>0</v>
      </c>
      <c r="I49" s="9">
        <f t="shared" si="5"/>
        <v>33.48077582</v>
      </c>
      <c r="J49" s="49">
        <f t="shared" si="9"/>
        <v>127.93354975127798</v>
      </c>
      <c r="K49" s="18"/>
      <c r="M49" s="12"/>
    </row>
    <row r="50" spans="1:13" ht="12">
      <c r="A50" s="80"/>
      <c r="B50" s="7" t="s">
        <v>13</v>
      </c>
      <c r="C50" s="11">
        <f>C44+C45+C46+C47+C48+C49</f>
        <v>387.56147899999996</v>
      </c>
      <c r="D50" s="11">
        <f>SUM(D44:D49)</f>
        <v>553.3698964</v>
      </c>
      <c r="E50" s="15">
        <f t="shared" si="7"/>
        <v>142.78248133117484</v>
      </c>
      <c r="F50" s="11">
        <f>SUM(F44:F49)</f>
        <v>561.5120734199999</v>
      </c>
      <c r="G50" s="11">
        <f t="shared" si="8"/>
        <v>144.88335498895128</v>
      </c>
      <c r="H50" s="11">
        <f>SUM(H44:H49)</f>
        <v>2.916057</v>
      </c>
      <c r="I50" s="11">
        <f t="shared" si="5"/>
        <v>564.4281304199999</v>
      </c>
      <c r="J50" s="51">
        <f t="shared" si="9"/>
        <v>145.635766453456</v>
      </c>
      <c r="K50" s="18"/>
      <c r="M50" s="12"/>
    </row>
    <row r="51" spans="1:13" ht="12">
      <c r="A51" s="80"/>
      <c r="B51" s="99" t="s">
        <v>47</v>
      </c>
      <c r="C51" s="100"/>
      <c r="D51" s="100"/>
      <c r="E51" s="100"/>
      <c r="F51" s="100"/>
      <c r="G51" s="100"/>
      <c r="H51" s="100"/>
      <c r="I51" s="100"/>
      <c r="J51" s="101"/>
      <c r="K51" s="18"/>
      <c r="M51" s="12"/>
    </row>
    <row r="52" spans="1:13" ht="12">
      <c r="A52" s="80"/>
      <c r="B52" s="5" t="s">
        <v>48</v>
      </c>
      <c r="C52" s="14">
        <v>67.39585</v>
      </c>
      <c r="D52" s="9">
        <v>75.93044548</v>
      </c>
      <c r="E52" s="9">
        <f>D52/C52*100</f>
        <v>112.66338428849849</v>
      </c>
      <c r="F52" s="9">
        <v>69.252</v>
      </c>
      <c r="G52" s="9">
        <f>F52/C52*100</f>
        <v>102.7541013281975</v>
      </c>
      <c r="H52" s="9">
        <v>0</v>
      </c>
      <c r="I52" s="9">
        <f t="shared" si="5"/>
        <v>69.252</v>
      </c>
      <c r="J52" s="48">
        <f>I52/C52*100</f>
        <v>102.7541013281975</v>
      </c>
      <c r="K52" s="24"/>
      <c r="M52" s="12"/>
    </row>
    <row r="53" spans="1:13" ht="12">
      <c r="A53" s="80"/>
      <c r="B53" s="5" t="s">
        <v>49</v>
      </c>
      <c r="C53" s="14">
        <v>141.531152</v>
      </c>
      <c r="D53" s="9">
        <v>146.1407844</v>
      </c>
      <c r="E53" s="9">
        <f>D53/C53*100</f>
        <v>103.25697370145055</v>
      </c>
      <c r="F53" s="9">
        <v>143.057</v>
      </c>
      <c r="G53" s="9">
        <f>F53/C53*100</f>
        <v>101.07810045946633</v>
      </c>
      <c r="H53" s="9">
        <v>0</v>
      </c>
      <c r="I53" s="9">
        <f t="shared" si="5"/>
        <v>143.057</v>
      </c>
      <c r="J53" s="48">
        <f>I53/C53*100</f>
        <v>101.07810045946633</v>
      </c>
      <c r="K53" s="24"/>
      <c r="M53" s="12"/>
    </row>
    <row r="54" spans="1:13" ht="12">
      <c r="A54" s="80"/>
      <c r="B54" s="5" t="s">
        <v>50</v>
      </c>
      <c r="C54" s="14">
        <v>15.725616</v>
      </c>
      <c r="D54" s="9">
        <v>17.747354</v>
      </c>
      <c r="E54" s="9">
        <f>D54/C54*100</f>
        <v>112.85633580268018</v>
      </c>
      <c r="F54" s="9">
        <v>17.217</v>
      </c>
      <c r="G54" s="9">
        <f>F54/C54*100</f>
        <v>109.4837874713461</v>
      </c>
      <c r="H54" s="9">
        <v>0</v>
      </c>
      <c r="I54" s="9">
        <f t="shared" si="5"/>
        <v>17.217</v>
      </c>
      <c r="J54" s="48">
        <f>I54/C54*100</f>
        <v>109.4837874713461</v>
      </c>
      <c r="K54" s="24"/>
      <c r="M54" s="12"/>
    </row>
    <row r="55" spans="1:13" ht="12">
      <c r="A55" s="80"/>
      <c r="B55" s="7" t="s">
        <v>13</v>
      </c>
      <c r="C55" s="15">
        <f>SUM(C52:C54)</f>
        <v>224.652618</v>
      </c>
      <c r="D55" s="11">
        <f>SUM(D52:D54)</f>
        <v>239.81858388</v>
      </c>
      <c r="E55" s="11">
        <f>D55/C55*100</f>
        <v>106.75085205550555</v>
      </c>
      <c r="F55" s="11">
        <f>SUM(F52:F54)</f>
        <v>229.52599999999995</v>
      </c>
      <c r="G55" s="11">
        <f>F55/C55*100</f>
        <v>102.16929677623429</v>
      </c>
      <c r="H55" s="11">
        <f>SUM(H52:H54)</f>
        <v>0</v>
      </c>
      <c r="I55" s="11">
        <f>SUM(I52:I54)</f>
        <v>229.52599999999995</v>
      </c>
      <c r="J55" s="50">
        <f>I55/C55*100</f>
        <v>102.16929677623429</v>
      </c>
      <c r="K55" s="25"/>
      <c r="M55" s="12"/>
    </row>
    <row r="56" spans="1:13" ht="12" customHeight="1">
      <c r="A56" s="80"/>
      <c r="B56" s="99" t="s">
        <v>51</v>
      </c>
      <c r="C56" s="100"/>
      <c r="D56" s="100"/>
      <c r="E56" s="100"/>
      <c r="F56" s="100"/>
      <c r="G56" s="100"/>
      <c r="H56" s="100"/>
      <c r="I56" s="100"/>
      <c r="J56" s="101"/>
      <c r="K56" s="23"/>
      <c r="M56" s="12"/>
    </row>
    <row r="57" spans="1:13" ht="12">
      <c r="A57" s="80"/>
      <c r="B57" s="5" t="s">
        <v>52</v>
      </c>
      <c r="C57" s="9">
        <v>251.496654</v>
      </c>
      <c r="D57" s="9">
        <v>251.01770067</v>
      </c>
      <c r="E57" s="9">
        <f>D57/C57*100</f>
        <v>99.80955876653532</v>
      </c>
      <c r="F57" s="9">
        <v>250.70520194</v>
      </c>
      <c r="G57" s="9">
        <f>F57/C57*100</f>
        <v>99.68530314522593</v>
      </c>
      <c r="H57" s="9">
        <v>0</v>
      </c>
      <c r="I57" s="9">
        <f>F57+H57</f>
        <v>250.70520194</v>
      </c>
      <c r="J57" s="48">
        <f>I57/C57*100</f>
        <v>99.68530314522593</v>
      </c>
      <c r="K57" s="24"/>
      <c r="M57" s="12"/>
    </row>
    <row r="58" spans="1:13" ht="12">
      <c r="A58" s="80"/>
      <c r="B58" s="5" t="s">
        <v>53</v>
      </c>
      <c r="C58" s="9">
        <v>173.761346</v>
      </c>
      <c r="D58" s="9">
        <v>185.61026996</v>
      </c>
      <c r="E58" s="9">
        <f>D58/C58*100</f>
        <v>106.81907929051148</v>
      </c>
      <c r="F58" s="9">
        <v>185.60970013</v>
      </c>
      <c r="G58" s="9">
        <f>F58/C58*100</f>
        <v>106.81875135221387</v>
      </c>
      <c r="H58" s="9">
        <v>2.26195</v>
      </c>
      <c r="I58" s="9">
        <f>F58+H58</f>
        <v>187.87165013</v>
      </c>
      <c r="J58" s="48">
        <f>I58/C58*100</f>
        <v>108.12050807318217</v>
      </c>
      <c r="K58" s="24"/>
      <c r="M58" s="12"/>
    </row>
    <row r="59" spans="1:13" ht="12">
      <c r="A59" s="80"/>
      <c r="B59" s="5" t="s">
        <v>54</v>
      </c>
      <c r="C59" s="9">
        <v>32.008654</v>
      </c>
      <c r="D59" s="9">
        <v>21.746032</v>
      </c>
      <c r="E59" s="9">
        <f>D59/C59*100</f>
        <v>67.93797702333875</v>
      </c>
      <c r="F59" s="9">
        <v>22.494936</v>
      </c>
      <c r="G59" s="9">
        <f>F59/C59*100</f>
        <v>70.27766928281332</v>
      </c>
      <c r="H59" s="9">
        <v>0</v>
      </c>
      <c r="I59" s="9">
        <f>F59+H59</f>
        <v>22.494936</v>
      </c>
      <c r="J59" s="48">
        <f>I59/C59*100</f>
        <v>70.27766928281332</v>
      </c>
      <c r="K59" s="24"/>
      <c r="M59" s="12"/>
    </row>
    <row r="60" spans="1:13" ht="12">
      <c r="A60" s="80"/>
      <c r="B60" s="7" t="s">
        <v>13</v>
      </c>
      <c r="C60" s="11">
        <f>SUM(C57:C59)</f>
        <v>457.266654</v>
      </c>
      <c r="D60" s="11">
        <f>SUM(D57:D59)</f>
        <v>458.37400263000006</v>
      </c>
      <c r="E60" s="11">
        <f>D60/C60*100</f>
        <v>100.24216693264496</v>
      </c>
      <c r="F60" s="11">
        <f>SUM(F57:F59)</f>
        <v>458.80983807</v>
      </c>
      <c r="G60" s="11">
        <f>F60/C60*100</f>
        <v>100.33748012379664</v>
      </c>
      <c r="H60" s="11">
        <f>SUM(H57:H59)</f>
        <v>2.26195</v>
      </c>
      <c r="I60" s="11">
        <f>SUM(I57:I59)</f>
        <v>461.07178806999997</v>
      </c>
      <c r="J60" s="50">
        <f>I60/C60*100</f>
        <v>100.83214772752704</v>
      </c>
      <c r="K60" s="25"/>
      <c r="M60" s="12"/>
    </row>
    <row r="61" spans="1:13" ht="12" customHeight="1">
      <c r="A61" s="106"/>
      <c r="B61" s="99" t="s">
        <v>55</v>
      </c>
      <c r="C61" s="100"/>
      <c r="D61" s="100"/>
      <c r="E61" s="100"/>
      <c r="F61" s="100"/>
      <c r="G61" s="100"/>
      <c r="H61" s="100"/>
      <c r="I61" s="100"/>
      <c r="J61" s="101"/>
      <c r="K61" s="23"/>
      <c r="M61" s="12"/>
    </row>
    <row r="62" spans="1:13" ht="12">
      <c r="A62" s="106"/>
      <c r="B62" s="5" t="s">
        <v>56</v>
      </c>
      <c r="C62" s="9">
        <v>205.77</v>
      </c>
      <c r="D62" s="9">
        <v>207.66</v>
      </c>
      <c r="E62" s="9">
        <f>D62/C62*100</f>
        <v>100.9185012392477</v>
      </c>
      <c r="F62" s="9">
        <v>202.09</v>
      </c>
      <c r="G62" s="9">
        <f>F62/C62*100</f>
        <v>98.21159547067113</v>
      </c>
      <c r="H62" s="9">
        <v>4.52</v>
      </c>
      <c r="I62" s="9">
        <f>F62+H62</f>
        <v>206.61</v>
      </c>
      <c r="J62" s="48">
        <f>I62/C62*100</f>
        <v>100.40822277299898</v>
      </c>
      <c r="K62" s="24"/>
      <c r="M62" s="12"/>
    </row>
    <row r="63" spans="1:13" ht="12">
      <c r="A63" s="106"/>
      <c r="B63" s="5" t="s">
        <v>57</v>
      </c>
      <c r="C63" s="9">
        <v>219.488</v>
      </c>
      <c r="D63" s="9">
        <v>221.8</v>
      </c>
      <c r="E63" s="9">
        <f>D63/C63*100</f>
        <v>101.05336054818488</v>
      </c>
      <c r="F63" s="9">
        <v>216.66</v>
      </c>
      <c r="G63" s="9">
        <f>F63/C63*100</f>
        <v>98.71154687272197</v>
      </c>
      <c r="H63" s="9">
        <v>0</v>
      </c>
      <c r="I63" s="9">
        <f>F63+H63</f>
        <v>216.66</v>
      </c>
      <c r="J63" s="48">
        <f>I63/C63*100</f>
        <v>98.71154687272197</v>
      </c>
      <c r="K63" s="24"/>
      <c r="M63" s="12"/>
    </row>
    <row r="64" spans="1:13" ht="12">
      <c r="A64" s="106"/>
      <c r="B64" s="5" t="s">
        <v>58</v>
      </c>
      <c r="C64" s="9">
        <v>33.693384</v>
      </c>
      <c r="D64" s="9">
        <v>26.01030378</v>
      </c>
      <c r="E64" s="9">
        <f>D64/C64*100</f>
        <v>77.19706569099738</v>
      </c>
      <c r="F64" s="9">
        <v>32.03</v>
      </c>
      <c r="G64" s="9">
        <f>F64/C64*100</f>
        <v>95.06317323305964</v>
      </c>
      <c r="H64" s="9">
        <v>2.7</v>
      </c>
      <c r="I64" s="9">
        <f>F64+H64</f>
        <v>34.730000000000004</v>
      </c>
      <c r="J64" s="48">
        <f>I64/C64*100</f>
        <v>103.07661587212493</v>
      </c>
      <c r="K64" s="24"/>
      <c r="M64" s="12"/>
    </row>
    <row r="65" spans="1:13" ht="12.75" thickBot="1">
      <c r="A65" s="107"/>
      <c r="B65" s="22" t="s">
        <v>13</v>
      </c>
      <c r="C65" s="57">
        <f>SUM(C62:C64)</f>
        <v>458.951384</v>
      </c>
      <c r="D65" s="57">
        <f>SUM(D62:D64)</f>
        <v>455.47030378000005</v>
      </c>
      <c r="E65" s="57">
        <f>D65/C65*100</f>
        <v>99.24151438663056</v>
      </c>
      <c r="F65" s="57">
        <f>SUM(F62:F64)</f>
        <v>450.78</v>
      </c>
      <c r="G65" s="57">
        <f>F65/C65*100</f>
        <v>98.2195534679987</v>
      </c>
      <c r="H65" s="57">
        <f>SUM(H62:H64)</f>
        <v>7.22</v>
      </c>
      <c r="I65" s="11">
        <f>SUM(I62:I64)</f>
        <v>458</v>
      </c>
      <c r="J65" s="68">
        <f>I65/C65*100</f>
        <v>99.79270484126049</v>
      </c>
      <c r="K65" s="25"/>
      <c r="M65" s="12"/>
    </row>
    <row r="66" spans="1:13" ht="12.75" thickBot="1">
      <c r="A66" s="97" t="s">
        <v>59</v>
      </c>
      <c r="B66" s="98"/>
      <c r="C66" s="59">
        <f>SUM(C10,C14,C18,C23,C26,C30,C42,C50,C55,C60,C65)</f>
        <v>61942.363863000006</v>
      </c>
      <c r="D66" s="59">
        <f>SUM(D10,D14,D18,D23,D26,D30,D42,D50,D55,D60,D65)</f>
        <v>62691.14136281</v>
      </c>
      <c r="E66" s="60">
        <f>D66/C66*100</f>
        <v>101.20882939092554</v>
      </c>
      <c r="F66" s="59">
        <f>SUM(F10,F14,F18,F23,F26,F30,F42,F50,F55,F60,F65)</f>
        <v>62998.04692301</v>
      </c>
      <c r="G66" s="59">
        <f>F66/C66*100</f>
        <v>101.70429895498481</v>
      </c>
      <c r="H66" s="59">
        <f>SUM(H10,H14,H18,H23,H26,H30,H42,H50,H55,H60,H65)</f>
        <v>723.594007</v>
      </c>
      <c r="I66" s="59">
        <f>SUM(I10,I14,I18,I23,I26,I30,I42,I50,I55,I60,I65)</f>
        <v>63721.64133221</v>
      </c>
      <c r="J66" s="66">
        <f>I66/C66*100</f>
        <v>102.8724726636931</v>
      </c>
      <c r="K66" s="26"/>
      <c r="M66" s="12"/>
    </row>
    <row r="67" spans="1:10" ht="12">
      <c r="A67" s="105"/>
      <c r="B67" s="105"/>
      <c r="C67" s="105"/>
      <c r="D67" s="105"/>
      <c r="E67" s="105"/>
      <c r="F67" s="105"/>
      <c r="G67" s="105"/>
      <c r="H67" s="105"/>
      <c r="I67" s="105"/>
      <c r="J67" s="105"/>
    </row>
    <row r="68" spans="2:11" s="10" customFormat="1" ht="37.5" customHeight="1">
      <c r="B68" s="96"/>
      <c r="C68" s="96"/>
      <c r="D68" s="96"/>
      <c r="E68" s="96"/>
      <c r="F68" s="96"/>
      <c r="G68" s="96"/>
      <c r="H68" s="96"/>
      <c r="I68" s="96"/>
      <c r="J68" s="96"/>
      <c r="K68" s="13"/>
    </row>
    <row r="69" spans="2:11" ht="12">
      <c r="B69" s="74"/>
      <c r="C69" s="74"/>
      <c r="K69" s="12"/>
    </row>
    <row r="70" spans="2:7" ht="12">
      <c r="B70" s="75"/>
      <c r="C70" s="75"/>
      <c r="G70" s="32"/>
    </row>
    <row r="71" spans="2:3" ht="12">
      <c r="B71" s="76"/>
      <c r="C71" s="76"/>
    </row>
    <row r="72" ht="12">
      <c r="D72" s="20"/>
    </row>
    <row r="73" spans="4:6" ht="12">
      <c r="D73" s="21"/>
      <c r="F73" s="12"/>
    </row>
    <row r="74" spans="4:8" ht="12">
      <c r="D74" s="21"/>
      <c r="H74" s="12"/>
    </row>
    <row r="75" ht="12">
      <c r="D75" s="21"/>
    </row>
    <row r="76" spans="4:6" ht="12">
      <c r="D76" s="20"/>
      <c r="F76" s="12"/>
    </row>
    <row r="77" ht="12">
      <c r="D77" s="20"/>
    </row>
  </sheetData>
  <mergeCells count="25">
    <mergeCell ref="B61:J61"/>
    <mergeCell ref="A67:J67"/>
    <mergeCell ref="A19:A23"/>
    <mergeCell ref="A24:A26"/>
    <mergeCell ref="A61:A65"/>
    <mergeCell ref="A27:A30"/>
    <mergeCell ref="A36:A42"/>
    <mergeCell ref="A43:A60"/>
    <mergeCell ref="B43:J43"/>
    <mergeCell ref="B56:J56"/>
    <mergeCell ref="B51:J51"/>
    <mergeCell ref="J3:J4"/>
    <mergeCell ref="I3:I4"/>
    <mergeCell ref="D2:E3"/>
    <mergeCell ref="I2:J2"/>
    <mergeCell ref="B69:C71"/>
    <mergeCell ref="H2:H4"/>
    <mergeCell ref="A11:A14"/>
    <mergeCell ref="A15:A18"/>
    <mergeCell ref="A2:B5"/>
    <mergeCell ref="C2:C4"/>
    <mergeCell ref="A6:A10"/>
    <mergeCell ref="F2:G3"/>
    <mergeCell ref="B68:J68"/>
    <mergeCell ref="A66:B66"/>
  </mergeCells>
  <conditionalFormatting sqref="D7:D10 D15:D18">
    <cfRule type="expression" priority="1" dxfId="0" stopIfTrue="1">
      <formula>FIND("Celkom",$B7)</formula>
    </cfRule>
  </conditionalFormatting>
  <printOptions horizontalCentered="1" verticalCentered="1"/>
  <pageMargins left="0.2362204724409449" right="0.1968503937007874" top="0.52" bottom="0.2362204724409449" header="0.3937007874015748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kusnirova</dc:creator>
  <cp:keywords/>
  <dc:description/>
  <cp:lastModifiedBy>lukac</cp:lastModifiedBy>
  <cp:lastPrinted>2008-11-18T10:32:23Z</cp:lastPrinted>
  <dcterms:created xsi:type="dcterms:W3CDTF">2008-01-17T07:36:21Z</dcterms:created>
  <dcterms:modified xsi:type="dcterms:W3CDTF">2008-11-18T10:32:28Z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-436100568</vt:i4>
  </property>
  <property fmtid="{D5CDD505-2E9C-101B-9397-08002B2CF9AE}" pid="4" name="_EmailSubje">
    <vt:lpwstr>Analýza stavu kontrahovania a čerpania prostriedkov_ MVRR-2008-15877/69297-4</vt:lpwstr>
  </property>
  <property fmtid="{D5CDD505-2E9C-101B-9397-08002B2CF9AE}" pid="5" name="_AuthorEma">
    <vt:lpwstr>lukas.lukac@build.gov.sk</vt:lpwstr>
  </property>
  <property fmtid="{D5CDD505-2E9C-101B-9397-08002B2CF9AE}" pid="6" name="_AuthorEmailDisplayNa">
    <vt:lpwstr>Lukáč Lukáš</vt:lpwstr>
  </property>
</Properties>
</file>