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0755" windowHeight="4770" activeTab="0"/>
  </bookViews>
  <sheets>
    <sheet name="čerpanie tabulka" sheetId="1" r:id="rId1"/>
  </sheets>
  <definedNames/>
  <calcPr fullCalcOnLoad="1"/>
</workbook>
</file>

<file path=xl/sharedStrings.xml><?xml version="1.0" encoding="utf-8"?>
<sst xmlns="http://schemas.openxmlformats.org/spreadsheetml/2006/main" count="74" uniqueCount="46">
  <si>
    <t>Spolu</t>
  </si>
  <si>
    <t>Záväzok 2004-2006 v bežných cenách v SK*</t>
  </si>
  <si>
    <t>Zálohové platby EK v SK*</t>
  </si>
  <si>
    <t xml:space="preserve">Čerpanie prostriedkov ŠF a ŠR v r. 2004 voči EK  (schválené SŽP v roku 2004) v SK </t>
  </si>
  <si>
    <t>Nevyužité prostriedky roku 2004 v SK</t>
  </si>
  <si>
    <t>Prostriedky zabezpečené v ŠR na r. 2005 v SK</t>
  </si>
  <si>
    <t>Čerpanie prostriedkov ŠF a ŠR  v r. 2005 voči EK (schválené SŽP v roku 2005) v SK</t>
  </si>
  <si>
    <t>Podiel celkového čerpania 2004 +2005 na zálohovej platbe v %</t>
  </si>
  <si>
    <t>Podiel celkového čerpania 2004+2005 na záväzku 2004-2006 v %</t>
  </si>
  <si>
    <t>Podiel celkového čerpania 2004+2005 na prostriedkoch čerpaných v r. 2004, prostriedkoch na OÚD a zabezpečených v ŠR na r. 2005 a  v %</t>
  </si>
  <si>
    <t>EÚ zdroje</t>
  </si>
  <si>
    <t>Zdroje ŠR</t>
  </si>
  <si>
    <t>EÚ zdroje v adekvátnom pomere k zdrojom ŠR na OÚD</t>
  </si>
  <si>
    <t>Zdroje ŠR na osobitnom účte dofinanco-vania (OÚD)</t>
  </si>
  <si>
    <t>SOP Priemysel a služby MH SR</t>
  </si>
  <si>
    <t>SOP Ľudské zdroje spolu</t>
  </si>
  <si>
    <t>z toho MPSVR SR</t>
  </si>
  <si>
    <t>z toho MŠ SR</t>
  </si>
  <si>
    <t>SOP Poľnohospodárstvo a rozvoj vidieka MP SR</t>
  </si>
  <si>
    <t>OP Základná infraštruktúra spolu</t>
  </si>
  <si>
    <t>z toho MDPT SR</t>
  </si>
  <si>
    <t>z toho MŽP SR</t>
  </si>
  <si>
    <t>z toho MVRR SR</t>
  </si>
  <si>
    <t>SPD Cieľ 2 MVRR SR</t>
  </si>
  <si>
    <t>SPD Cieľ  3 spolu</t>
  </si>
  <si>
    <t>CIP Interreg IIIA MVRR SR</t>
  </si>
  <si>
    <t>CIP Equal MPSVR SR</t>
  </si>
  <si>
    <t>* prepočítané kurzom 38 SKK/EUR</t>
  </si>
  <si>
    <t>v EUR</t>
  </si>
  <si>
    <t>v SKK/38</t>
  </si>
  <si>
    <t>marec</t>
  </si>
  <si>
    <t>Interrreg IIIA SR-CR</t>
  </si>
  <si>
    <t>SOP PS</t>
  </si>
  <si>
    <t>OP ZI</t>
  </si>
  <si>
    <t>JPD Cieľ 2</t>
  </si>
  <si>
    <t>JPD Cieľ 3</t>
  </si>
  <si>
    <t>SOP PRV</t>
  </si>
  <si>
    <t>SOP ĽZ</t>
  </si>
  <si>
    <t>apríl</t>
  </si>
  <si>
    <t>Neighbourhood Programme HU-SR-UKR</t>
  </si>
  <si>
    <t>Záväzok 2004 v bežných cenách v SK*</t>
  </si>
  <si>
    <t>Čerpanie prostriedkov ŠF a ŠR  v r. 2004 a v r. 2005 voči EK (schválené SŽP v roku 2004 a v roku 2005) v SK</t>
  </si>
  <si>
    <t>Podiel celkového čerpania 2004 +2005 na záväzku 2004 v %</t>
  </si>
  <si>
    <t>Rezerva na rýchlejšiu implementáciu programov</t>
  </si>
  <si>
    <t>Stav čerpania prostriedkov štrukturálnych fondov a spolufinancovania zo štátneho rozpočtu voči EK k 30.06.2005</t>
  </si>
  <si>
    <t>Príloha 
č.4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</si>
</sst>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0.0%"/>
    <numFmt numFmtId="168" formatCode="#,##0.000"/>
    <numFmt numFmtId="169" formatCode="0.000%"/>
    <numFmt numFmtId="170" formatCode="0.000"/>
    <numFmt numFmtId="171" formatCode="_-* #,##0.00\ _K_č_-;\-* #,##0.00\ _K_č_-;_-* &quot;-&quot;??\ _K_č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ck"/>
      <right>
        <color indexed="63"/>
      </right>
      <top style="thick"/>
      <bottom style="medium"/>
    </border>
    <border>
      <left style="thick"/>
      <right style="thick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thick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>
        <color indexed="63"/>
      </right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>
        <color indexed="63"/>
      </right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medium"/>
      <right style="medium"/>
      <top style="thick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medium"/>
      <top style="thick"/>
      <bottom style="medium"/>
    </border>
    <border>
      <left style="medium"/>
      <right style="thick"/>
      <top style="thick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medium"/>
      <right style="thick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medium"/>
      <top style="medium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thick"/>
      <top style="thick"/>
      <bottom style="thick"/>
    </border>
    <border>
      <left>
        <color indexed="63"/>
      </left>
      <right style="medium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3" fontId="1" fillId="0" borderId="0" xfId="15" applyFont="1" applyAlignment="1">
      <alignment/>
    </xf>
    <xf numFmtId="43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171" fontId="1" fillId="2" borderId="0" xfId="0" applyNumberFormat="1" applyFont="1" applyFill="1" applyAlignment="1">
      <alignment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4" fontId="7" fillId="2" borderId="16" xfId="0" applyNumberFormat="1" applyFont="1" applyFill="1" applyBorder="1" applyAlignment="1">
      <alignment horizontal="center" wrapText="1"/>
    </xf>
    <xf numFmtId="3" fontId="6" fillId="0" borderId="17" xfId="0" applyNumberFormat="1" applyFont="1" applyFill="1" applyBorder="1" applyAlignment="1">
      <alignment horizontal="center" wrapText="1"/>
    </xf>
    <xf numFmtId="3" fontId="6" fillId="0" borderId="18" xfId="0" applyNumberFormat="1" applyFont="1" applyFill="1" applyBorder="1" applyAlignment="1">
      <alignment horizontal="center" wrapText="1"/>
    </xf>
    <xf numFmtId="3" fontId="6" fillId="0" borderId="19" xfId="0" applyNumberFormat="1" applyFont="1" applyFill="1" applyBorder="1" applyAlignment="1">
      <alignment horizontal="center" wrapText="1"/>
    </xf>
    <xf numFmtId="3" fontId="6" fillId="0" borderId="20" xfId="0" applyNumberFormat="1" applyFont="1" applyFill="1" applyBorder="1" applyAlignment="1">
      <alignment horizontal="center" wrapText="1"/>
    </xf>
    <xf numFmtId="3" fontId="6" fillId="0" borderId="21" xfId="0" applyNumberFormat="1" applyFont="1" applyFill="1" applyBorder="1" applyAlignment="1">
      <alignment horizontal="center" wrapText="1"/>
    </xf>
    <xf numFmtId="4" fontId="6" fillId="0" borderId="22" xfId="0" applyNumberFormat="1" applyFont="1" applyFill="1" applyBorder="1" applyAlignment="1">
      <alignment horizontal="center" wrapText="1"/>
    </xf>
    <xf numFmtId="4" fontId="6" fillId="0" borderId="23" xfId="0" applyNumberFormat="1" applyFont="1" applyFill="1" applyBorder="1" applyAlignment="1">
      <alignment horizontal="center" wrapText="1"/>
    </xf>
    <xf numFmtId="4" fontId="6" fillId="0" borderId="21" xfId="0" applyNumberFormat="1" applyFont="1" applyFill="1" applyBorder="1" applyAlignment="1">
      <alignment horizontal="center" wrapText="1"/>
    </xf>
    <xf numFmtId="3" fontId="6" fillId="0" borderId="24" xfId="0" applyNumberFormat="1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wrapText="1"/>
    </xf>
    <xf numFmtId="3" fontId="7" fillId="0" borderId="20" xfId="0" applyNumberFormat="1" applyFont="1" applyFill="1" applyBorder="1" applyAlignment="1">
      <alignment horizontal="center" wrapText="1"/>
    </xf>
    <xf numFmtId="3" fontId="7" fillId="0" borderId="25" xfId="0" applyNumberFormat="1" applyFont="1" applyFill="1" applyBorder="1" applyAlignment="1">
      <alignment horizontal="center" wrapText="1"/>
    </xf>
    <xf numFmtId="3" fontId="7" fillId="0" borderId="16" xfId="0" applyNumberFormat="1" applyFont="1" applyFill="1" applyBorder="1" applyAlignment="1">
      <alignment horizontal="center" wrapText="1"/>
    </xf>
    <xf numFmtId="3" fontId="7" fillId="0" borderId="26" xfId="0" applyNumberFormat="1" applyFont="1" applyFill="1" applyBorder="1" applyAlignment="1">
      <alignment horizontal="center" wrapText="1"/>
    </xf>
    <xf numFmtId="3" fontId="7" fillId="0" borderId="19" xfId="0" applyNumberFormat="1" applyFont="1" applyFill="1" applyBorder="1" applyAlignment="1">
      <alignment horizontal="center" wrapText="1"/>
    </xf>
    <xf numFmtId="3" fontId="7" fillId="0" borderId="27" xfId="0" applyNumberFormat="1" applyFont="1" applyFill="1" applyBorder="1" applyAlignment="1">
      <alignment horizontal="center" wrapText="1"/>
    </xf>
    <xf numFmtId="3" fontId="7" fillId="0" borderId="28" xfId="0" applyNumberFormat="1" applyFont="1" applyFill="1" applyBorder="1" applyAlignment="1">
      <alignment horizontal="center" wrapText="1"/>
    </xf>
    <xf numFmtId="3" fontId="7" fillId="0" borderId="29" xfId="0" applyNumberFormat="1" applyFont="1" applyFill="1" applyBorder="1" applyAlignment="1">
      <alignment horizontal="center" wrapText="1"/>
    </xf>
    <xf numFmtId="3" fontId="7" fillId="0" borderId="30" xfId="0" applyNumberFormat="1" applyFont="1" applyFill="1" applyBorder="1" applyAlignment="1">
      <alignment horizontal="center" wrapText="1"/>
    </xf>
    <xf numFmtId="3" fontId="7" fillId="0" borderId="31" xfId="0" applyNumberFormat="1" applyFont="1" applyFill="1" applyBorder="1" applyAlignment="1">
      <alignment horizontal="center" wrapText="1"/>
    </xf>
    <xf numFmtId="3" fontId="7" fillId="0" borderId="18" xfId="0" applyNumberFormat="1" applyFont="1" applyFill="1" applyBorder="1" applyAlignment="1">
      <alignment horizontal="center" wrapText="1"/>
    </xf>
    <xf numFmtId="3" fontId="7" fillId="0" borderId="32" xfId="0" applyNumberFormat="1" applyFont="1" applyFill="1" applyBorder="1" applyAlignment="1">
      <alignment horizontal="center" wrapText="1"/>
    </xf>
    <xf numFmtId="4" fontId="7" fillId="0" borderId="2" xfId="0" applyNumberFormat="1" applyFont="1" applyFill="1" applyBorder="1" applyAlignment="1">
      <alignment horizontal="center" wrapText="1"/>
    </xf>
    <xf numFmtId="4" fontId="7" fillId="0" borderId="33" xfId="0" applyNumberFormat="1" applyFont="1" applyFill="1" applyBorder="1" applyAlignment="1">
      <alignment horizontal="center" wrapText="1"/>
    </xf>
    <xf numFmtId="4" fontId="7" fillId="0" borderId="3" xfId="0" applyNumberFormat="1" applyFont="1" applyFill="1" applyBorder="1" applyAlignment="1">
      <alignment horizontal="center" wrapText="1"/>
    </xf>
    <xf numFmtId="4" fontId="7" fillId="0" borderId="32" xfId="0" applyNumberFormat="1" applyFont="1" applyFill="1" applyBorder="1" applyAlignment="1">
      <alignment horizontal="center" wrapText="1"/>
    </xf>
    <xf numFmtId="3" fontId="7" fillId="0" borderId="34" xfId="0" applyNumberFormat="1" applyFont="1" applyFill="1" applyBorder="1" applyAlignment="1">
      <alignment horizontal="center" wrapText="1"/>
    </xf>
    <xf numFmtId="3" fontId="7" fillId="0" borderId="35" xfId="0" applyNumberFormat="1" applyFont="1" applyFill="1" applyBorder="1" applyAlignment="1">
      <alignment horizontal="center" wrapText="1"/>
    </xf>
    <xf numFmtId="4" fontId="7" fillId="0" borderId="22" xfId="0" applyNumberFormat="1" applyFont="1" applyFill="1" applyBorder="1" applyAlignment="1">
      <alignment horizontal="center" wrapText="1"/>
    </xf>
    <xf numFmtId="4" fontId="7" fillId="0" borderId="23" xfId="0" applyNumberFormat="1" applyFont="1" applyFill="1" applyBorder="1" applyAlignment="1">
      <alignment horizontal="center" wrapText="1"/>
    </xf>
    <xf numFmtId="4" fontId="7" fillId="0" borderId="21" xfId="0" applyNumberFormat="1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right" wrapText="1"/>
    </xf>
    <xf numFmtId="3" fontId="6" fillId="0" borderId="36" xfId="0" applyNumberFormat="1" applyFont="1" applyFill="1" applyBorder="1" applyAlignment="1">
      <alignment horizontal="center" wrapText="1"/>
    </xf>
    <xf numFmtId="3" fontId="6" fillId="0" borderId="27" xfId="0" applyNumberFormat="1" applyFont="1" applyFill="1" applyBorder="1" applyAlignment="1">
      <alignment horizontal="center" wrapText="1"/>
    </xf>
    <xf numFmtId="3" fontId="6" fillId="0" borderId="28" xfId="0" applyNumberFormat="1" applyFont="1" applyFill="1" applyBorder="1" applyAlignment="1">
      <alignment horizontal="center" wrapText="1"/>
    </xf>
    <xf numFmtId="3" fontId="6" fillId="0" borderId="29" xfId="0" applyNumberFormat="1" applyFont="1" applyFill="1" applyBorder="1" applyAlignment="1">
      <alignment horizontal="center" wrapText="1"/>
    </xf>
    <xf numFmtId="3" fontId="6" fillId="0" borderId="30" xfId="0" applyNumberFormat="1" applyFont="1" applyFill="1" applyBorder="1" applyAlignment="1">
      <alignment horizontal="center" wrapText="1"/>
    </xf>
    <xf numFmtId="3" fontId="7" fillId="0" borderId="36" xfId="0" applyNumberFormat="1" applyFont="1" applyFill="1" applyBorder="1" applyAlignment="1">
      <alignment horizontal="center" wrapText="1"/>
    </xf>
    <xf numFmtId="3" fontId="7" fillId="0" borderId="17" xfId="0" applyNumberFormat="1" applyFont="1" applyFill="1" applyBorder="1" applyAlignment="1">
      <alignment horizontal="center" wrapText="1"/>
    </xf>
    <xf numFmtId="3" fontId="7" fillId="0" borderId="18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 wrapText="1"/>
    </xf>
    <xf numFmtId="3" fontId="7" fillId="0" borderId="27" xfId="0" applyNumberFormat="1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center"/>
    </xf>
    <xf numFmtId="3" fontId="7" fillId="0" borderId="37" xfId="0" applyNumberFormat="1" applyFont="1" applyFill="1" applyBorder="1" applyAlignment="1">
      <alignment horizontal="center"/>
    </xf>
    <xf numFmtId="4" fontId="7" fillId="0" borderId="36" xfId="0" applyNumberFormat="1" applyFont="1" applyFill="1" applyBorder="1" applyAlignment="1">
      <alignment horizontal="right" wrapText="1"/>
    </xf>
    <xf numFmtId="3" fontId="6" fillId="0" borderId="22" xfId="0" applyNumberFormat="1" applyFont="1" applyFill="1" applyBorder="1" applyAlignment="1">
      <alignment horizontal="center"/>
    </xf>
    <xf numFmtId="3" fontId="6" fillId="0" borderId="22" xfId="0" applyNumberFormat="1" applyFont="1" applyFill="1" applyBorder="1" applyAlignment="1">
      <alignment horizontal="center" wrapText="1"/>
    </xf>
    <xf numFmtId="3" fontId="6" fillId="0" borderId="38" xfId="0" applyNumberFormat="1" applyFont="1" applyFill="1" applyBorder="1" applyAlignment="1">
      <alignment horizontal="center" wrapText="1"/>
    </xf>
    <xf numFmtId="3" fontId="7" fillId="0" borderId="38" xfId="0" applyNumberFormat="1" applyFont="1" applyFill="1" applyBorder="1" applyAlignment="1">
      <alignment horizontal="center" wrapText="1"/>
    </xf>
    <xf numFmtId="0" fontId="7" fillId="0" borderId="39" xfId="0" applyFont="1" applyFill="1" applyBorder="1" applyAlignment="1">
      <alignment wrapText="1"/>
    </xf>
    <xf numFmtId="3" fontId="7" fillId="0" borderId="39" xfId="0" applyNumberFormat="1" applyFont="1" applyFill="1" applyBorder="1" applyAlignment="1">
      <alignment horizontal="center" wrapText="1"/>
    </xf>
    <xf numFmtId="3" fontId="7" fillId="0" borderId="40" xfId="0" applyNumberFormat="1" applyFont="1" applyFill="1" applyBorder="1" applyAlignment="1">
      <alignment horizontal="center" wrapText="1"/>
    </xf>
    <xf numFmtId="3" fontId="7" fillId="0" borderId="41" xfId="0" applyNumberFormat="1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right" wrapText="1"/>
    </xf>
    <xf numFmtId="3" fontId="6" fillId="0" borderId="39" xfId="0" applyNumberFormat="1" applyFont="1" applyFill="1" applyBorder="1" applyAlignment="1">
      <alignment horizontal="center" wrapText="1"/>
    </xf>
    <xf numFmtId="3" fontId="6" fillId="0" borderId="40" xfId="0" applyNumberFormat="1" applyFont="1" applyFill="1" applyBorder="1" applyAlignment="1">
      <alignment horizontal="center" wrapText="1"/>
    </xf>
    <xf numFmtId="3" fontId="6" fillId="0" borderId="41" xfId="0" applyNumberFormat="1" applyFont="1" applyFill="1" applyBorder="1" applyAlignment="1">
      <alignment horizontal="center" wrapText="1"/>
    </xf>
    <xf numFmtId="3" fontId="6" fillId="0" borderId="42" xfId="0" applyNumberFormat="1" applyFont="1" applyFill="1" applyBorder="1" applyAlignment="1">
      <alignment horizontal="center" wrapText="1"/>
    </xf>
    <xf numFmtId="0" fontId="7" fillId="0" borderId="36" xfId="0" applyFont="1" applyFill="1" applyBorder="1" applyAlignment="1">
      <alignment wrapText="1"/>
    </xf>
    <xf numFmtId="3" fontId="7" fillId="0" borderId="43" xfId="0" applyNumberFormat="1" applyFont="1" applyFill="1" applyBorder="1" applyAlignment="1">
      <alignment horizontal="center" wrapText="1"/>
    </xf>
    <xf numFmtId="3" fontId="7" fillId="0" borderId="42" xfId="0" applyNumberFormat="1" applyFont="1" applyFill="1" applyBorder="1" applyAlignment="1">
      <alignment horizontal="center" wrapText="1"/>
    </xf>
    <xf numFmtId="3" fontId="7" fillId="0" borderId="44" xfId="0" applyNumberFormat="1" applyFont="1" applyFill="1" applyBorder="1" applyAlignment="1">
      <alignment horizontal="center" wrapText="1"/>
    </xf>
    <xf numFmtId="3" fontId="7" fillId="0" borderId="45" xfId="0" applyNumberFormat="1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center" wrapText="1"/>
    </xf>
    <xf numFmtId="3" fontId="7" fillId="0" borderId="46" xfId="0" applyNumberFormat="1" applyFont="1" applyFill="1" applyBorder="1" applyAlignment="1">
      <alignment horizontal="center" wrapText="1"/>
    </xf>
    <xf numFmtId="3" fontId="7" fillId="0" borderId="47" xfId="0" applyNumberFormat="1" applyFont="1" applyFill="1" applyBorder="1" applyAlignment="1">
      <alignment horizontal="center" wrapText="1"/>
    </xf>
    <xf numFmtId="3" fontId="7" fillId="0" borderId="48" xfId="0" applyNumberFormat="1" applyFont="1" applyFill="1" applyBorder="1" applyAlignment="1">
      <alignment horizontal="center" wrapText="1"/>
    </xf>
    <xf numFmtId="3" fontId="7" fillId="0" borderId="24" xfId="0" applyNumberFormat="1" applyFont="1" applyFill="1" applyBorder="1" applyAlignment="1">
      <alignment horizontal="center" wrapText="1"/>
    </xf>
    <xf numFmtId="4" fontId="7" fillId="0" borderId="49" xfId="0" applyNumberFormat="1" applyFont="1" applyFill="1" applyBorder="1" applyAlignment="1">
      <alignment horizontal="center" wrapText="1"/>
    </xf>
    <xf numFmtId="4" fontId="7" fillId="0" borderId="50" xfId="0" applyNumberFormat="1" applyFont="1" applyFill="1" applyBorder="1" applyAlignment="1">
      <alignment horizontal="center" wrapText="1"/>
    </xf>
    <xf numFmtId="4" fontId="7" fillId="0" borderId="24" xfId="0" applyNumberFormat="1" applyFont="1" applyFill="1" applyBorder="1" applyAlignment="1">
      <alignment horizontal="center" wrapText="1"/>
    </xf>
    <xf numFmtId="0" fontId="7" fillId="0" borderId="14" xfId="0" applyFont="1" applyFill="1" applyBorder="1" applyAlignment="1">
      <alignment wrapText="1"/>
    </xf>
    <xf numFmtId="3" fontId="7" fillId="0" borderId="14" xfId="0" applyNumberFormat="1" applyFont="1" applyFill="1" applyBorder="1" applyAlignment="1">
      <alignment horizontal="center" wrapText="1"/>
    </xf>
    <xf numFmtId="3" fontId="7" fillId="0" borderId="5" xfId="0" applyNumberFormat="1" applyFont="1" applyFill="1" applyBorder="1" applyAlignment="1">
      <alignment horizontal="center" wrapText="1"/>
    </xf>
    <xf numFmtId="3" fontId="7" fillId="0" borderId="51" xfId="0" applyNumberFormat="1" applyFont="1" applyFill="1" applyBorder="1" applyAlignment="1">
      <alignment horizontal="center" wrapText="1"/>
    </xf>
    <xf numFmtId="3" fontId="7" fillId="0" borderId="15" xfId="0" applyNumberFormat="1" applyFont="1" applyFill="1" applyBorder="1" applyAlignment="1">
      <alignment horizontal="center" wrapText="1"/>
    </xf>
    <xf numFmtId="3" fontId="7" fillId="0" borderId="6" xfId="0" applyNumberFormat="1" applyFont="1" applyFill="1" applyBorder="1" applyAlignment="1">
      <alignment horizontal="center" wrapText="1"/>
    </xf>
    <xf numFmtId="3" fontId="7" fillId="0" borderId="7" xfId="0" applyNumberFormat="1" applyFont="1" applyFill="1" applyBorder="1" applyAlignment="1">
      <alignment horizontal="center" wrapText="1"/>
    </xf>
    <xf numFmtId="4" fontId="7" fillId="0" borderId="13" xfId="0" applyNumberFormat="1" applyFont="1" applyFill="1" applyBorder="1" applyAlignment="1">
      <alignment horizontal="center" wrapText="1"/>
    </xf>
    <xf numFmtId="4" fontId="7" fillId="0" borderId="12" xfId="0" applyNumberFormat="1" applyFont="1" applyFill="1" applyBorder="1" applyAlignment="1">
      <alignment horizontal="center" wrapText="1"/>
    </xf>
    <xf numFmtId="4" fontId="7" fillId="0" borderId="15" xfId="0" applyNumberFormat="1" applyFont="1" applyFill="1" applyBorder="1" applyAlignment="1">
      <alignment horizontal="center" wrapText="1"/>
    </xf>
    <xf numFmtId="0" fontId="7" fillId="0" borderId="52" xfId="0" applyFont="1" applyFill="1" applyBorder="1" applyAlignment="1">
      <alignment horizontal="left" wrapText="1"/>
    </xf>
    <xf numFmtId="3" fontId="7" fillId="0" borderId="52" xfId="0" applyNumberFormat="1" applyFont="1" applyFill="1" applyBorder="1" applyAlignment="1">
      <alignment horizontal="center" wrapText="1"/>
    </xf>
    <xf numFmtId="3" fontId="7" fillId="0" borderId="53" xfId="0" applyNumberFormat="1" applyFont="1" applyFill="1" applyBorder="1" applyAlignment="1">
      <alignment horizontal="center" wrapText="1"/>
    </xf>
    <xf numFmtId="3" fontId="7" fillId="0" borderId="54" xfId="0" applyNumberFormat="1" applyFont="1" applyFill="1" applyBorder="1" applyAlignment="1">
      <alignment horizontal="center" wrapText="1"/>
    </xf>
    <xf numFmtId="3" fontId="7" fillId="0" borderId="55" xfId="0" applyNumberFormat="1" applyFont="1" applyFill="1" applyBorder="1" applyAlignment="1">
      <alignment horizontal="center" wrapText="1"/>
    </xf>
    <xf numFmtId="3" fontId="7" fillId="0" borderId="56" xfId="0" applyNumberFormat="1" applyFont="1" applyFill="1" applyBorder="1" applyAlignment="1">
      <alignment horizontal="center" wrapText="1"/>
    </xf>
    <xf numFmtId="3" fontId="7" fillId="0" borderId="57" xfId="0" applyNumberFormat="1" applyFont="1" applyFill="1" applyBorder="1" applyAlignment="1">
      <alignment horizontal="center" wrapText="1"/>
    </xf>
    <xf numFmtId="4" fontId="7" fillId="0" borderId="58" xfId="0" applyNumberFormat="1" applyFont="1" applyFill="1" applyBorder="1" applyAlignment="1">
      <alignment horizontal="center" wrapText="1"/>
    </xf>
    <xf numFmtId="4" fontId="7" fillId="0" borderId="59" xfId="0" applyNumberFormat="1" applyFont="1" applyFill="1" applyBorder="1" applyAlignment="1">
      <alignment horizontal="center" wrapText="1"/>
    </xf>
    <xf numFmtId="4" fontId="7" fillId="0" borderId="56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X67"/>
  <sheetViews>
    <sheetView tabSelected="1" workbookViewId="0" topLeftCell="A4">
      <selection activeCell="E4" sqref="E4"/>
    </sheetView>
  </sheetViews>
  <sheetFormatPr defaultColWidth="9.140625" defaultRowHeight="12.75"/>
  <cols>
    <col min="1" max="1" width="20.28125" style="1" customWidth="1"/>
    <col min="2" max="2" width="13.8515625" style="1" customWidth="1"/>
    <col min="3" max="3" width="14.28125" style="1" customWidth="1"/>
    <col min="4" max="4" width="16.140625" style="1" customWidth="1"/>
    <col min="5" max="5" width="11.140625" style="1" customWidth="1"/>
    <col min="6" max="6" width="9.8515625" style="1" customWidth="1"/>
    <col min="7" max="7" width="11.28125" style="1" customWidth="1"/>
    <col min="8" max="9" width="13.00390625" style="1" customWidth="1"/>
    <col min="10" max="10" width="13.140625" style="1" customWidth="1"/>
    <col min="11" max="11" width="13.57421875" style="1" customWidth="1"/>
    <col min="12" max="12" width="12.8515625" style="1" customWidth="1"/>
    <col min="13" max="13" width="14.00390625" style="1" customWidth="1"/>
    <col min="14" max="15" width="11.28125" style="1" customWidth="1"/>
    <col min="16" max="16" width="12.140625" style="1" customWidth="1"/>
    <col min="17" max="17" width="13.00390625" style="1" customWidth="1"/>
    <col min="18" max="18" width="12.140625" style="1" customWidth="1"/>
    <col min="19" max="20" width="13.57421875" style="1" customWidth="1"/>
    <col min="21" max="21" width="12.140625" style="1" customWidth="1"/>
    <col min="22" max="22" width="12.421875" style="1" customWidth="1"/>
    <col min="23" max="23" width="11.28125" style="1" customWidth="1"/>
    <col min="24" max="24" width="11.140625" style="1" customWidth="1"/>
    <col min="25" max="25" width="12.28125" style="1" bestFit="1" customWidth="1"/>
    <col min="26" max="26" width="13.00390625" style="1" customWidth="1"/>
    <col min="27" max="16384" width="9.140625" style="1" customWidth="1"/>
  </cols>
  <sheetData>
    <row r="1" spans="1:24" ht="31.5">
      <c r="A1" s="3" t="s">
        <v>44</v>
      </c>
      <c r="B1" s="3"/>
      <c r="C1" s="2"/>
      <c r="X1" s="39" t="s">
        <v>45</v>
      </c>
    </row>
    <row r="2" spans="1:3" ht="13.5" thickBot="1">
      <c r="A2" s="2"/>
      <c r="B2" s="2"/>
      <c r="C2" s="2"/>
    </row>
    <row r="3" spans="1:24" ht="107.25" customHeight="1" thickBot="1" thickTop="1">
      <c r="A3" s="12"/>
      <c r="B3" s="13" t="s">
        <v>40</v>
      </c>
      <c r="C3" s="13" t="s">
        <v>1</v>
      </c>
      <c r="D3" s="14" t="s">
        <v>2</v>
      </c>
      <c r="E3" s="42" t="s">
        <v>3</v>
      </c>
      <c r="F3" s="42"/>
      <c r="G3" s="43"/>
      <c r="H3" s="40" t="s">
        <v>4</v>
      </c>
      <c r="I3" s="43"/>
      <c r="J3" s="41"/>
      <c r="K3" s="42" t="s">
        <v>5</v>
      </c>
      <c r="L3" s="42"/>
      <c r="M3" s="43"/>
      <c r="N3" s="40" t="s">
        <v>6</v>
      </c>
      <c r="O3" s="42"/>
      <c r="P3" s="41"/>
      <c r="Q3" s="40" t="s">
        <v>41</v>
      </c>
      <c r="R3" s="42"/>
      <c r="S3" s="41"/>
      <c r="T3" s="14" t="s">
        <v>7</v>
      </c>
      <c r="U3" s="14" t="s">
        <v>42</v>
      </c>
      <c r="V3" s="15" t="s">
        <v>8</v>
      </c>
      <c r="W3" s="40" t="s">
        <v>9</v>
      </c>
      <c r="X3" s="41"/>
    </row>
    <row r="4" spans="1:24" ht="81.75" customHeight="1" thickBot="1">
      <c r="A4" s="16"/>
      <c r="B4" s="17" t="s">
        <v>10</v>
      </c>
      <c r="C4" s="17" t="s">
        <v>10</v>
      </c>
      <c r="D4" s="17" t="s">
        <v>10</v>
      </c>
      <c r="E4" s="18" t="s">
        <v>10</v>
      </c>
      <c r="F4" s="19" t="s">
        <v>11</v>
      </c>
      <c r="G4" s="20" t="s">
        <v>0</v>
      </c>
      <c r="H4" s="21" t="s">
        <v>12</v>
      </c>
      <c r="I4" s="22" t="s">
        <v>13</v>
      </c>
      <c r="J4" s="23" t="s">
        <v>0</v>
      </c>
      <c r="K4" s="22" t="s">
        <v>10</v>
      </c>
      <c r="L4" s="22" t="s">
        <v>11</v>
      </c>
      <c r="M4" s="24" t="s">
        <v>0</v>
      </c>
      <c r="N4" s="18" t="s">
        <v>10</v>
      </c>
      <c r="O4" s="19" t="s">
        <v>11</v>
      </c>
      <c r="P4" s="25" t="s">
        <v>0</v>
      </c>
      <c r="Q4" s="18" t="s">
        <v>10</v>
      </c>
      <c r="R4" s="19" t="s">
        <v>11</v>
      </c>
      <c r="S4" s="25" t="s">
        <v>0</v>
      </c>
      <c r="T4" s="26" t="s">
        <v>10</v>
      </c>
      <c r="U4" s="26" t="s">
        <v>10</v>
      </c>
      <c r="V4" s="26" t="s">
        <v>10</v>
      </c>
      <c r="W4" s="27" t="s">
        <v>10</v>
      </c>
      <c r="X4" s="28" t="s">
        <v>11</v>
      </c>
    </row>
    <row r="5" spans="1:24" ht="36" customHeight="1" thickBot="1" thickTop="1">
      <c r="A5" s="44" t="s">
        <v>14</v>
      </c>
      <c r="B5" s="45">
        <v>1343104604</v>
      </c>
      <c r="C5" s="45">
        <v>5746005954</v>
      </c>
      <c r="D5" s="46">
        <v>919360952.64</v>
      </c>
      <c r="E5" s="47">
        <v>0</v>
      </c>
      <c r="F5" s="48">
        <v>0</v>
      </c>
      <c r="G5" s="49">
        <v>0</v>
      </c>
      <c r="H5" s="50">
        <v>329749686.095377</v>
      </c>
      <c r="I5" s="51">
        <v>144600000</v>
      </c>
      <c r="J5" s="52">
        <v>474349686.095377</v>
      </c>
      <c r="K5" s="51">
        <v>1303542000</v>
      </c>
      <c r="L5" s="51">
        <v>466527000</v>
      </c>
      <c r="M5" s="53">
        <v>1770069000</v>
      </c>
      <c r="N5" s="54">
        <v>0</v>
      </c>
      <c r="O5" s="48">
        <v>0</v>
      </c>
      <c r="P5" s="49">
        <v>0</v>
      </c>
      <c r="Q5" s="45">
        <v>0</v>
      </c>
      <c r="R5" s="55">
        <v>0</v>
      </c>
      <c r="S5" s="56">
        <v>0</v>
      </c>
      <c r="T5" s="57">
        <v>0</v>
      </c>
      <c r="U5" s="58">
        <v>0</v>
      </c>
      <c r="V5" s="59">
        <v>0</v>
      </c>
      <c r="W5" s="60">
        <v>0</v>
      </c>
      <c r="X5" s="60">
        <v>0</v>
      </c>
    </row>
    <row r="6" spans="1:24" s="4" customFormat="1" ht="36" customHeight="1" thickBot="1">
      <c r="A6" s="44" t="s">
        <v>15</v>
      </c>
      <c r="B6" s="45">
        <v>2526856056</v>
      </c>
      <c r="C6" s="45">
        <v>10810275074</v>
      </c>
      <c r="D6" s="46">
        <v>1729644013.0100398</v>
      </c>
      <c r="E6" s="51">
        <v>87560359</v>
      </c>
      <c r="F6" s="51">
        <v>22545602.35</v>
      </c>
      <c r="G6" s="49">
        <v>110105961.35</v>
      </c>
      <c r="H6" s="50">
        <v>795579619.492718</v>
      </c>
      <c r="I6" s="51">
        <v>230564181.06</v>
      </c>
      <c r="J6" s="52">
        <v>1026143800.5527179</v>
      </c>
      <c r="K6" s="51">
        <v>2299246000</v>
      </c>
      <c r="L6" s="51">
        <v>668246000</v>
      </c>
      <c r="M6" s="53">
        <v>2967492000</v>
      </c>
      <c r="N6" s="61">
        <v>354631261.36</v>
      </c>
      <c r="O6" s="62">
        <v>93310766.58999999</v>
      </c>
      <c r="P6" s="51">
        <v>447942027.95</v>
      </c>
      <c r="Q6" s="45">
        <v>442191620.36</v>
      </c>
      <c r="R6" s="55">
        <v>115856368.94</v>
      </c>
      <c r="S6" s="53">
        <v>558047989.3</v>
      </c>
      <c r="T6" s="63">
        <v>25.565469948377945</v>
      </c>
      <c r="U6" s="63">
        <v>17.49967590397638</v>
      </c>
      <c r="V6" s="64">
        <v>4.090475194507525</v>
      </c>
      <c r="W6" s="65">
        <v>13.894971362632653</v>
      </c>
      <c r="X6" s="65">
        <v>12.574552743480675</v>
      </c>
    </row>
    <row r="7" spans="1:24" ht="27.75" customHeight="1" thickBot="1">
      <c r="A7" s="66" t="s">
        <v>16</v>
      </c>
      <c r="B7" s="33">
        <v>2054395623.2353654</v>
      </c>
      <c r="C7" s="33">
        <v>8789017382</v>
      </c>
      <c r="D7" s="67">
        <v>1406242782.071271</v>
      </c>
      <c r="E7" s="30">
        <v>84571192.57</v>
      </c>
      <c r="F7" s="31">
        <v>21549213.53</v>
      </c>
      <c r="G7" s="32">
        <v>106120406.1</v>
      </c>
      <c r="H7" s="68">
        <v>641401279.477036</v>
      </c>
      <c r="I7" s="69">
        <v>184342622</v>
      </c>
      <c r="J7" s="70">
        <v>825743901.477036</v>
      </c>
      <c r="K7" s="69">
        <v>1783673000</v>
      </c>
      <c r="L7" s="69">
        <v>518777000</v>
      </c>
      <c r="M7" s="71">
        <v>2302450000</v>
      </c>
      <c r="N7" s="30">
        <v>342523070.24</v>
      </c>
      <c r="O7" s="31">
        <v>89344072.39999999</v>
      </c>
      <c r="P7" s="34">
        <v>431867142.64</v>
      </c>
      <c r="Q7" s="33">
        <v>427094262.81</v>
      </c>
      <c r="R7" s="31">
        <v>110893285.92999999</v>
      </c>
      <c r="S7" s="34">
        <v>537987548.74</v>
      </c>
      <c r="T7" s="35">
        <v>30.371303465887166</v>
      </c>
      <c r="U7" s="35">
        <v>20.789289948806964</v>
      </c>
      <c r="V7" s="36">
        <v>4.8594085578291555</v>
      </c>
      <c r="W7" s="37">
        <v>17.018111425182024</v>
      </c>
      <c r="X7" s="37">
        <v>15.30261555250905</v>
      </c>
    </row>
    <row r="8" spans="1:24" ht="27.75" customHeight="1" thickBot="1">
      <c r="A8" s="66" t="s">
        <v>17</v>
      </c>
      <c r="B8" s="33">
        <v>472460432.7646346</v>
      </c>
      <c r="C8" s="33">
        <v>2021257692</v>
      </c>
      <c r="D8" s="33">
        <v>323401230.93876886</v>
      </c>
      <c r="E8" s="68">
        <v>2989166.43</v>
      </c>
      <c r="F8" s="31">
        <v>996388.82</v>
      </c>
      <c r="G8" s="32">
        <v>3985555.25</v>
      </c>
      <c r="H8" s="68">
        <v>154178340.015682</v>
      </c>
      <c r="I8" s="69">
        <v>46221559.06</v>
      </c>
      <c r="J8" s="70">
        <v>200399899.075682</v>
      </c>
      <c r="K8" s="69">
        <v>515573000</v>
      </c>
      <c r="L8" s="69">
        <v>149469000</v>
      </c>
      <c r="M8" s="71">
        <v>665042000</v>
      </c>
      <c r="N8" s="33">
        <v>12108191.120000001</v>
      </c>
      <c r="O8" s="31">
        <v>3966694.19</v>
      </c>
      <c r="P8" s="34">
        <v>16074885.31</v>
      </c>
      <c r="Q8" s="33">
        <v>15097357.55</v>
      </c>
      <c r="R8" s="31">
        <v>4963083.01</v>
      </c>
      <c r="S8" s="34">
        <v>20060440.560000002</v>
      </c>
      <c r="T8" s="35">
        <v>4.6683055306176175</v>
      </c>
      <c r="U8" s="35">
        <v>3.1954755367887167</v>
      </c>
      <c r="V8" s="36">
        <v>0.7469288854040883</v>
      </c>
      <c r="W8" s="37">
        <v>2.244157651479097</v>
      </c>
      <c r="X8" s="37">
        <v>2.523341311406189</v>
      </c>
    </row>
    <row r="9" spans="1:24" ht="48.75" customHeight="1" thickBot="1" thickTop="1">
      <c r="A9" s="44" t="s">
        <v>18</v>
      </c>
      <c r="B9" s="45">
        <v>1625361384</v>
      </c>
      <c r="C9" s="45">
        <v>6953543506</v>
      </c>
      <c r="D9" s="72">
        <v>1112566949.2</v>
      </c>
      <c r="E9" s="54">
        <v>0</v>
      </c>
      <c r="F9" s="48">
        <v>0</v>
      </c>
      <c r="G9" s="49">
        <v>0</v>
      </c>
      <c r="H9" s="50">
        <v>528227624.703088</v>
      </c>
      <c r="I9" s="51">
        <v>204290000</v>
      </c>
      <c r="J9" s="52">
        <v>732517624.703088</v>
      </c>
      <c r="K9" s="51">
        <v>1467657000</v>
      </c>
      <c r="L9" s="51">
        <v>567430000</v>
      </c>
      <c r="M9" s="53">
        <v>2035087000</v>
      </c>
      <c r="N9" s="73">
        <v>335461576.68</v>
      </c>
      <c r="O9" s="74">
        <v>151929025.36999997</v>
      </c>
      <c r="P9" s="75">
        <v>487390602.04999995</v>
      </c>
      <c r="Q9" s="45">
        <v>335461576.68</v>
      </c>
      <c r="R9" s="55">
        <v>151929025.36999997</v>
      </c>
      <c r="S9" s="75">
        <v>487390602.04999995</v>
      </c>
      <c r="T9" s="63">
        <v>30.152035068201176</v>
      </c>
      <c r="U9" s="63">
        <v>20.639199379428593</v>
      </c>
      <c r="V9" s="64">
        <v>4.824325559918342</v>
      </c>
      <c r="W9" s="65">
        <v>16.80766375611035</v>
      </c>
      <c r="X9" s="65">
        <v>19.687065952677134</v>
      </c>
    </row>
    <row r="10" spans="1:24" s="4" customFormat="1" ht="32.25" customHeight="1" thickBot="1">
      <c r="A10" s="44" t="s">
        <v>19</v>
      </c>
      <c r="B10" s="45">
        <v>3751575498</v>
      </c>
      <c r="C10" s="45">
        <v>16049811176</v>
      </c>
      <c r="D10" s="45">
        <v>2567969786.2045</v>
      </c>
      <c r="E10" s="76">
        <v>24502558.41</v>
      </c>
      <c r="F10" s="74">
        <v>8167520.54</v>
      </c>
      <c r="G10" s="49">
        <v>32670078.95</v>
      </c>
      <c r="H10" s="73">
        <v>1638405551.025952</v>
      </c>
      <c r="I10" s="51">
        <v>440087829.65</v>
      </c>
      <c r="J10" s="52">
        <v>2078493380.675952</v>
      </c>
      <c r="K10" s="51">
        <v>5219791000</v>
      </c>
      <c r="L10" s="51">
        <v>1496897000</v>
      </c>
      <c r="M10" s="53">
        <v>6716688000</v>
      </c>
      <c r="N10" s="77">
        <v>12967931.1</v>
      </c>
      <c r="O10" s="74">
        <v>3683941.42</v>
      </c>
      <c r="P10" s="78">
        <v>16651872.52</v>
      </c>
      <c r="Q10" s="45">
        <v>37470489.51</v>
      </c>
      <c r="R10" s="45">
        <v>11851461.96</v>
      </c>
      <c r="S10" s="75">
        <v>49321951.47</v>
      </c>
      <c r="T10" s="63">
        <v>1.4591483790540218</v>
      </c>
      <c r="U10" s="63">
        <v>0.9987934277205901</v>
      </c>
      <c r="V10" s="64">
        <v>0.23346374047086169</v>
      </c>
      <c r="W10" s="65">
        <v>0.5444156269831584</v>
      </c>
      <c r="X10" s="65">
        <v>0.6092819392189185</v>
      </c>
    </row>
    <row r="11" spans="1:24" ht="27" customHeight="1" thickBot="1">
      <c r="A11" s="79" t="s">
        <v>20</v>
      </c>
      <c r="B11" s="33">
        <v>1874482398.448235</v>
      </c>
      <c r="C11" s="80">
        <v>8019321099.5936</v>
      </c>
      <c r="D11" s="67">
        <v>1283091374.9579065</v>
      </c>
      <c r="E11" s="68">
        <v>5666075.98</v>
      </c>
      <c r="F11" s="31">
        <v>1888693.02</v>
      </c>
      <c r="G11" s="32">
        <v>7554769</v>
      </c>
      <c r="H11" s="68">
        <v>879132523.2</v>
      </c>
      <c r="I11" s="69">
        <v>293044174.4</v>
      </c>
      <c r="J11" s="70">
        <v>1172176697.6</v>
      </c>
      <c r="K11" s="69">
        <v>3334689000</v>
      </c>
      <c r="L11" s="69">
        <v>1111563000</v>
      </c>
      <c r="M11" s="71">
        <v>4446252000</v>
      </c>
      <c r="N11" s="30">
        <v>2137870.6</v>
      </c>
      <c r="O11" s="31">
        <v>712623.6</v>
      </c>
      <c r="P11" s="34">
        <v>2850494.2</v>
      </c>
      <c r="Q11" s="33">
        <v>7803946.58</v>
      </c>
      <c r="R11" s="31">
        <v>2601316.62</v>
      </c>
      <c r="S11" s="34">
        <v>10405263.2</v>
      </c>
      <c r="T11" s="35">
        <v>0.6082144056385711</v>
      </c>
      <c r="U11" s="35">
        <v>0.41632541262912853</v>
      </c>
      <c r="V11" s="36">
        <v>0.09731430482806687</v>
      </c>
      <c r="W11" s="37">
        <v>0.18495010108612692</v>
      </c>
      <c r="X11" s="37">
        <v>0.18495017868568037</v>
      </c>
    </row>
    <row r="12" spans="1:24" ht="27" customHeight="1" thickBot="1">
      <c r="A12" s="66" t="s">
        <v>21</v>
      </c>
      <c r="B12" s="33">
        <v>910330914.5345632</v>
      </c>
      <c r="C12" s="81">
        <v>3894534254.67359</v>
      </c>
      <c r="D12" s="33">
        <v>623125480.2732667</v>
      </c>
      <c r="E12" s="68">
        <v>6367448.18</v>
      </c>
      <c r="F12" s="31">
        <v>2122482.77</v>
      </c>
      <c r="G12" s="32">
        <v>8489930.95</v>
      </c>
      <c r="H12" s="68">
        <v>0</v>
      </c>
      <c r="I12" s="69">
        <v>0</v>
      </c>
      <c r="J12" s="70">
        <v>0</v>
      </c>
      <c r="K12" s="69">
        <v>1106797000</v>
      </c>
      <c r="L12" s="69">
        <v>205757000</v>
      </c>
      <c r="M12" s="71">
        <v>1312554000</v>
      </c>
      <c r="N12" s="68">
        <v>5097800.75</v>
      </c>
      <c r="O12" s="31">
        <v>1060564.57</v>
      </c>
      <c r="P12" s="34">
        <v>6158365.32</v>
      </c>
      <c r="Q12" s="33">
        <v>11465248.93</v>
      </c>
      <c r="R12" s="31">
        <v>3183047.34</v>
      </c>
      <c r="S12" s="34">
        <v>14648296.27</v>
      </c>
      <c r="T12" s="35">
        <v>1.8399582897768854</v>
      </c>
      <c r="U12" s="35">
        <v>1.2594594720384715</v>
      </c>
      <c r="V12" s="36">
        <v>0.2943933261401222</v>
      </c>
      <c r="W12" s="37">
        <v>1.0299690174929172</v>
      </c>
      <c r="X12" s="37">
        <v>1.5311984124579316</v>
      </c>
    </row>
    <row r="13" spans="1:24" ht="27" customHeight="1" thickBot="1">
      <c r="A13" s="66" t="s">
        <v>22</v>
      </c>
      <c r="B13" s="33">
        <v>966762185.0172019</v>
      </c>
      <c r="C13" s="33">
        <v>4135955821.73281</v>
      </c>
      <c r="D13" s="33">
        <v>661752930.9733272</v>
      </c>
      <c r="E13" s="68">
        <v>12469034.25</v>
      </c>
      <c r="F13" s="82">
        <v>4156344.75</v>
      </c>
      <c r="G13" s="32">
        <v>16625379</v>
      </c>
      <c r="H13" s="68">
        <v>759273027.825952</v>
      </c>
      <c r="I13" s="69">
        <v>147043655.25</v>
      </c>
      <c r="J13" s="70">
        <v>906316683.075952</v>
      </c>
      <c r="K13" s="69">
        <v>778305000</v>
      </c>
      <c r="L13" s="69">
        <v>179577000</v>
      </c>
      <c r="M13" s="71">
        <v>957882000</v>
      </c>
      <c r="N13" s="30">
        <v>5732259.75</v>
      </c>
      <c r="O13" s="31">
        <v>1910753.25</v>
      </c>
      <c r="P13" s="34">
        <v>7643013</v>
      </c>
      <c r="Q13" s="33">
        <v>18201294</v>
      </c>
      <c r="R13" s="31">
        <v>6067098</v>
      </c>
      <c r="S13" s="34">
        <v>24268392</v>
      </c>
      <c r="T13" s="35">
        <v>2.7504666995926956</v>
      </c>
      <c r="U13" s="35">
        <v>1.8827064486056762</v>
      </c>
      <c r="V13" s="36">
        <v>0.440074671599716</v>
      </c>
      <c r="W13" s="37">
        <v>1.1742413792019524</v>
      </c>
      <c r="X13" s="37">
        <v>1.8341958479579898</v>
      </c>
    </row>
    <row r="14" spans="1:24" s="4" customFormat="1" ht="28.5" customHeight="1" thickBot="1">
      <c r="A14" s="44" t="s">
        <v>23</v>
      </c>
      <c r="B14" s="45">
        <v>461505782</v>
      </c>
      <c r="C14" s="45">
        <v>1412392284</v>
      </c>
      <c r="D14" s="45">
        <v>225982765.44</v>
      </c>
      <c r="E14" s="50">
        <v>1269215.5</v>
      </c>
      <c r="F14" s="83">
        <v>1269215.5</v>
      </c>
      <c r="G14" s="49">
        <v>2538431</v>
      </c>
      <c r="H14" s="50">
        <v>173407377.260756</v>
      </c>
      <c r="I14" s="51">
        <v>171350784.5</v>
      </c>
      <c r="J14" s="52">
        <v>344758161.760756</v>
      </c>
      <c r="K14" s="51">
        <v>371391000</v>
      </c>
      <c r="L14" s="51">
        <v>384403000</v>
      </c>
      <c r="M14" s="53">
        <v>755794000</v>
      </c>
      <c r="N14" s="50">
        <v>393542.5</v>
      </c>
      <c r="O14" s="83">
        <v>393542.5</v>
      </c>
      <c r="P14" s="75">
        <v>787085</v>
      </c>
      <c r="Q14" s="45">
        <v>1662758</v>
      </c>
      <c r="R14" s="55">
        <v>1662758</v>
      </c>
      <c r="S14" s="75">
        <v>3325516</v>
      </c>
      <c r="T14" s="63">
        <v>0.7357897389929383</v>
      </c>
      <c r="U14" s="63">
        <v>0.36028974388884255</v>
      </c>
      <c r="V14" s="64">
        <v>0.11772635823887014</v>
      </c>
      <c r="W14" s="65">
        <v>0.30449673667569027</v>
      </c>
      <c r="X14" s="65">
        <v>0.2985079610716254</v>
      </c>
    </row>
    <row r="15" spans="1:24" s="4" customFormat="1" ht="21.75" customHeight="1" thickBot="1">
      <c r="A15" s="84" t="s">
        <v>24</v>
      </c>
      <c r="B15" s="85">
        <v>558002450</v>
      </c>
      <c r="C15" s="85">
        <v>1707710652</v>
      </c>
      <c r="D15" s="85">
        <v>273233704.32</v>
      </c>
      <c r="E15" s="86">
        <v>4220776.04</v>
      </c>
      <c r="F15" s="62">
        <v>4220778.1</v>
      </c>
      <c r="G15" s="49">
        <v>8441554.14</v>
      </c>
      <c r="H15" s="86">
        <v>187543326.9504538</v>
      </c>
      <c r="I15" s="62">
        <v>173041183.49</v>
      </c>
      <c r="J15" s="52">
        <v>360584510.44045377</v>
      </c>
      <c r="K15" s="87">
        <v>392454000</v>
      </c>
      <c r="L15" s="62">
        <v>364330000</v>
      </c>
      <c r="M15" s="53">
        <v>756784000</v>
      </c>
      <c r="N15" s="86">
        <v>15311854.959999999</v>
      </c>
      <c r="O15" s="62">
        <v>15291694.559999999</v>
      </c>
      <c r="P15" s="62">
        <v>30603549.52</v>
      </c>
      <c r="Q15" s="86">
        <v>19532631</v>
      </c>
      <c r="R15" s="62">
        <v>19512472.66</v>
      </c>
      <c r="S15" s="62">
        <v>39045103.66</v>
      </c>
      <c r="T15" s="63">
        <v>7.148690183962149</v>
      </c>
      <c r="U15" s="63">
        <v>3.5004561359900843</v>
      </c>
      <c r="V15" s="64">
        <v>1.1437904294339436</v>
      </c>
      <c r="W15" s="65">
        <v>3.3433799637528803</v>
      </c>
      <c r="X15" s="65">
        <v>3.6027995324589903</v>
      </c>
    </row>
    <row r="16" spans="1:24" ht="21.75" customHeight="1" thickBot="1">
      <c r="A16" s="88" t="s">
        <v>16</v>
      </c>
      <c r="B16" s="81">
        <v>385823055.91172177</v>
      </c>
      <c r="C16" s="89">
        <v>1180772848.52</v>
      </c>
      <c r="D16" s="67">
        <v>188923655.76319999</v>
      </c>
      <c r="E16" s="90">
        <v>3664953.48</v>
      </c>
      <c r="F16" s="31">
        <v>3664955.51</v>
      </c>
      <c r="G16" s="32">
        <v>7329908.99</v>
      </c>
      <c r="H16" s="90">
        <v>125796916.297905</v>
      </c>
      <c r="I16" s="91">
        <v>116624507</v>
      </c>
      <c r="J16" s="70">
        <v>242421423.297905</v>
      </c>
      <c r="K16" s="91">
        <v>240512000</v>
      </c>
      <c r="L16" s="91">
        <v>224940000</v>
      </c>
      <c r="M16" s="71">
        <v>465452000</v>
      </c>
      <c r="N16" s="90">
        <v>14638514.239999998</v>
      </c>
      <c r="O16" s="31">
        <v>14638514.37</v>
      </c>
      <c r="P16" s="34">
        <v>29277028.61</v>
      </c>
      <c r="Q16" s="30">
        <v>18303467.72</v>
      </c>
      <c r="R16" s="31">
        <v>18303469.88</v>
      </c>
      <c r="S16" s="34">
        <v>36606937.599999994</v>
      </c>
      <c r="T16" s="35">
        <v>9.68828792035544</v>
      </c>
      <c r="U16" s="35">
        <v>4.744005688500877</v>
      </c>
      <c r="V16" s="36">
        <v>1.5501260672568704</v>
      </c>
      <c r="W16" s="37">
        <v>4.947232552122547</v>
      </c>
      <c r="X16" s="37">
        <v>5.301827296814164</v>
      </c>
    </row>
    <row r="17" spans="1:24" ht="21.75" customHeight="1" thickBot="1">
      <c r="A17" s="66" t="s">
        <v>17</v>
      </c>
      <c r="B17" s="33">
        <v>172179394.08827823</v>
      </c>
      <c r="C17" s="89">
        <v>526937803.48</v>
      </c>
      <c r="D17" s="33">
        <v>84310048.55680001</v>
      </c>
      <c r="E17" s="30">
        <v>555822.56</v>
      </c>
      <c r="F17" s="92">
        <v>555822.59</v>
      </c>
      <c r="G17" s="32">
        <v>1111645.15</v>
      </c>
      <c r="H17" s="90">
        <v>61746410.6525488</v>
      </c>
      <c r="I17" s="91">
        <v>56416676.49</v>
      </c>
      <c r="J17" s="70">
        <v>118163087.1425488</v>
      </c>
      <c r="K17" s="91">
        <v>151942000</v>
      </c>
      <c r="L17" s="91">
        <v>139390000</v>
      </c>
      <c r="M17" s="71">
        <v>291332000</v>
      </c>
      <c r="N17" s="90">
        <v>673340.72</v>
      </c>
      <c r="O17" s="91">
        <v>653180.19</v>
      </c>
      <c r="P17" s="38">
        <v>1326520.91</v>
      </c>
      <c r="Q17" s="33">
        <v>1229163.28</v>
      </c>
      <c r="R17" s="31">
        <v>1209002.78</v>
      </c>
      <c r="S17" s="34">
        <v>2438166.06</v>
      </c>
      <c r="T17" s="35">
        <v>1.4579084000549567</v>
      </c>
      <c r="U17" s="35">
        <v>0.7138852395831958</v>
      </c>
      <c r="V17" s="36">
        <v>0.23326534400879306</v>
      </c>
      <c r="W17" s="37">
        <v>0.5737205905470342</v>
      </c>
      <c r="X17" s="37">
        <v>0.6156994261452337</v>
      </c>
    </row>
    <row r="18" spans="1:24" ht="31.5" customHeight="1" thickBot="1">
      <c r="A18" s="93" t="s">
        <v>25</v>
      </c>
      <c r="B18" s="72">
        <v>402669052</v>
      </c>
      <c r="C18" s="72">
        <v>1260357362</v>
      </c>
      <c r="D18" s="72">
        <v>86259086.86000001</v>
      </c>
      <c r="E18" s="86">
        <v>352996.5</v>
      </c>
      <c r="F18" s="62">
        <v>117665.5</v>
      </c>
      <c r="G18" s="94">
        <v>470662</v>
      </c>
      <c r="H18" s="73">
        <v>179072841.271972</v>
      </c>
      <c r="I18" s="95">
        <v>49542334.5</v>
      </c>
      <c r="J18" s="52">
        <v>228615175.771972</v>
      </c>
      <c r="K18" s="95">
        <v>256492000</v>
      </c>
      <c r="L18" s="95">
        <v>85500000</v>
      </c>
      <c r="M18" s="53">
        <v>341992000</v>
      </c>
      <c r="N18" s="73">
        <v>2316033.08</v>
      </c>
      <c r="O18" s="55">
        <v>772011.02</v>
      </c>
      <c r="P18" s="75">
        <v>3088044.1</v>
      </c>
      <c r="Q18" s="45">
        <v>2669029.58</v>
      </c>
      <c r="R18" s="55">
        <v>889676.52</v>
      </c>
      <c r="S18" s="75">
        <v>3558706.1</v>
      </c>
      <c r="T18" s="63">
        <v>3.0942010600365863</v>
      </c>
      <c r="U18" s="63">
        <v>0.6628345453278093</v>
      </c>
      <c r="V18" s="64">
        <v>0.21176768275980445</v>
      </c>
      <c r="W18" s="65">
        <v>0.6122781287505297</v>
      </c>
      <c r="X18" s="65">
        <v>0.6582395087303936</v>
      </c>
    </row>
    <row r="19" spans="1:24" ht="24.75" customHeight="1" thickBot="1">
      <c r="A19" s="84" t="s">
        <v>26</v>
      </c>
      <c r="B19" s="85">
        <v>201384344</v>
      </c>
      <c r="C19" s="85">
        <v>846121338</v>
      </c>
      <c r="D19" s="85">
        <v>84612133.80000001</v>
      </c>
      <c r="E19" s="86">
        <v>0</v>
      </c>
      <c r="F19" s="62">
        <v>0</v>
      </c>
      <c r="G19" s="96">
        <v>0</v>
      </c>
      <c r="H19" s="86">
        <v>118098943.894389</v>
      </c>
      <c r="I19" s="62">
        <v>51340000</v>
      </c>
      <c r="J19" s="97">
        <v>169438943.894389</v>
      </c>
      <c r="K19" s="87">
        <v>171804000</v>
      </c>
      <c r="L19" s="62">
        <v>76170000</v>
      </c>
      <c r="M19" s="98">
        <v>247974000</v>
      </c>
      <c r="N19" s="86">
        <v>0</v>
      </c>
      <c r="O19" s="99">
        <v>0</v>
      </c>
      <c r="P19" s="100">
        <v>0</v>
      </c>
      <c r="Q19" s="101">
        <v>0</v>
      </c>
      <c r="R19" s="62">
        <v>0</v>
      </c>
      <c r="S19" s="102">
        <v>0</v>
      </c>
      <c r="T19" s="103">
        <v>0</v>
      </c>
      <c r="U19" s="104">
        <v>0</v>
      </c>
      <c r="V19" s="104">
        <v>0</v>
      </c>
      <c r="W19" s="105">
        <v>0</v>
      </c>
      <c r="X19" s="105">
        <v>0</v>
      </c>
    </row>
    <row r="20" spans="1:24" ht="45" customHeight="1" thickBot="1">
      <c r="A20" s="106" t="s">
        <v>43</v>
      </c>
      <c r="B20" s="107">
        <v>0</v>
      </c>
      <c r="C20" s="107">
        <v>0</v>
      </c>
      <c r="D20" s="107">
        <v>0</v>
      </c>
      <c r="E20" s="86">
        <v>0</v>
      </c>
      <c r="F20" s="62">
        <v>0</v>
      </c>
      <c r="G20" s="96">
        <v>0</v>
      </c>
      <c r="H20" s="108">
        <v>0</v>
      </c>
      <c r="I20" s="109">
        <v>385885000</v>
      </c>
      <c r="J20" s="110">
        <v>385885000</v>
      </c>
      <c r="K20" s="111">
        <v>0</v>
      </c>
      <c r="L20" s="109">
        <v>204704000</v>
      </c>
      <c r="M20" s="110">
        <v>204704000</v>
      </c>
      <c r="N20" s="108">
        <v>0</v>
      </c>
      <c r="O20" s="111">
        <v>0</v>
      </c>
      <c r="P20" s="112">
        <v>0</v>
      </c>
      <c r="Q20" s="107">
        <v>0</v>
      </c>
      <c r="R20" s="109">
        <v>0</v>
      </c>
      <c r="S20" s="112">
        <v>0</v>
      </c>
      <c r="T20" s="113">
        <v>0</v>
      </c>
      <c r="U20" s="114">
        <v>0</v>
      </c>
      <c r="V20" s="114">
        <v>0</v>
      </c>
      <c r="W20" s="115">
        <v>0</v>
      </c>
      <c r="X20" s="115">
        <v>0</v>
      </c>
    </row>
    <row r="21" spans="1:24" ht="19.5" customHeight="1" thickBot="1" thickTop="1">
      <c r="A21" s="116" t="s">
        <v>0</v>
      </c>
      <c r="B21" s="117">
        <v>10870459170</v>
      </c>
      <c r="C21" s="117">
        <v>44786217346</v>
      </c>
      <c r="D21" s="117">
        <v>6999629391.474539</v>
      </c>
      <c r="E21" s="118">
        <v>117905905.45</v>
      </c>
      <c r="F21" s="119">
        <v>36320781.99</v>
      </c>
      <c r="G21" s="120">
        <v>154226687.44</v>
      </c>
      <c r="H21" s="118">
        <v>3950084970.694706</v>
      </c>
      <c r="I21" s="119">
        <v>1464816313.2</v>
      </c>
      <c r="J21" s="121">
        <v>5414901283.894706</v>
      </c>
      <c r="K21" s="122">
        <v>11482377000</v>
      </c>
      <c r="L21" s="119">
        <v>4109503000</v>
      </c>
      <c r="M21" s="120">
        <v>15591880000</v>
      </c>
      <c r="N21" s="118">
        <v>721082199.6800001</v>
      </c>
      <c r="O21" s="118">
        <v>265380981.45999998</v>
      </c>
      <c r="P21" s="118">
        <v>986463181.14</v>
      </c>
      <c r="Q21" s="117">
        <v>838988105.13</v>
      </c>
      <c r="R21" s="119">
        <v>301701763.45</v>
      </c>
      <c r="S21" s="118">
        <v>1140689868.58</v>
      </c>
      <c r="T21" s="123">
        <v>11.98617895615841</v>
      </c>
      <c r="U21" s="123">
        <v>7.718055806192775</v>
      </c>
      <c r="V21" s="124">
        <v>1.8733176295026683</v>
      </c>
      <c r="W21" s="125">
        <v>5.395294258067446</v>
      </c>
      <c r="X21" s="125">
        <v>5.377314501221505</v>
      </c>
    </row>
    <row r="22" ht="27.75" customHeight="1" hidden="1">
      <c r="W22" s="29" t="e">
        <f aca="true" t="shared" si="0" ref="W22:W41">100*((E22+N22)/(E22+K22+H22))</f>
        <v>#DIV/0!</v>
      </c>
    </row>
    <row r="23" ht="0.75" customHeight="1" hidden="1">
      <c r="W23" s="29" t="e">
        <f t="shared" si="0"/>
        <v>#DIV/0!</v>
      </c>
    </row>
    <row r="24" ht="17.25" hidden="1" thickBot="1" thickTop="1">
      <c r="W24" s="29" t="e">
        <f t="shared" si="0"/>
        <v>#DIV/0!</v>
      </c>
    </row>
    <row r="25" ht="17.25" hidden="1" thickBot="1" thickTop="1">
      <c r="W25" s="29" t="e">
        <f t="shared" si="0"/>
        <v>#DIV/0!</v>
      </c>
    </row>
    <row r="26" ht="17.25" hidden="1" thickBot="1" thickTop="1">
      <c r="W26" s="29" t="e">
        <f t="shared" si="0"/>
        <v>#DIV/0!</v>
      </c>
    </row>
    <row r="27" ht="17.25" hidden="1" thickBot="1" thickTop="1">
      <c r="W27" s="29" t="e">
        <f t="shared" si="0"/>
        <v>#DIV/0!</v>
      </c>
    </row>
    <row r="28" ht="17.25" hidden="1" thickBot="1" thickTop="1">
      <c r="W28" s="29" t="e">
        <f t="shared" si="0"/>
        <v>#DIV/0!</v>
      </c>
    </row>
    <row r="29" spans="7:23" ht="31.5" customHeight="1" hidden="1">
      <c r="G29" s="5">
        <f>E21+F21</f>
        <v>154226687.44</v>
      </c>
      <c r="H29" s="5"/>
      <c r="I29" s="5"/>
      <c r="J29" s="5"/>
      <c r="K29" s="5"/>
      <c r="L29" s="5"/>
      <c r="M29" s="5"/>
      <c r="P29" s="5">
        <f>N21+O21</f>
        <v>986463181.1400001</v>
      </c>
      <c r="Q29" s="5"/>
      <c r="R29" s="5"/>
      <c r="S29" s="5"/>
      <c r="T29" s="5"/>
      <c r="U29" s="5"/>
      <c r="W29" s="29" t="e">
        <f t="shared" si="0"/>
        <v>#DIV/0!</v>
      </c>
    </row>
    <row r="30" ht="3" customHeight="1" hidden="1">
      <c r="W30" s="29" t="e">
        <f t="shared" si="0"/>
        <v>#DIV/0!</v>
      </c>
    </row>
    <row r="31" ht="2.25" customHeight="1" hidden="1">
      <c r="W31" s="29" t="e">
        <f t="shared" si="0"/>
        <v>#DIV/0!</v>
      </c>
    </row>
    <row r="32" ht="13.5" customHeight="1" hidden="1">
      <c r="W32" s="29" t="e">
        <f t="shared" si="0"/>
        <v>#DIV/0!</v>
      </c>
    </row>
    <row r="33" ht="20.25" customHeight="1" hidden="1">
      <c r="W33" s="29" t="e">
        <f t="shared" si="0"/>
        <v>#DIV/0!</v>
      </c>
    </row>
    <row r="34" spans="1:23" ht="17.25" hidden="1" thickBot="1" thickTop="1">
      <c r="A34" s="1">
        <v>1324968</v>
      </c>
      <c r="W34" s="29" t="e">
        <f t="shared" si="0"/>
        <v>#DIV/0!</v>
      </c>
    </row>
    <row r="35" spans="1:23" ht="17.25" hidden="1" thickBot="1" thickTop="1">
      <c r="A35" s="1">
        <v>5640879</v>
      </c>
      <c r="E35" s="1">
        <v>1720046.09</v>
      </c>
      <c r="F35" s="1">
        <v>1720047.1</v>
      </c>
      <c r="G35" s="1">
        <v>3440093.19</v>
      </c>
      <c r="N35" s="1">
        <v>1720046.09</v>
      </c>
      <c r="O35" s="1">
        <v>1720047.1</v>
      </c>
      <c r="P35" s="1">
        <v>3440093.19</v>
      </c>
      <c r="W35" s="29">
        <f t="shared" si="0"/>
        <v>200</v>
      </c>
    </row>
    <row r="36" spans="1:23" ht="17.25" hidden="1" thickBot="1" thickTop="1">
      <c r="A36" s="1">
        <v>455480.25</v>
      </c>
      <c r="E36" s="1">
        <v>627790.26</v>
      </c>
      <c r="F36" s="1">
        <v>627790.26</v>
      </c>
      <c r="G36" s="1">
        <v>1255580.52</v>
      </c>
      <c r="N36" s="1">
        <v>627790.26</v>
      </c>
      <c r="O36" s="1">
        <v>627790.26</v>
      </c>
      <c r="P36" s="1">
        <v>1255580.52</v>
      </c>
      <c r="W36" s="29">
        <f t="shared" si="0"/>
        <v>200</v>
      </c>
    </row>
    <row r="37" spans="1:23" ht="17.25" hidden="1" thickBot="1" thickTop="1">
      <c r="A37" s="1">
        <f>A34+A35+A36</f>
        <v>7421327.25</v>
      </c>
      <c r="E37" s="1">
        <v>391684.38</v>
      </c>
      <c r="F37" s="1">
        <v>391684.4</v>
      </c>
      <c r="G37" s="1">
        <v>783368.78</v>
      </c>
      <c r="N37" s="1">
        <v>391684.38</v>
      </c>
      <c r="O37" s="1">
        <v>391684.4</v>
      </c>
      <c r="P37" s="1">
        <v>783368.78</v>
      </c>
      <c r="W37" s="29">
        <f t="shared" si="0"/>
        <v>200</v>
      </c>
    </row>
    <row r="38" spans="5:23" ht="17.25" hidden="1" thickBot="1" thickTop="1">
      <c r="E38" s="1">
        <f>E35+E37</f>
        <v>2111730.47</v>
      </c>
      <c r="F38" s="1">
        <f>F35+F37</f>
        <v>2111731.5</v>
      </c>
      <c r="G38" s="1">
        <f>G35+G37</f>
        <v>4223461.97</v>
      </c>
      <c r="N38" s="1">
        <f>N35+N37</f>
        <v>2111730.47</v>
      </c>
      <c r="O38" s="1">
        <f>O35+O37</f>
        <v>2111731.5</v>
      </c>
      <c r="P38" s="1">
        <f>P35+P37</f>
        <v>4223461.97</v>
      </c>
      <c r="W38" s="29">
        <f t="shared" si="0"/>
        <v>200</v>
      </c>
    </row>
    <row r="39" spans="1:23" ht="17.25" hidden="1" thickBot="1" thickTop="1">
      <c r="A39" s="1">
        <v>361944</v>
      </c>
      <c r="W39" s="29" t="e">
        <f t="shared" si="0"/>
        <v>#DIV/0!</v>
      </c>
    </row>
    <row r="40" ht="17.25" hidden="1" thickBot="1" thickTop="1">
      <c r="W40" s="29" t="e">
        <f t="shared" si="0"/>
        <v>#DIV/0!</v>
      </c>
    </row>
    <row r="41" spans="1:23" ht="17.25" hidden="1" thickBot="1" thickTop="1">
      <c r="A41" s="1">
        <v>3325179.68</v>
      </c>
      <c r="W41" s="29" t="e">
        <f t="shared" si="0"/>
        <v>#DIV/0!</v>
      </c>
    </row>
    <row r="42" spans="1:19" ht="18" customHeight="1" thickTop="1">
      <c r="A42" s="1" t="s">
        <v>27</v>
      </c>
      <c r="S42" s="5"/>
    </row>
    <row r="43" ht="0.75" customHeight="1">
      <c r="D43" s="1" t="e">
        <f>#REF!+#REF!</f>
        <v>#REF!</v>
      </c>
    </row>
    <row r="44" ht="15.75" customHeight="1" hidden="1">
      <c r="D44" s="1">
        <v>4433572.95</v>
      </c>
    </row>
    <row r="45" spans="5:6" ht="12.75" hidden="1">
      <c r="E45" s="5">
        <f>E6+E10+E14+E15+E18</f>
        <v>117905905.45</v>
      </c>
      <c r="F45" s="5">
        <f>F6+F10+F14+F15+F18</f>
        <v>36320781.99</v>
      </c>
    </row>
    <row r="46" ht="12.75" hidden="1"/>
    <row r="47" spans="1:5" ht="12.75" hidden="1">
      <c r="A47"/>
      <c r="B47"/>
      <c r="C47"/>
      <c r="D47"/>
      <c r="E47"/>
    </row>
    <row r="48" spans="1:5" ht="7.5" customHeight="1" hidden="1">
      <c r="A48"/>
      <c r="B48"/>
      <c r="C48"/>
      <c r="D48"/>
      <c r="E48"/>
    </row>
    <row r="49" spans="1:5" ht="30" customHeight="1" hidden="1">
      <c r="A49"/>
      <c r="B49"/>
      <c r="C49"/>
      <c r="D49"/>
      <c r="E49"/>
    </row>
    <row r="50" spans="1:18" ht="12.75" hidden="1">
      <c r="A50" s="6"/>
      <c r="B50" s="6"/>
      <c r="C50" s="7" t="s">
        <v>28</v>
      </c>
      <c r="D50" s="6" t="s">
        <v>29</v>
      </c>
      <c r="E50" s="6"/>
      <c r="Q50" s="1">
        <v>258502.43</v>
      </c>
      <c r="R50" s="1">
        <v>84011.4</v>
      </c>
    </row>
    <row r="51" spans="1:18" ht="12.75" hidden="1">
      <c r="A51" s="6" t="s">
        <v>31</v>
      </c>
      <c r="B51" s="6"/>
      <c r="C51" s="8">
        <v>746767.84</v>
      </c>
      <c r="D51" s="9">
        <f>C51*38</f>
        <v>28377177.919999998</v>
      </c>
      <c r="E51" s="6" t="s">
        <v>30</v>
      </c>
      <c r="Q51" s="1">
        <v>201605.64</v>
      </c>
      <c r="R51" s="1">
        <v>181445.08</v>
      </c>
    </row>
    <row r="52" spans="1:5" ht="12.75" hidden="1">
      <c r="A52" s="6" t="s">
        <v>32</v>
      </c>
      <c r="B52" s="6"/>
      <c r="C52" s="8">
        <v>9072640.98</v>
      </c>
      <c r="D52" s="9">
        <f aca="true" t="shared" si="1" ref="D52:D59">C52*38</f>
        <v>344760357.24</v>
      </c>
      <c r="E52" s="6" t="s">
        <v>30</v>
      </c>
    </row>
    <row r="53" spans="1:5" ht="12.75" hidden="1">
      <c r="A53" s="6" t="s">
        <v>33</v>
      </c>
      <c r="B53" s="6"/>
      <c r="C53" s="8">
        <v>25341807.12</v>
      </c>
      <c r="D53" s="9">
        <f t="shared" si="1"/>
        <v>962988670.5600001</v>
      </c>
      <c r="E53" s="6" t="s">
        <v>30</v>
      </c>
    </row>
    <row r="54" spans="1:5" ht="12.75" hidden="1">
      <c r="A54" s="6" t="s">
        <v>34</v>
      </c>
      <c r="B54" s="6"/>
      <c r="C54" s="8">
        <v>2230093.08</v>
      </c>
      <c r="D54" s="9">
        <f t="shared" si="1"/>
        <v>84743537.04</v>
      </c>
      <c r="E54" s="6" t="s">
        <v>30</v>
      </c>
    </row>
    <row r="55" spans="1:5" ht="12.75" hidden="1">
      <c r="A55" s="6" t="s">
        <v>35</v>
      </c>
      <c r="B55" s="6"/>
      <c r="C55" s="8">
        <v>2696385.24</v>
      </c>
      <c r="D55" s="9">
        <f t="shared" si="1"/>
        <v>102462639.12</v>
      </c>
      <c r="E55" s="6" t="s">
        <v>30</v>
      </c>
    </row>
    <row r="56" spans="1:5" ht="12.75" hidden="1">
      <c r="A56" s="6" t="s">
        <v>36</v>
      </c>
      <c r="B56" s="6"/>
      <c r="C56" s="8">
        <v>109743.9</v>
      </c>
      <c r="D56" s="9">
        <f t="shared" si="1"/>
        <v>4170268.1999999997</v>
      </c>
      <c r="E56" s="6" t="s">
        <v>30</v>
      </c>
    </row>
    <row r="57" spans="1:5" ht="12.75" hidden="1">
      <c r="A57" s="6" t="s">
        <v>37</v>
      </c>
      <c r="B57" s="6"/>
      <c r="C57" s="8">
        <v>17068855.38</v>
      </c>
      <c r="D57" s="9">
        <f t="shared" si="1"/>
        <v>648616504.4399999</v>
      </c>
      <c r="E57" s="6" t="s">
        <v>30</v>
      </c>
    </row>
    <row r="58" spans="1:5" ht="12.75" hidden="1">
      <c r="A58" s="6" t="s">
        <v>39</v>
      </c>
      <c r="B58" s="6"/>
      <c r="C58" s="8">
        <v>1523208.13</v>
      </c>
      <c r="D58" s="9">
        <f t="shared" si="1"/>
        <v>57881908.94</v>
      </c>
      <c r="E58" s="6" t="s">
        <v>38</v>
      </c>
    </row>
    <row r="59" spans="1:5" ht="21.75" customHeight="1" hidden="1">
      <c r="A59" s="10" t="s">
        <v>0</v>
      </c>
      <c r="B59" s="10"/>
      <c r="C59" s="11">
        <f>SUM(C51:C58)</f>
        <v>58789501.669999994</v>
      </c>
      <c r="D59" s="9">
        <f t="shared" si="1"/>
        <v>2234001063.4599996</v>
      </c>
      <c r="E59" s="6"/>
    </row>
    <row r="60" ht="12.75" hidden="1"/>
    <row r="61" ht="12.75" hidden="1"/>
    <row r="62" ht="12.75" hidden="1"/>
    <row r="63" ht="12.75" hidden="1"/>
    <row r="64" ht="12.75" hidden="1"/>
    <row r="65" ht="12.75" hidden="1"/>
    <row r="67" spans="17:18" ht="12.75" hidden="1">
      <c r="Q67" s="1">
        <v>1230399.28</v>
      </c>
      <c r="R67" s="1">
        <v>410133.12</v>
      </c>
    </row>
  </sheetData>
  <mergeCells count="6">
    <mergeCell ref="W3:X3"/>
    <mergeCell ref="E3:G3"/>
    <mergeCell ref="H3:J3"/>
    <mergeCell ref="K3:M3"/>
    <mergeCell ref="N3:P3"/>
    <mergeCell ref="Q3:S3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MF_SR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Aneta Zbyňovská</dc:creator>
  <cp:keywords/>
  <dc:description/>
  <cp:lastModifiedBy>zemko</cp:lastModifiedBy>
  <cp:lastPrinted>2005-08-10T12:03:29Z</cp:lastPrinted>
  <dcterms:created xsi:type="dcterms:W3CDTF">2005-03-04T09:32:56Z</dcterms:created>
  <dcterms:modified xsi:type="dcterms:W3CDTF">2005-08-10T12:04:03Z</dcterms:modified>
  <cp:category/>
  <cp:version/>
  <cp:contentType/>
  <cp:contentStatus/>
</cp:coreProperties>
</file>