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ŠR, VPS, navyše" sheetId="1" r:id="rId1"/>
    <sheet name="spolu" sheetId="2" r:id="rId2"/>
  </sheets>
  <definedNames>
    <definedName name="_xlnm.Print_Titles" localSheetId="1">'spolu'!$A:$C,'spolu'!$1:$5</definedName>
  </definedNames>
  <calcPr fullCalcOnLoad="1"/>
</workbook>
</file>

<file path=xl/sharedStrings.xml><?xml version="1.0" encoding="utf-8"?>
<sst xmlns="http://schemas.openxmlformats.org/spreadsheetml/2006/main" count="132" uniqueCount="99">
  <si>
    <t>Por. č.</t>
  </si>
  <si>
    <t>Kód programu</t>
  </si>
  <si>
    <t>Názov programu</t>
  </si>
  <si>
    <t>f</t>
  </si>
  <si>
    <t>I.</t>
  </si>
  <si>
    <t>1.</t>
  </si>
  <si>
    <t>2.</t>
  </si>
  <si>
    <t>II.</t>
  </si>
  <si>
    <t>3.</t>
  </si>
  <si>
    <t>4.</t>
  </si>
  <si>
    <t>III.</t>
  </si>
  <si>
    <t>IV.</t>
  </si>
  <si>
    <t>V.</t>
  </si>
  <si>
    <t>Šport pre všetkých</t>
  </si>
  <si>
    <t>Telovýchovné a športové aktivity na školách v rámci mimoškolskej činnosti</t>
  </si>
  <si>
    <t>Športové aktivity so zameraním na sociálno-zdravotný aspekt</t>
  </si>
  <si>
    <t>Štátna športová reprezentácia</t>
  </si>
  <si>
    <t>Účasť na vrcholových športových podujatiach</t>
  </si>
  <si>
    <t>Starostlivosť o špičkových športovcov, dopingová kontrola, zdravotné zabezpečenie</t>
  </si>
  <si>
    <t>Športovo-talentovaná mládež</t>
  </si>
  <si>
    <t>Výber a príprava športovo-talentovanej mládeže</t>
  </si>
  <si>
    <t>Podpora telovýchovných a športových občianskych združení</t>
  </si>
  <si>
    <t>Investície do športových zariadení</t>
  </si>
  <si>
    <t>Koordinácia projektov a medzinárodná spolupráca v oblasti športu</t>
  </si>
  <si>
    <t>Medzinárodná športová spolupráca a propagácia slovenského športu</t>
  </si>
  <si>
    <t>Usmerňovanie, koordinácia a podpora aktivít v oblasti športu</t>
  </si>
  <si>
    <t>z toho mzdy, dohody, živnosti</t>
  </si>
  <si>
    <t>Centrum akademického športu</t>
  </si>
  <si>
    <t>Národný inštitút športu</t>
  </si>
  <si>
    <t>02602</t>
  </si>
  <si>
    <t>0260201</t>
  </si>
  <si>
    <t>0260202</t>
  </si>
  <si>
    <t>0260203</t>
  </si>
  <si>
    <t>0260204</t>
  </si>
  <si>
    <t>02603</t>
  </si>
  <si>
    <t>0260301</t>
  </si>
  <si>
    <t>Príprava štátnej športovej reprezentácie</t>
  </si>
  <si>
    <t>Organizovanie významných športových podujatí v SR</t>
  </si>
  <si>
    <t>0260302</t>
  </si>
  <si>
    <t>Organizovanie významných mládežníckych športových podujatí v SR</t>
  </si>
  <si>
    <t>026</t>
  </si>
  <si>
    <t>02601</t>
  </si>
  <si>
    <t>0260101</t>
  </si>
  <si>
    <t>0260102</t>
  </si>
  <si>
    <t>02604</t>
  </si>
  <si>
    <t>0260401</t>
  </si>
  <si>
    <t>0260402</t>
  </si>
  <si>
    <t>02605</t>
  </si>
  <si>
    <t>0260501</t>
  </si>
  <si>
    <t>0260502</t>
  </si>
  <si>
    <t>Podpora činnosti telovýchovných občianskych združení</t>
  </si>
  <si>
    <t>NÁRODNÝ PROGRAM ROZVOJA ŠPORTU V SR</t>
  </si>
  <si>
    <t>mzdy, platy a OOV</t>
  </si>
  <si>
    <t>poistné</t>
  </si>
  <si>
    <t>tovary a služby</t>
  </si>
  <si>
    <t>Obstarávanie kapitálových aktív</t>
  </si>
  <si>
    <t>bežné transfery 640</t>
  </si>
  <si>
    <t>Kapitálové výdavky 700</t>
  </si>
  <si>
    <t>Bežné výdavky 600</t>
  </si>
  <si>
    <t>Štátny rozpočet</t>
  </si>
  <si>
    <t>Spolu 640</t>
  </si>
  <si>
    <t>Spolu 600</t>
  </si>
  <si>
    <t>Spolu 700</t>
  </si>
  <si>
    <t>CELKOM štátny rozpočet</t>
  </si>
  <si>
    <t>spolu 642</t>
  </si>
  <si>
    <t>Kapitálové transfery</t>
  </si>
  <si>
    <t>a)</t>
  </si>
  <si>
    <t>b)</t>
  </si>
  <si>
    <t>c)</t>
  </si>
  <si>
    <t>v tom Centrum akademického športu</t>
  </si>
  <si>
    <t>v tom Horská služba na Slovensku</t>
  </si>
  <si>
    <t>v tom Tatranská horská služba štátnych lesov TANAP</t>
  </si>
  <si>
    <t>Z TOHO PRE ODBOR ŠPORTU</t>
  </si>
  <si>
    <t>v tom odbor športu - ďalšie úlohy</t>
  </si>
  <si>
    <t>v tom odbor šporu - ďalšie úlohy</t>
  </si>
  <si>
    <t>v tom Národný inštitút športu</t>
  </si>
  <si>
    <t>Zdroj finančných prostriedkov</t>
  </si>
  <si>
    <t>štátny rozpočet</t>
  </si>
  <si>
    <t>odbor športu MŠ SR</t>
  </si>
  <si>
    <t>nerozpočtované prostriedky</t>
  </si>
  <si>
    <t>A.</t>
  </si>
  <si>
    <t>verejná pokladničná správa</t>
  </si>
  <si>
    <t>5.</t>
  </si>
  <si>
    <t>B.</t>
  </si>
  <si>
    <t>rok 2002</t>
  </si>
  <si>
    <t>návrh rok 2003</t>
  </si>
  <si>
    <t>zákon o štátnom rozpočte</t>
  </si>
  <si>
    <t>účasť na ZOH a ZPH 2002</t>
  </si>
  <si>
    <t>investície do športových objektov a zariadení - nadvýťažky z lotérií za rok 2001</t>
  </si>
  <si>
    <t>výstavba chaty po Rysmi</t>
  </si>
  <si>
    <t>realizácia projektu Národného tenisového centra</t>
  </si>
  <si>
    <t>podpora prípravy hokejových talentov</t>
  </si>
  <si>
    <t>realizácia projektu Vráťme šport do škôl</t>
  </si>
  <si>
    <t>v tom:</t>
  </si>
  <si>
    <t>6.</t>
  </si>
  <si>
    <t>SPOLU</t>
  </si>
  <si>
    <t>Štátny rozpočet (Všeobecná pokladničná správa)</t>
  </si>
  <si>
    <t>CELKOM štátny rozpočet (všeobecná pokladničná správa)</t>
  </si>
  <si>
    <t>CELKOM štátny rozpočet (a všeobecná pokladničná správa)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</si>
</sst>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3" fontId="2" fillId="0" borderId="4" xfId="0" applyNumberFormat="1" applyFont="1" applyBorder="1" applyAlignment="1">
      <alignment horizontal="right" wrapText="1"/>
    </xf>
    <xf numFmtId="0" fontId="1" fillId="2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 wrapText="1"/>
    </xf>
    <xf numFmtId="3" fontId="1" fillId="2" borderId="7" xfId="0" applyNumberFormat="1" applyFont="1" applyFill="1" applyBorder="1" applyAlignment="1">
      <alignment horizontal="right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left" wrapText="1"/>
    </xf>
    <xf numFmtId="3" fontId="1" fillId="0" borderId="8" xfId="0" applyNumberFormat="1" applyFont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1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3" fontId="1" fillId="2" borderId="13" xfId="0" applyNumberFormat="1" applyFont="1" applyFill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3" fontId="2" fillId="0" borderId="15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 wrapText="1"/>
    </xf>
    <xf numFmtId="3" fontId="1" fillId="2" borderId="16" xfId="0" applyNumberFormat="1" applyFont="1" applyFill="1" applyBorder="1" applyAlignment="1">
      <alignment horizontal="right" wrapText="1"/>
    </xf>
    <xf numFmtId="3" fontId="2" fillId="0" borderId="15" xfId="0" applyNumberFormat="1" applyFont="1" applyBorder="1" applyAlignment="1">
      <alignment horizontal="right"/>
    </xf>
    <xf numFmtId="3" fontId="1" fillId="2" borderId="17" xfId="0" applyNumberFormat="1" applyFont="1" applyFill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3" fontId="1" fillId="2" borderId="19" xfId="0" applyNumberFormat="1" applyFont="1" applyFill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3" fontId="3" fillId="0" borderId="20" xfId="0" applyNumberFormat="1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3" fontId="3" fillId="0" borderId="23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" xfId="0" applyBorder="1" applyAlignment="1">
      <alignment wrapText="1"/>
    </xf>
    <xf numFmtId="3" fontId="0" fillId="0" borderId="20" xfId="0" applyNumberForma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3" fontId="3" fillId="0" borderId="26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0" fillId="0" borderId="4" xfId="0" applyNumberFormat="1" applyBorder="1" applyAlignment="1">
      <alignment wrapText="1"/>
    </xf>
    <xf numFmtId="3" fontId="3" fillId="0" borderId="27" xfId="0" applyNumberFormat="1" applyFont="1" applyBorder="1" applyAlignment="1">
      <alignment wrapText="1"/>
    </xf>
    <xf numFmtId="3" fontId="0" fillId="0" borderId="27" xfId="0" applyNumberFormat="1" applyBorder="1" applyAlignment="1">
      <alignment wrapText="1"/>
    </xf>
    <xf numFmtId="3" fontId="3" fillId="2" borderId="28" xfId="0" applyNumberFormat="1" applyFont="1" applyFill="1" applyBorder="1" applyAlignment="1">
      <alignment wrapText="1"/>
    </xf>
    <xf numFmtId="3" fontId="3" fillId="2" borderId="29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" fillId="2" borderId="31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2" borderId="19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2" borderId="3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2" borderId="22" xfId="0" applyNumberFormat="1" applyFont="1" applyFill="1" applyBorder="1" applyAlignment="1">
      <alignment horizontal="center" vertical="top" wrapText="1"/>
    </xf>
    <xf numFmtId="3" fontId="1" fillId="2" borderId="30" xfId="0" applyNumberFormat="1" applyFont="1" applyFill="1" applyBorder="1" applyAlignment="1">
      <alignment horizontal="center" vertical="top" wrapText="1"/>
    </xf>
    <xf numFmtId="3" fontId="1" fillId="2" borderId="39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2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A5"/>
    </sheetView>
  </sheetViews>
  <sheetFormatPr defaultColWidth="9.00390625" defaultRowHeight="19.5" customHeight="1"/>
  <cols>
    <col min="1" max="1" width="3.25390625" style="59" customWidth="1"/>
    <col min="2" max="2" width="2.875" style="59" customWidth="1"/>
    <col min="3" max="4" width="3.25390625" style="59" customWidth="1"/>
    <col min="5" max="5" width="43.00390625" style="59" customWidth="1"/>
    <col min="6" max="7" width="15.75390625" style="59" customWidth="1"/>
    <col min="8" max="16384" width="9.125" style="59" customWidth="1"/>
  </cols>
  <sheetData>
    <row r="1" spans="1:7" s="57" customFormat="1" ht="19.5" customHeight="1" thickBot="1">
      <c r="A1" s="97" t="s">
        <v>76</v>
      </c>
      <c r="B1" s="98"/>
      <c r="C1" s="98"/>
      <c r="D1" s="98"/>
      <c r="E1" s="99"/>
      <c r="F1" s="76" t="s">
        <v>84</v>
      </c>
      <c r="G1" s="68" t="s">
        <v>85</v>
      </c>
    </row>
    <row r="2" spans="1:7" s="57" customFormat="1" ht="19.5" customHeight="1">
      <c r="A2" s="69" t="s">
        <v>80</v>
      </c>
      <c r="B2" s="85" t="s">
        <v>77</v>
      </c>
      <c r="C2" s="85"/>
      <c r="D2" s="85"/>
      <c r="E2" s="94"/>
      <c r="F2" s="77">
        <f>F4+F9</f>
        <v>810446000</v>
      </c>
      <c r="G2" s="70">
        <f>G4+G9</f>
        <v>835000000</v>
      </c>
    </row>
    <row r="3" spans="1:7" s="57" customFormat="1" ht="19.5" customHeight="1">
      <c r="A3" s="61"/>
      <c r="B3" s="95" t="s">
        <v>93</v>
      </c>
      <c r="C3" s="95"/>
      <c r="D3" s="95"/>
      <c r="E3" s="96"/>
      <c r="F3" s="78"/>
      <c r="G3" s="63"/>
    </row>
    <row r="4" spans="1:7" s="57" customFormat="1" ht="19.5" customHeight="1">
      <c r="A4" s="61"/>
      <c r="B4" s="58" t="s">
        <v>5</v>
      </c>
      <c r="C4" s="95" t="s">
        <v>86</v>
      </c>
      <c r="D4" s="95"/>
      <c r="E4" s="96"/>
      <c r="F4" s="78">
        <f>F6+F7+F8</f>
        <v>260446000</v>
      </c>
      <c r="G4" s="62">
        <f>G6+G7+G8</f>
        <v>260000000</v>
      </c>
    </row>
    <row r="5" spans="1:7" s="57" customFormat="1" ht="19.5" customHeight="1">
      <c r="A5" s="61"/>
      <c r="B5" s="58"/>
      <c r="C5" s="95" t="s">
        <v>93</v>
      </c>
      <c r="D5" s="95"/>
      <c r="E5" s="96"/>
      <c r="F5" s="78"/>
      <c r="G5" s="63"/>
    </row>
    <row r="6" spans="1:7" ht="19.5" customHeight="1">
      <c r="A6" s="64"/>
      <c r="B6" s="60"/>
      <c r="C6" s="60" t="s">
        <v>66</v>
      </c>
      <c r="D6" s="91" t="s">
        <v>78</v>
      </c>
      <c r="E6" s="92"/>
      <c r="F6" s="79">
        <v>226852000</v>
      </c>
      <c r="G6" s="65">
        <v>222000000</v>
      </c>
    </row>
    <row r="7" spans="1:7" ht="19.5" customHeight="1">
      <c r="A7" s="64"/>
      <c r="B7" s="60"/>
      <c r="C7" s="60" t="s">
        <v>67</v>
      </c>
      <c r="D7" s="91" t="s">
        <v>27</v>
      </c>
      <c r="E7" s="92"/>
      <c r="F7" s="79">
        <v>19594000</v>
      </c>
      <c r="G7" s="65">
        <v>21000000</v>
      </c>
    </row>
    <row r="8" spans="1:7" ht="19.5" customHeight="1">
      <c r="A8" s="64"/>
      <c r="B8" s="60"/>
      <c r="C8" s="60" t="s">
        <v>68</v>
      </c>
      <c r="D8" s="91" t="s">
        <v>28</v>
      </c>
      <c r="E8" s="92"/>
      <c r="F8" s="79">
        <v>14000000</v>
      </c>
      <c r="G8" s="65">
        <v>17000000</v>
      </c>
    </row>
    <row r="9" spans="1:7" s="57" customFormat="1" ht="19.5" customHeight="1" thickBot="1">
      <c r="A9" s="71"/>
      <c r="B9" s="72" t="s">
        <v>6</v>
      </c>
      <c r="C9" s="93" t="s">
        <v>81</v>
      </c>
      <c r="D9" s="93"/>
      <c r="E9" s="84"/>
      <c r="F9" s="80">
        <v>550000000</v>
      </c>
      <c r="G9" s="67">
        <v>575000000</v>
      </c>
    </row>
    <row r="10" spans="1:7" s="57" customFormat="1" ht="19.5" customHeight="1">
      <c r="A10" s="69" t="s">
        <v>83</v>
      </c>
      <c r="B10" s="85" t="s">
        <v>79</v>
      </c>
      <c r="C10" s="85"/>
      <c r="D10" s="85"/>
      <c r="E10" s="94"/>
      <c r="F10" s="77">
        <f>F12+F13+F14+F15+F16+F17</f>
        <v>565008032</v>
      </c>
      <c r="G10" s="70">
        <f>G12+G13+G14+G15+G16+G17</f>
        <v>300000000</v>
      </c>
    </row>
    <row r="11" spans="1:7" s="57" customFormat="1" ht="19.5" customHeight="1">
      <c r="A11" s="61"/>
      <c r="B11" s="95" t="s">
        <v>93</v>
      </c>
      <c r="C11" s="95"/>
      <c r="D11" s="95"/>
      <c r="E11" s="96"/>
      <c r="F11" s="78"/>
      <c r="G11" s="63"/>
    </row>
    <row r="12" spans="1:7" ht="19.5" customHeight="1">
      <c r="A12" s="64"/>
      <c r="B12" s="60" t="s">
        <v>5</v>
      </c>
      <c r="C12" s="91" t="s">
        <v>87</v>
      </c>
      <c r="D12" s="91"/>
      <c r="E12" s="92"/>
      <c r="F12" s="79">
        <v>28513390</v>
      </c>
      <c r="G12" s="66"/>
    </row>
    <row r="13" spans="1:7" ht="27.75" customHeight="1">
      <c r="A13" s="64"/>
      <c r="B13" s="60" t="s">
        <v>6</v>
      </c>
      <c r="C13" s="91" t="s">
        <v>88</v>
      </c>
      <c r="D13" s="91"/>
      <c r="E13" s="92"/>
      <c r="F13" s="79">
        <v>36094642</v>
      </c>
      <c r="G13" s="66"/>
    </row>
    <row r="14" spans="1:7" ht="19.5" customHeight="1">
      <c r="A14" s="64"/>
      <c r="B14" s="60" t="s">
        <v>8</v>
      </c>
      <c r="C14" s="91" t="s">
        <v>89</v>
      </c>
      <c r="D14" s="91"/>
      <c r="E14" s="92"/>
      <c r="F14" s="79">
        <v>4000000</v>
      </c>
      <c r="G14" s="66"/>
    </row>
    <row r="15" spans="1:7" ht="19.5" customHeight="1">
      <c r="A15" s="64"/>
      <c r="B15" s="60" t="s">
        <v>9</v>
      </c>
      <c r="C15" s="91" t="s">
        <v>90</v>
      </c>
      <c r="D15" s="91"/>
      <c r="E15" s="92"/>
      <c r="F15" s="79">
        <v>195400000</v>
      </c>
      <c r="G15" s="66"/>
    </row>
    <row r="16" spans="1:7" ht="19.5" customHeight="1">
      <c r="A16" s="64"/>
      <c r="B16" s="60" t="s">
        <v>82</v>
      </c>
      <c r="C16" s="91" t="s">
        <v>91</v>
      </c>
      <c r="D16" s="91"/>
      <c r="E16" s="92"/>
      <c r="F16" s="79">
        <v>1000000</v>
      </c>
      <c r="G16" s="66"/>
    </row>
    <row r="17" spans="1:7" ht="19.5" customHeight="1" thickBot="1">
      <c r="A17" s="73"/>
      <c r="B17" s="74" t="s">
        <v>94</v>
      </c>
      <c r="C17" s="86" t="s">
        <v>92</v>
      </c>
      <c r="D17" s="86"/>
      <c r="E17" s="87"/>
      <c r="F17" s="81">
        <v>300000000</v>
      </c>
      <c r="G17" s="75">
        <v>300000000</v>
      </c>
    </row>
    <row r="18" spans="1:7" s="57" customFormat="1" ht="19.5" customHeight="1" thickBot="1">
      <c r="A18" s="88" t="s">
        <v>95</v>
      </c>
      <c r="B18" s="89"/>
      <c r="C18" s="89"/>
      <c r="D18" s="89"/>
      <c r="E18" s="90"/>
      <c r="F18" s="82">
        <f>F2+F10</f>
        <v>1375454032</v>
      </c>
      <c r="G18" s="83">
        <f>G2+G10</f>
        <v>1135000000</v>
      </c>
    </row>
  </sheetData>
  <mergeCells count="18">
    <mergeCell ref="A1:E1"/>
    <mergeCell ref="B2:E2"/>
    <mergeCell ref="B3:E3"/>
    <mergeCell ref="C4:E4"/>
    <mergeCell ref="C5:E5"/>
    <mergeCell ref="D6:E6"/>
    <mergeCell ref="D7:E7"/>
    <mergeCell ref="D8:E8"/>
    <mergeCell ref="C9:E9"/>
    <mergeCell ref="B10:E10"/>
    <mergeCell ref="B11:E11"/>
    <mergeCell ref="C12:E12"/>
    <mergeCell ref="C17:E17"/>
    <mergeCell ref="A18:E18"/>
    <mergeCell ref="C13:E13"/>
    <mergeCell ref="C14:E14"/>
    <mergeCell ref="C15:E15"/>
    <mergeCell ref="C16:E16"/>
  </mergeCells>
  <printOptions/>
  <pageMargins left="0.7874015748031497" right="0.7874015748031497" top="1.968503937007874" bottom="0.984251968503937" header="0.984251968503937" footer="0.5118110236220472"/>
  <pageSetup horizontalDpi="600" verticalDpi="600" orientation="portrait" paperSize="9" r:id="rId1"/>
  <headerFooter alignWithMargins="0">
    <oddHeader>&amp;L&amp;"Arial CE,Tučné"Rozpočet Ministerstva školstva SR na oblasť športu v roku 2002 (po rozpočtových opatreniach k 22.11.2002) a návrh na rok 2003
v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 topLeftCell="N1">
      <selection activeCell="Y2" sqref="Y2:Y5"/>
    </sheetView>
  </sheetViews>
  <sheetFormatPr defaultColWidth="9.00390625" defaultRowHeight="12.75"/>
  <cols>
    <col min="1" max="1" width="3.875" style="2" customWidth="1"/>
    <col min="2" max="2" width="8.625" style="2" customWidth="1"/>
    <col min="3" max="3" width="38.25390625" style="5" customWidth="1"/>
    <col min="4" max="5" width="6.75390625" style="2" customWidth="1"/>
    <col min="6" max="7" width="6.75390625" style="4" customWidth="1"/>
    <col min="8" max="10" width="6.75390625" style="1" customWidth="1"/>
    <col min="11" max="11" width="12.125" style="1" customWidth="1"/>
    <col min="12" max="12" width="13.75390625" style="1" customWidth="1"/>
    <col min="13" max="13" width="7.75390625" style="1" customWidth="1"/>
    <col min="14" max="14" width="12.375" style="3" customWidth="1"/>
    <col min="15" max="15" width="6.375" style="1" customWidth="1"/>
    <col min="16" max="16" width="6.75390625" style="1" customWidth="1"/>
    <col min="17" max="17" width="6.25390625" style="1" customWidth="1"/>
    <col min="18" max="18" width="6.375" style="1" customWidth="1"/>
    <col min="19" max="19" width="7.00390625" style="1" customWidth="1"/>
    <col min="20" max="21" width="6.25390625" style="1" customWidth="1"/>
    <col min="22" max="22" width="11.00390625" style="1" customWidth="1"/>
    <col min="23" max="23" width="8.75390625" style="1" customWidth="1"/>
    <col min="24" max="24" width="6.375" style="1" customWidth="1"/>
    <col min="25" max="25" width="10.125" style="3" customWidth="1"/>
    <col min="26" max="26" width="10.25390625" style="3" customWidth="1"/>
    <col min="27" max="16384" width="9.125" style="9" customWidth="1"/>
  </cols>
  <sheetData>
    <row r="1" spans="1:26" s="6" customFormat="1" ht="12" customHeight="1">
      <c r="A1" s="125" t="s">
        <v>0</v>
      </c>
      <c r="B1" s="126" t="s">
        <v>1</v>
      </c>
      <c r="C1" s="127" t="s">
        <v>2</v>
      </c>
      <c r="D1" s="131" t="s">
        <v>59</v>
      </c>
      <c r="E1" s="132"/>
      <c r="F1" s="132"/>
      <c r="G1" s="132"/>
      <c r="H1" s="132"/>
      <c r="I1" s="132"/>
      <c r="J1" s="132"/>
      <c r="K1" s="132"/>
      <c r="L1" s="132"/>
      <c r="M1" s="132"/>
      <c r="N1" s="133"/>
      <c r="O1" s="115" t="s">
        <v>96</v>
      </c>
      <c r="P1" s="116"/>
      <c r="Q1" s="116"/>
      <c r="R1" s="116"/>
      <c r="S1" s="116"/>
      <c r="T1" s="116"/>
      <c r="U1" s="116"/>
      <c r="V1" s="116"/>
      <c r="W1" s="116"/>
      <c r="X1" s="116"/>
      <c r="Y1" s="117"/>
      <c r="Z1" s="118" t="s">
        <v>98</v>
      </c>
    </row>
    <row r="2" spans="1:26" s="7" customFormat="1" ht="24" customHeight="1">
      <c r="A2" s="123"/>
      <c r="B2" s="111"/>
      <c r="C2" s="128"/>
      <c r="D2" s="130" t="s">
        <v>58</v>
      </c>
      <c r="E2" s="113"/>
      <c r="F2" s="113"/>
      <c r="G2" s="113"/>
      <c r="H2" s="113"/>
      <c r="I2" s="113"/>
      <c r="J2" s="113"/>
      <c r="K2" s="113" t="s">
        <v>57</v>
      </c>
      <c r="L2" s="113"/>
      <c r="M2" s="113"/>
      <c r="N2" s="121" t="s">
        <v>63</v>
      </c>
      <c r="O2" s="130" t="s">
        <v>58</v>
      </c>
      <c r="P2" s="113"/>
      <c r="Q2" s="113"/>
      <c r="R2" s="113"/>
      <c r="S2" s="113"/>
      <c r="T2" s="113"/>
      <c r="U2" s="113"/>
      <c r="V2" s="113" t="s">
        <v>57</v>
      </c>
      <c r="W2" s="113"/>
      <c r="X2" s="113"/>
      <c r="Y2" s="109" t="s">
        <v>97</v>
      </c>
      <c r="Z2" s="119"/>
    </row>
    <row r="3" spans="1:26" s="7" customFormat="1" ht="36" customHeight="1">
      <c r="A3" s="123"/>
      <c r="B3" s="111"/>
      <c r="C3" s="128"/>
      <c r="D3" s="17" t="s">
        <v>52</v>
      </c>
      <c r="E3" s="10" t="s">
        <v>53</v>
      </c>
      <c r="F3" s="10" t="s">
        <v>54</v>
      </c>
      <c r="G3" s="111" t="s">
        <v>56</v>
      </c>
      <c r="H3" s="111"/>
      <c r="I3" s="111"/>
      <c r="J3" s="111" t="s">
        <v>61</v>
      </c>
      <c r="K3" s="11" t="s">
        <v>55</v>
      </c>
      <c r="L3" s="11" t="s">
        <v>65</v>
      </c>
      <c r="M3" s="113" t="s">
        <v>62</v>
      </c>
      <c r="N3" s="121"/>
      <c r="O3" s="17" t="s">
        <v>52</v>
      </c>
      <c r="P3" s="10" t="s">
        <v>53</v>
      </c>
      <c r="Q3" s="10" t="s">
        <v>54</v>
      </c>
      <c r="R3" s="111" t="s">
        <v>56</v>
      </c>
      <c r="S3" s="111"/>
      <c r="T3" s="111"/>
      <c r="U3" s="111" t="s">
        <v>61</v>
      </c>
      <c r="V3" s="11" t="s">
        <v>55</v>
      </c>
      <c r="W3" s="11" t="s">
        <v>65</v>
      </c>
      <c r="X3" s="113" t="s">
        <v>62</v>
      </c>
      <c r="Y3" s="109"/>
      <c r="Z3" s="119"/>
    </row>
    <row r="4" spans="1:26" s="7" customFormat="1" ht="12" customHeight="1">
      <c r="A4" s="123"/>
      <c r="B4" s="111"/>
      <c r="C4" s="128"/>
      <c r="D4" s="123">
        <v>610</v>
      </c>
      <c r="E4" s="111">
        <v>620</v>
      </c>
      <c r="F4" s="111">
        <v>630</v>
      </c>
      <c r="G4" s="111">
        <v>641</v>
      </c>
      <c r="H4" s="113">
        <v>642</v>
      </c>
      <c r="I4" s="111" t="s">
        <v>60</v>
      </c>
      <c r="J4" s="111"/>
      <c r="K4" s="113">
        <v>710</v>
      </c>
      <c r="L4" s="113">
        <v>720</v>
      </c>
      <c r="M4" s="113"/>
      <c r="N4" s="121"/>
      <c r="O4" s="123">
        <v>610</v>
      </c>
      <c r="P4" s="111">
        <v>620</v>
      </c>
      <c r="Q4" s="111">
        <v>630</v>
      </c>
      <c r="R4" s="111">
        <v>642</v>
      </c>
      <c r="S4" s="111"/>
      <c r="T4" s="113" t="s">
        <v>60</v>
      </c>
      <c r="U4" s="111"/>
      <c r="V4" s="113">
        <v>710</v>
      </c>
      <c r="W4" s="113">
        <v>720</v>
      </c>
      <c r="X4" s="113"/>
      <c r="Y4" s="109"/>
      <c r="Z4" s="119"/>
    </row>
    <row r="5" spans="1:26" s="7" customFormat="1" ht="48" customHeight="1" thickBot="1">
      <c r="A5" s="124"/>
      <c r="B5" s="112"/>
      <c r="C5" s="129"/>
      <c r="D5" s="124"/>
      <c r="E5" s="112"/>
      <c r="F5" s="112"/>
      <c r="G5" s="112"/>
      <c r="H5" s="114"/>
      <c r="I5" s="112"/>
      <c r="J5" s="112"/>
      <c r="K5" s="114"/>
      <c r="L5" s="114"/>
      <c r="M5" s="114"/>
      <c r="N5" s="122"/>
      <c r="O5" s="124"/>
      <c r="P5" s="112"/>
      <c r="Q5" s="112"/>
      <c r="R5" s="18" t="s">
        <v>64</v>
      </c>
      <c r="S5" s="18" t="s">
        <v>26</v>
      </c>
      <c r="T5" s="114"/>
      <c r="U5" s="112"/>
      <c r="V5" s="114"/>
      <c r="W5" s="114"/>
      <c r="X5" s="114"/>
      <c r="Y5" s="110"/>
      <c r="Z5" s="120"/>
    </row>
    <row r="6" spans="1:26" s="8" customFormat="1" ht="12" customHeight="1">
      <c r="A6" s="33" t="s">
        <v>3</v>
      </c>
      <c r="B6" s="30" t="s">
        <v>40</v>
      </c>
      <c r="C6" s="34" t="s">
        <v>51</v>
      </c>
      <c r="D6" s="35">
        <f>D7+D10+D18+D21+D27</f>
        <v>6686</v>
      </c>
      <c r="E6" s="31">
        <f aca="true" t="shared" si="0" ref="E6:W6">E7+E10+E18+E21+E27</f>
        <v>2524</v>
      </c>
      <c r="F6" s="31">
        <f t="shared" si="0"/>
        <v>40062</v>
      </c>
      <c r="G6" s="31">
        <f t="shared" si="0"/>
        <v>1364</v>
      </c>
      <c r="H6" s="31">
        <f t="shared" si="0"/>
        <v>197644</v>
      </c>
      <c r="I6" s="31">
        <f>G6+H6</f>
        <v>199008</v>
      </c>
      <c r="J6" s="31">
        <f>D6+E6+F6+I6</f>
        <v>248280</v>
      </c>
      <c r="K6" s="31">
        <f t="shared" si="0"/>
        <v>8964</v>
      </c>
      <c r="L6" s="31">
        <f t="shared" si="0"/>
        <v>4500</v>
      </c>
      <c r="M6" s="31">
        <f>K6+L6</f>
        <v>13464</v>
      </c>
      <c r="N6" s="36">
        <f aca="true" t="shared" si="1" ref="N6:N14">J6+M6</f>
        <v>261744</v>
      </c>
      <c r="O6" s="35">
        <f t="shared" si="0"/>
        <v>0</v>
      </c>
      <c r="P6" s="31">
        <f t="shared" si="0"/>
        <v>0</v>
      </c>
      <c r="Q6" s="31">
        <f t="shared" si="0"/>
        <v>0</v>
      </c>
      <c r="R6" s="31">
        <f t="shared" si="0"/>
        <v>402800</v>
      </c>
      <c r="S6" s="31">
        <f t="shared" si="0"/>
        <v>145455</v>
      </c>
      <c r="T6" s="31">
        <f>R6</f>
        <v>402800</v>
      </c>
      <c r="U6" s="31">
        <f>O6+P6+Q6+T6</f>
        <v>402800</v>
      </c>
      <c r="V6" s="31">
        <f t="shared" si="0"/>
        <v>0</v>
      </c>
      <c r="W6" s="31">
        <f t="shared" si="0"/>
        <v>147200</v>
      </c>
      <c r="X6" s="31">
        <f>V6+W6</f>
        <v>147200</v>
      </c>
      <c r="Y6" s="38">
        <f>U6+X6</f>
        <v>550000</v>
      </c>
      <c r="Z6" s="40">
        <f>N6+Y6</f>
        <v>811744</v>
      </c>
    </row>
    <row r="7" spans="1:26" s="8" customFormat="1" ht="12" customHeight="1">
      <c r="A7" s="19" t="s">
        <v>4</v>
      </c>
      <c r="B7" s="12" t="s">
        <v>41</v>
      </c>
      <c r="C7" s="22" t="s">
        <v>13</v>
      </c>
      <c r="D7" s="25">
        <f>D8+D9</f>
        <v>0</v>
      </c>
      <c r="E7" s="26">
        <f aca="true" t="shared" si="2" ref="E7:W7">E8+E9</f>
        <v>0</v>
      </c>
      <c r="F7" s="26">
        <f t="shared" si="2"/>
        <v>5800</v>
      </c>
      <c r="G7" s="26">
        <f t="shared" si="2"/>
        <v>0</v>
      </c>
      <c r="H7" s="26">
        <f t="shared" si="2"/>
        <v>7000</v>
      </c>
      <c r="I7" s="26">
        <f aca="true" t="shared" si="3" ref="I7:I27">G7+H7</f>
        <v>7000</v>
      </c>
      <c r="J7" s="26">
        <f aca="true" t="shared" si="4" ref="J7:J29">D7+E7+F7+I7</f>
        <v>12800</v>
      </c>
      <c r="K7" s="26">
        <f t="shared" si="2"/>
        <v>0</v>
      </c>
      <c r="L7" s="26">
        <f t="shared" si="2"/>
        <v>0</v>
      </c>
      <c r="M7" s="32">
        <f>K7+L7</f>
        <v>0</v>
      </c>
      <c r="N7" s="37">
        <f t="shared" si="1"/>
        <v>12800</v>
      </c>
      <c r="O7" s="25">
        <f t="shared" si="2"/>
        <v>0</v>
      </c>
      <c r="P7" s="26">
        <f t="shared" si="2"/>
        <v>0</v>
      </c>
      <c r="Q7" s="26">
        <f t="shared" si="2"/>
        <v>0</v>
      </c>
      <c r="R7" s="26">
        <f t="shared" si="2"/>
        <v>6000</v>
      </c>
      <c r="S7" s="26">
        <f t="shared" si="2"/>
        <v>0</v>
      </c>
      <c r="T7" s="26">
        <f aca="true" t="shared" si="5" ref="T7:T29">R7</f>
        <v>6000</v>
      </c>
      <c r="U7" s="26">
        <f aca="true" t="shared" si="6" ref="U7:U29">O7+P7+Q7+T7</f>
        <v>6000</v>
      </c>
      <c r="V7" s="26">
        <f t="shared" si="2"/>
        <v>0</v>
      </c>
      <c r="W7" s="26">
        <f t="shared" si="2"/>
        <v>0</v>
      </c>
      <c r="X7" s="26">
        <f>V7+W7</f>
        <v>0</v>
      </c>
      <c r="Y7" s="39">
        <f aca="true" t="shared" si="7" ref="Y7:Y29">U7+X7</f>
        <v>6000</v>
      </c>
      <c r="Z7" s="41">
        <f aca="true" t="shared" si="8" ref="Z7:Z29">N7+Y7</f>
        <v>18800</v>
      </c>
    </row>
    <row r="8" spans="1:26" ht="24" customHeight="1">
      <c r="A8" s="20" t="s">
        <v>5</v>
      </c>
      <c r="B8" s="13" t="s">
        <v>42</v>
      </c>
      <c r="C8" s="23" t="s">
        <v>14</v>
      </c>
      <c r="D8" s="24"/>
      <c r="E8" s="15"/>
      <c r="F8" s="15"/>
      <c r="G8" s="15"/>
      <c r="H8" s="16">
        <v>7000</v>
      </c>
      <c r="I8" s="15">
        <f t="shared" si="3"/>
        <v>7000</v>
      </c>
      <c r="J8" s="15">
        <f t="shared" si="4"/>
        <v>7000</v>
      </c>
      <c r="K8" s="16"/>
      <c r="L8" s="16"/>
      <c r="M8" s="31"/>
      <c r="N8" s="37">
        <f t="shared" si="1"/>
        <v>7000</v>
      </c>
      <c r="O8" s="27"/>
      <c r="P8" s="16"/>
      <c r="Q8" s="16"/>
      <c r="R8" s="16"/>
      <c r="S8" s="16"/>
      <c r="T8" s="15"/>
      <c r="U8" s="15"/>
      <c r="V8" s="16"/>
      <c r="W8" s="16"/>
      <c r="X8" s="15"/>
      <c r="Y8" s="39">
        <f t="shared" si="7"/>
        <v>0</v>
      </c>
      <c r="Z8" s="42">
        <f t="shared" si="8"/>
        <v>7000</v>
      </c>
    </row>
    <row r="9" spans="1:26" ht="24" customHeight="1">
      <c r="A9" s="20" t="s">
        <v>6</v>
      </c>
      <c r="B9" s="13" t="s">
        <v>43</v>
      </c>
      <c r="C9" s="23" t="s">
        <v>15</v>
      </c>
      <c r="D9" s="24"/>
      <c r="E9" s="15"/>
      <c r="F9" s="15">
        <v>5800</v>
      </c>
      <c r="G9" s="15"/>
      <c r="H9" s="16"/>
      <c r="I9" s="15"/>
      <c r="J9" s="15">
        <f t="shared" si="4"/>
        <v>5800</v>
      </c>
      <c r="K9" s="16"/>
      <c r="L9" s="16"/>
      <c r="M9" s="31"/>
      <c r="N9" s="37">
        <f t="shared" si="1"/>
        <v>5800</v>
      </c>
      <c r="O9" s="27"/>
      <c r="P9" s="16"/>
      <c r="Q9" s="16"/>
      <c r="R9" s="16">
        <v>6000</v>
      </c>
      <c r="S9" s="16"/>
      <c r="T9" s="15">
        <f t="shared" si="5"/>
        <v>6000</v>
      </c>
      <c r="U9" s="15">
        <f t="shared" si="6"/>
        <v>6000</v>
      </c>
      <c r="V9" s="16"/>
      <c r="W9" s="16"/>
      <c r="X9" s="15"/>
      <c r="Y9" s="39">
        <f t="shared" si="7"/>
        <v>6000</v>
      </c>
      <c r="Z9" s="42">
        <f t="shared" si="8"/>
        <v>11800</v>
      </c>
    </row>
    <row r="10" spans="1:26" s="8" customFormat="1" ht="12" customHeight="1">
      <c r="A10" s="19" t="s">
        <v>7</v>
      </c>
      <c r="B10" s="12" t="s">
        <v>29</v>
      </c>
      <c r="C10" s="22" t="s">
        <v>16</v>
      </c>
      <c r="D10" s="25">
        <f>D11+D12+D13+D17</f>
        <v>6686</v>
      </c>
      <c r="E10" s="26">
        <f aca="true" t="shared" si="9" ref="E10:W10">E11+E12+E13+E17</f>
        <v>2524</v>
      </c>
      <c r="F10" s="26">
        <f t="shared" si="9"/>
        <v>21756</v>
      </c>
      <c r="G10" s="26">
        <f t="shared" si="9"/>
        <v>1364</v>
      </c>
      <c r="H10" s="26">
        <f t="shared" si="9"/>
        <v>146947</v>
      </c>
      <c r="I10" s="26">
        <f t="shared" si="3"/>
        <v>148311</v>
      </c>
      <c r="J10" s="26">
        <f t="shared" si="4"/>
        <v>179277</v>
      </c>
      <c r="K10" s="26">
        <f t="shared" si="9"/>
        <v>8964</v>
      </c>
      <c r="L10" s="26">
        <f t="shared" si="9"/>
        <v>0</v>
      </c>
      <c r="M10" s="32">
        <f>K10+L10</f>
        <v>8964</v>
      </c>
      <c r="N10" s="37">
        <f t="shared" si="1"/>
        <v>188241</v>
      </c>
      <c r="O10" s="25">
        <f t="shared" si="9"/>
        <v>0</v>
      </c>
      <c r="P10" s="26">
        <f t="shared" si="9"/>
        <v>0</v>
      </c>
      <c r="Q10" s="26">
        <f t="shared" si="9"/>
        <v>0</v>
      </c>
      <c r="R10" s="26">
        <f t="shared" si="9"/>
        <v>100697</v>
      </c>
      <c r="S10" s="26">
        <f t="shared" si="9"/>
        <v>30455</v>
      </c>
      <c r="T10" s="26">
        <f t="shared" si="5"/>
        <v>100697</v>
      </c>
      <c r="U10" s="26">
        <f t="shared" si="6"/>
        <v>100697</v>
      </c>
      <c r="V10" s="26">
        <f t="shared" si="9"/>
        <v>0</v>
      </c>
      <c r="W10" s="26">
        <f t="shared" si="9"/>
        <v>0</v>
      </c>
      <c r="X10" s="26">
        <f>V10+W10</f>
        <v>0</v>
      </c>
      <c r="Y10" s="39">
        <f t="shared" si="7"/>
        <v>100697</v>
      </c>
      <c r="Z10" s="41">
        <f t="shared" si="8"/>
        <v>288938</v>
      </c>
    </row>
    <row r="11" spans="1:26" ht="12" customHeight="1">
      <c r="A11" s="20" t="s">
        <v>5</v>
      </c>
      <c r="B11" s="13" t="s">
        <v>30</v>
      </c>
      <c r="C11" s="23" t="s">
        <v>36</v>
      </c>
      <c r="D11" s="24"/>
      <c r="E11" s="15"/>
      <c r="F11" s="15">
        <v>500</v>
      </c>
      <c r="G11" s="15"/>
      <c r="H11" s="16">
        <v>135500</v>
      </c>
      <c r="I11" s="15">
        <f t="shared" si="3"/>
        <v>135500</v>
      </c>
      <c r="J11" s="15">
        <f t="shared" si="4"/>
        <v>136000</v>
      </c>
      <c r="K11" s="16"/>
      <c r="L11" s="16"/>
      <c r="M11" s="31"/>
      <c r="N11" s="37">
        <f t="shared" si="1"/>
        <v>136000</v>
      </c>
      <c r="O11" s="27"/>
      <c r="P11" s="16"/>
      <c r="Q11" s="16"/>
      <c r="R11" s="16">
        <v>44955</v>
      </c>
      <c r="S11" s="16">
        <v>30455</v>
      </c>
      <c r="T11" s="15">
        <f t="shared" si="5"/>
        <v>44955</v>
      </c>
      <c r="U11" s="15">
        <f t="shared" si="6"/>
        <v>44955</v>
      </c>
      <c r="V11" s="16"/>
      <c r="W11" s="16"/>
      <c r="X11" s="15"/>
      <c r="Y11" s="39">
        <f t="shared" si="7"/>
        <v>44955</v>
      </c>
      <c r="Z11" s="42">
        <f t="shared" si="8"/>
        <v>180955</v>
      </c>
    </row>
    <row r="12" spans="1:26" ht="12" customHeight="1">
      <c r="A12" s="20" t="s">
        <v>6</v>
      </c>
      <c r="B12" s="13" t="s">
        <v>31</v>
      </c>
      <c r="C12" s="23" t="s">
        <v>17</v>
      </c>
      <c r="D12" s="24"/>
      <c r="E12" s="15"/>
      <c r="F12" s="15">
        <v>3200</v>
      </c>
      <c r="G12" s="15"/>
      <c r="H12" s="16">
        <v>6447</v>
      </c>
      <c r="I12" s="15">
        <f t="shared" si="3"/>
        <v>6447</v>
      </c>
      <c r="J12" s="15">
        <f t="shared" si="4"/>
        <v>9647</v>
      </c>
      <c r="K12" s="16"/>
      <c r="L12" s="16"/>
      <c r="M12" s="31"/>
      <c r="N12" s="37">
        <f t="shared" si="1"/>
        <v>9647</v>
      </c>
      <c r="O12" s="27"/>
      <c r="P12" s="16"/>
      <c r="Q12" s="16"/>
      <c r="R12" s="16">
        <v>28995</v>
      </c>
      <c r="S12" s="16"/>
      <c r="T12" s="15">
        <f t="shared" si="5"/>
        <v>28995</v>
      </c>
      <c r="U12" s="15">
        <f t="shared" si="6"/>
        <v>28995</v>
      </c>
      <c r="V12" s="16"/>
      <c r="W12" s="16"/>
      <c r="X12" s="15"/>
      <c r="Y12" s="39">
        <f t="shared" si="7"/>
        <v>28995</v>
      </c>
      <c r="Z12" s="42">
        <f t="shared" si="8"/>
        <v>38642</v>
      </c>
    </row>
    <row r="13" spans="1:26" ht="24" customHeight="1">
      <c r="A13" s="103" t="s">
        <v>8</v>
      </c>
      <c r="B13" s="13" t="s">
        <v>32</v>
      </c>
      <c r="C13" s="23" t="s">
        <v>18</v>
      </c>
      <c r="D13" s="43">
        <f>D14+D15+D16</f>
        <v>6686</v>
      </c>
      <c r="E13" s="15">
        <f>E14+E15+E16</f>
        <v>2524</v>
      </c>
      <c r="F13" s="15">
        <f>F14+F15+F16</f>
        <v>14056</v>
      </c>
      <c r="G13" s="15">
        <f>G14+G15+G16</f>
        <v>1364</v>
      </c>
      <c r="H13" s="21">
        <f>H14+H15+H16</f>
        <v>5000</v>
      </c>
      <c r="I13" s="15">
        <f t="shared" si="3"/>
        <v>6364</v>
      </c>
      <c r="J13" s="15">
        <f t="shared" si="4"/>
        <v>29630</v>
      </c>
      <c r="K13" s="15">
        <f>K15+K16</f>
        <v>8964</v>
      </c>
      <c r="L13" s="15"/>
      <c r="M13" s="31">
        <f>K13+L13</f>
        <v>8964</v>
      </c>
      <c r="N13" s="37">
        <f t="shared" si="1"/>
        <v>38594</v>
      </c>
      <c r="O13" s="24">
        <f>O15+O16</f>
        <v>0</v>
      </c>
      <c r="P13" s="15">
        <f>P15+P16</f>
        <v>0</v>
      </c>
      <c r="Q13" s="15">
        <f>Q15+Q16</f>
        <v>0</v>
      </c>
      <c r="R13" s="15">
        <f>R14+R15+R16</f>
        <v>5747</v>
      </c>
      <c r="S13" s="15"/>
      <c r="T13" s="15">
        <f>R13</f>
        <v>5747</v>
      </c>
      <c r="U13" s="15">
        <f t="shared" si="6"/>
        <v>5747</v>
      </c>
      <c r="V13" s="15">
        <f>V15+V16</f>
        <v>0</v>
      </c>
      <c r="W13" s="15"/>
      <c r="X13" s="15">
        <f>V13+W13</f>
        <v>0</v>
      </c>
      <c r="Y13" s="39">
        <f t="shared" si="7"/>
        <v>5747</v>
      </c>
      <c r="Z13" s="42">
        <f t="shared" si="8"/>
        <v>44341</v>
      </c>
    </row>
    <row r="14" spans="1:26" ht="12" customHeight="1">
      <c r="A14" s="104"/>
      <c r="B14" s="13" t="s">
        <v>66</v>
      </c>
      <c r="C14" s="23" t="s">
        <v>73</v>
      </c>
      <c r="D14" s="24"/>
      <c r="E14" s="15"/>
      <c r="F14" s="15"/>
      <c r="G14" s="15"/>
      <c r="H14" s="15">
        <v>5000</v>
      </c>
      <c r="I14" s="15">
        <f t="shared" si="3"/>
        <v>5000</v>
      </c>
      <c r="J14" s="15">
        <f t="shared" si="4"/>
        <v>5000</v>
      </c>
      <c r="K14" s="15"/>
      <c r="L14" s="15"/>
      <c r="M14" s="31"/>
      <c r="N14" s="37">
        <f t="shared" si="1"/>
        <v>5000</v>
      </c>
      <c r="O14" s="24"/>
      <c r="P14" s="15"/>
      <c r="Q14" s="15"/>
      <c r="R14" s="15">
        <v>5747</v>
      </c>
      <c r="S14" s="15"/>
      <c r="T14" s="15">
        <f>R14</f>
        <v>5747</v>
      </c>
      <c r="U14" s="15">
        <f t="shared" si="6"/>
        <v>5747</v>
      </c>
      <c r="V14" s="15"/>
      <c r="W14" s="15"/>
      <c r="X14" s="15"/>
      <c r="Y14" s="39">
        <f t="shared" si="7"/>
        <v>5747</v>
      </c>
      <c r="Z14" s="42">
        <f t="shared" si="8"/>
        <v>10747</v>
      </c>
    </row>
    <row r="15" spans="1:26" ht="12" customHeight="1">
      <c r="A15" s="104"/>
      <c r="B15" s="29" t="s">
        <v>67</v>
      </c>
      <c r="C15" s="23" t="s">
        <v>69</v>
      </c>
      <c r="D15" s="24">
        <v>4540</v>
      </c>
      <c r="E15" s="15">
        <v>1714</v>
      </c>
      <c r="F15" s="15">
        <v>10976</v>
      </c>
      <c r="G15" s="15">
        <v>1364</v>
      </c>
      <c r="H15" s="16"/>
      <c r="I15" s="15">
        <f t="shared" si="3"/>
        <v>1364</v>
      </c>
      <c r="J15" s="15">
        <f t="shared" si="4"/>
        <v>18594</v>
      </c>
      <c r="K15" s="16">
        <v>1000</v>
      </c>
      <c r="L15" s="16"/>
      <c r="M15" s="31">
        <f>K15+L15</f>
        <v>1000</v>
      </c>
      <c r="N15" s="37">
        <f aca="true" t="shared" si="10" ref="N15:N25">J15+M15</f>
        <v>19594</v>
      </c>
      <c r="O15" s="27"/>
      <c r="P15" s="16"/>
      <c r="Q15" s="16"/>
      <c r="R15" s="16"/>
      <c r="S15" s="16"/>
      <c r="T15" s="15"/>
      <c r="U15" s="15"/>
      <c r="V15" s="16"/>
      <c r="W15" s="16"/>
      <c r="X15" s="15"/>
      <c r="Y15" s="39">
        <f t="shared" si="7"/>
        <v>0</v>
      </c>
      <c r="Z15" s="42">
        <f t="shared" si="8"/>
        <v>19594</v>
      </c>
    </row>
    <row r="16" spans="1:26" ht="12" customHeight="1">
      <c r="A16" s="105"/>
      <c r="B16" s="29" t="s">
        <v>68</v>
      </c>
      <c r="C16" s="23" t="s">
        <v>75</v>
      </c>
      <c r="D16" s="24">
        <v>2146</v>
      </c>
      <c r="E16" s="15">
        <v>810</v>
      </c>
      <c r="F16" s="15">
        <v>3080</v>
      </c>
      <c r="G16" s="15"/>
      <c r="H16" s="16"/>
      <c r="I16" s="15"/>
      <c r="J16" s="15">
        <f t="shared" si="4"/>
        <v>6036</v>
      </c>
      <c r="K16" s="16">
        <v>7964</v>
      </c>
      <c r="L16" s="16"/>
      <c r="M16" s="31">
        <f>K16+L16</f>
        <v>7964</v>
      </c>
      <c r="N16" s="37">
        <f t="shared" si="10"/>
        <v>14000</v>
      </c>
      <c r="O16" s="27"/>
      <c r="P16" s="16"/>
      <c r="Q16" s="16"/>
      <c r="R16" s="16"/>
      <c r="S16" s="16"/>
      <c r="T16" s="15"/>
      <c r="U16" s="15"/>
      <c r="V16" s="16"/>
      <c r="W16" s="16"/>
      <c r="X16" s="15"/>
      <c r="Y16" s="39">
        <f t="shared" si="7"/>
        <v>0</v>
      </c>
      <c r="Z16" s="42">
        <f t="shared" si="8"/>
        <v>14000</v>
      </c>
    </row>
    <row r="17" spans="1:26" ht="12" customHeight="1">
      <c r="A17" s="20" t="s">
        <v>9</v>
      </c>
      <c r="B17" s="13" t="s">
        <v>33</v>
      </c>
      <c r="C17" s="23" t="s">
        <v>37</v>
      </c>
      <c r="D17" s="24"/>
      <c r="E17" s="15"/>
      <c r="F17" s="15">
        <v>4000</v>
      </c>
      <c r="G17" s="15"/>
      <c r="H17" s="16"/>
      <c r="I17" s="15"/>
      <c r="J17" s="15">
        <f t="shared" si="4"/>
        <v>4000</v>
      </c>
      <c r="K17" s="16"/>
      <c r="L17" s="16"/>
      <c r="M17" s="31"/>
      <c r="N17" s="37">
        <f t="shared" si="10"/>
        <v>4000</v>
      </c>
      <c r="O17" s="27"/>
      <c r="P17" s="16"/>
      <c r="Q17" s="16"/>
      <c r="R17" s="16">
        <v>21000</v>
      </c>
      <c r="S17" s="16"/>
      <c r="T17" s="15">
        <f t="shared" si="5"/>
        <v>21000</v>
      </c>
      <c r="U17" s="15">
        <f t="shared" si="6"/>
        <v>21000</v>
      </c>
      <c r="V17" s="16"/>
      <c r="W17" s="16"/>
      <c r="X17" s="15"/>
      <c r="Y17" s="39">
        <f t="shared" si="7"/>
        <v>21000</v>
      </c>
      <c r="Z17" s="42">
        <f t="shared" si="8"/>
        <v>25000</v>
      </c>
    </row>
    <row r="18" spans="1:26" s="8" customFormat="1" ht="12" customHeight="1">
      <c r="A18" s="19" t="s">
        <v>10</v>
      </c>
      <c r="B18" s="12" t="s">
        <v>34</v>
      </c>
      <c r="C18" s="22" t="s">
        <v>19</v>
      </c>
      <c r="D18" s="25">
        <f>D19+D20</f>
        <v>0</v>
      </c>
      <c r="E18" s="26">
        <f aca="true" t="shared" si="11" ref="E18:W18">E19+E20</f>
        <v>0</v>
      </c>
      <c r="F18" s="26">
        <f t="shared" si="11"/>
        <v>7500</v>
      </c>
      <c r="G18" s="26">
        <f t="shared" si="11"/>
        <v>0</v>
      </c>
      <c r="H18" s="26">
        <f t="shared" si="11"/>
        <v>28152</v>
      </c>
      <c r="I18" s="26">
        <f t="shared" si="3"/>
        <v>28152</v>
      </c>
      <c r="J18" s="26">
        <f t="shared" si="4"/>
        <v>35652</v>
      </c>
      <c r="K18" s="26">
        <f t="shared" si="11"/>
        <v>0</v>
      </c>
      <c r="L18" s="26">
        <f t="shared" si="11"/>
        <v>0</v>
      </c>
      <c r="M18" s="32">
        <f>K18+L18</f>
        <v>0</v>
      </c>
      <c r="N18" s="37">
        <f t="shared" si="10"/>
        <v>35652</v>
      </c>
      <c r="O18" s="25">
        <f t="shared" si="11"/>
        <v>0</v>
      </c>
      <c r="P18" s="26">
        <f t="shared" si="11"/>
        <v>0</v>
      </c>
      <c r="Q18" s="26">
        <f t="shared" si="11"/>
        <v>0</v>
      </c>
      <c r="R18" s="26">
        <f t="shared" si="11"/>
        <v>84000</v>
      </c>
      <c r="S18" s="26">
        <f t="shared" si="11"/>
        <v>42000</v>
      </c>
      <c r="T18" s="26">
        <f t="shared" si="5"/>
        <v>84000</v>
      </c>
      <c r="U18" s="26">
        <f t="shared" si="6"/>
        <v>84000</v>
      </c>
      <c r="V18" s="26">
        <f t="shared" si="11"/>
        <v>0</v>
      </c>
      <c r="W18" s="26">
        <f t="shared" si="11"/>
        <v>0</v>
      </c>
      <c r="X18" s="26">
        <f>V18+W18</f>
        <v>0</v>
      </c>
      <c r="Y18" s="39">
        <f t="shared" si="7"/>
        <v>84000</v>
      </c>
      <c r="Z18" s="41">
        <f t="shared" si="8"/>
        <v>119652</v>
      </c>
    </row>
    <row r="19" spans="1:26" ht="12" customHeight="1">
      <c r="A19" s="20" t="s">
        <v>5</v>
      </c>
      <c r="B19" s="13" t="s">
        <v>35</v>
      </c>
      <c r="C19" s="23" t="s">
        <v>20</v>
      </c>
      <c r="D19" s="24"/>
      <c r="E19" s="15"/>
      <c r="F19" s="15">
        <v>1000</v>
      </c>
      <c r="G19" s="15"/>
      <c r="H19" s="16">
        <v>27854</v>
      </c>
      <c r="I19" s="15">
        <f t="shared" si="3"/>
        <v>27854</v>
      </c>
      <c r="J19" s="15">
        <f t="shared" si="4"/>
        <v>28854</v>
      </c>
      <c r="K19" s="16"/>
      <c r="L19" s="16"/>
      <c r="M19" s="31"/>
      <c r="N19" s="37">
        <f t="shared" si="10"/>
        <v>28854</v>
      </c>
      <c r="O19" s="27"/>
      <c r="P19" s="16"/>
      <c r="Q19" s="16"/>
      <c r="R19" s="16">
        <v>83000</v>
      </c>
      <c r="S19" s="16">
        <v>42000</v>
      </c>
      <c r="T19" s="15">
        <f t="shared" si="5"/>
        <v>83000</v>
      </c>
      <c r="U19" s="15">
        <f t="shared" si="6"/>
        <v>83000</v>
      </c>
      <c r="V19" s="16"/>
      <c r="W19" s="16"/>
      <c r="X19" s="15"/>
      <c r="Y19" s="39">
        <f t="shared" si="7"/>
        <v>83000</v>
      </c>
      <c r="Z19" s="42">
        <f t="shared" si="8"/>
        <v>111854</v>
      </c>
    </row>
    <row r="20" spans="1:26" ht="24" customHeight="1">
      <c r="A20" s="20" t="s">
        <v>6</v>
      </c>
      <c r="B20" s="13" t="s">
        <v>38</v>
      </c>
      <c r="C20" s="23" t="s">
        <v>39</v>
      </c>
      <c r="D20" s="24"/>
      <c r="E20" s="15"/>
      <c r="F20" s="15">
        <v>6500</v>
      </c>
      <c r="G20" s="15"/>
      <c r="H20" s="16">
        <v>298</v>
      </c>
      <c r="I20" s="15">
        <f t="shared" si="3"/>
        <v>298</v>
      </c>
      <c r="J20" s="15">
        <f t="shared" si="4"/>
        <v>6798</v>
      </c>
      <c r="K20" s="16"/>
      <c r="L20" s="16"/>
      <c r="M20" s="31"/>
      <c r="N20" s="37">
        <f t="shared" si="10"/>
        <v>6798</v>
      </c>
      <c r="O20" s="27"/>
      <c r="P20" s="16"/>
      <c r="Q20" s="16"/>
      <c r="R20" s="16">
        <v>1000</v>
      </c>
      <c r="S20" s="16"/>
      <c r="T20" s="15">
        <f t="shared" si="5"/>
        <v>1000</v>
      </c>
      <c r="U20" s="15">
        <f t="shared" si="6"/>
        <v>1000</v>
      </c>
      <c r="V20" s="16"/>
      <c r="W20" s="16"/>
      <c r="X20" s="15"/>
      <c r="Y20" s="39">
        <f t="shared" si="7"/>
        <v>1000</v>
      </c>
      <c r="Z20" s="42">
        <f t="shared" si="8"/>
        <v>7798</v>
      </c>
    </row>
    <row r="21" spans="1:26" s="8" customFormat="1" ht="24" customHeight="1">
      <c r="A21" s="19" t="s">
        <v>11</v>
      </c>
      <c r="B21" s="12" t="s">
        <v>44</v>
      </c>
      <c r="C21" s="22" t="s">
        <v>21</v>
      </c>
      <c r="D21" s="25">
        <f>D22+D26</f>
        <v>0</v>
      </c>
      <c r="E21" s="26">
        <f aca="true" t="shared" si="12" ref="E21:W21">E22+E26</f>
        <v>0</v>
      </c>
      <c r="F21" s="26">
        <f t="shared" si="12"/>
        <v>0</v>
      </c>
      <c r="G21" s="26">
        <f t="shared" si="12"/>
        <v>0</v>
      </c>
      <c r="H21" s="26">
        <f t="shared" si="12"/>
        <v>15545</v>
      </c>
      <c r="I21" s="26">
        <f t="shared" si="3"/>
        <v>15545</v>
      </c>
      <c r="J21" s="26">
        <f t="shared" si="4"/>
        <v>15545</v>
      </c>
      <c r="K21" s="26">
        <f t="shared" si="12"/>
        <v>0</v>
      </c>
      <c r="L21" s="26">
        <f t="shared" si="12"/>
        <v>4500</v>
      </c>
      <c r="M21" s="32">
        <f>K21+L21</f>
        <v>4500</v>
      </c>
      <c r="N21" s="37">
        <f t="shared" si="10"/>
        <v>20045</v>
      </c>
      <c r="O21" s="25">
        <f t="shared" si="12"/>
        <v>0</v>
      </c>
      <c r="P21" s="26">
        <f t="shared" si="12"/>
        <v>0</v>
      </c>
      <c r="Q21" s="26">
        <f t="shared" si="12"/>
        <v>0</v>
      </c>
      <c r="R21" s="26">
        <f t="shared" si="12"/>
        <v>205000</v>
      </c>
      <c r="S21" s="26">
        <f t="shared" si="12"/>
        <v>73000</v>
      </c>
      <c r="T21" s="26">
        <f t="shared" si="5"/>
        <v>205000</v>
      </c>
      <c r="U21" s="26">
        <f t="shared" si="6"/>
        <v>205000</v>
      </c>
      <c r="V21" s="26">
        <f t="shared" si="12"/>
        <v>0</v>
      </c>
      <c r="W21" s="26">
        <f t="shared" si="12"/>
        <v>147200</v>
      </c>
      <c r="X21" s="26">
        <f>V21+W21</f>
        <v>147200</v>
      </c>
      <c r="Y21" s="39">
        <f t="shared" si="7"/>
        <v>352200</v>
      </c>
      <c r="Z21" s="41">
        <f t="shared" si="8"/>
        <v>372245</v>
      </c>
    </row>
    <row r="22" spans="1:26" ht="24" customHeight="1">
      <c r="A22" s="20" t="s">
        <v>5</v>
      </c>
      <c r="B22" s="13" t="s">
        <v>45</v>
      </c>
      <c r="C22" s="23" t="s">
        <v>50</v>
      </c>
      <c r="D22" s="24"/>
      <c r="E22" s="15"/>
      <c r="F22" s="15"/>
      <c r="G22" s="15"/>
      <c r="H22" s="16">
        <f>H23+H24+H25</f>
        <v>15545</v>
      </c>
      <c r="I22" s="15">
        <f t="shared" si="3"/>
        <v>15545</v>
      </c>
      <c r="J22" s="15">
        <f t="shared" si="4"/>
        <v>15545</v>
      </c>
      <c r="K22" s="16"/>
      <c r="L22" s="16"/>
      <c r="M22" s="31"/>
      <c r="N22" s="37">
        <f t="shared" si="10"/>
        <v>15545</v>
      </c>
      <c r="O22" s="27"/>
      <c r="P22" s="16"/>
      <c r="Q22" s="16"/>
      <c r="R22" s="16">
        <f>R23+R24+R25</f>
        <v>205000</v>
      </c>
      <c r="S22" s="16">
        <f>S23+S24+S25</f>
        <v>73000</v>
      </c>
      <c r="T22" s="15">
        <f>R22</f>
        <v>205000</v>
      </c>
      <c r="U22" s="15">
        <f t="shared" si="6"/>
        <v>205000</v>
      </c>
      <c r="V22" s="16"/>
      <c r="W22" s="16"/>
      <c r="X22" s="15"/>
      <c r="Y22" s="39">
        <f t="shared" si="7"/>
        <v>205000</v>
      </c>
      <c r="Z22" s="42">
        <f t="shared" si="8"/>
        <v>220545</v>
      </c>
    </row>
    <row r="23" spans="1:26" ht="12" customHeight="1">
      <c r="A23" s="106"/>
      <c r="B23" s="13" t="s">
        <v>66</v>
      </c>
      <c r="C23" s="23" t="s">
        <v>74</v>
      </c>
      <c r="D23" s="24"/>
      <c r="E23" s="15"/>
      <c r="F23" s="15"/>
      <c r="G23" s="15"/>
      <c r="H23" s="16">
        <v>15545</v>
      </c>
      <c r="I23" s="15">
        <f t="shared" si="3"/>
        <v>15545</v>
      </c>
      <c r="J23" s="15">
        <f t="shared" si="4"/>
        <v>15545</v>
      </c>
      <c r="K23" s="16"/>
      <c r="L23" s="16"/>
      <c r="M23" s="31"/>
      <c r="N23" s="37">
        <f t="shared" si="10"/>
        <v>15545</v>
      </c>
      <c r="O23" s="27"/>
      <c r="P23" s="16"/>
      <c r="Q23" s="16"/>
      <c r="R23" s="16">
        <v>195000</v>
      </c>
      <c r="S23" s="16">
        <v>73000</v>
      </c>
      <c r="T23" s="15">
        <f>R23</f>
        <v>195000</v>
      </c>
      <c r="U23" s="15">
        <f t="shared" si="6"/>
        <v>195000</v>
      </c>
      <c r="V23" s="16"/>
      <c r="W23" s="16"/>
      <c r="X23" s="15"/>
      <c r="Y23" s="39">
        <f t="shared" si="7"/>
        <v>195000</v>
      </c>
      <c r="Z23" s="42">
        <f t="shared" si="8"/>
        <v>210545</v>
      </c>
    </row>
    <row r="24" spans="1:26" ht="12" customHeight="1">
      <c r="A24" s="107"/>
      <c r="B24" s="14" t="s">
        <v>67</v>
      </c>
      <c r="C24" s="55" t="s">
        <v>70</v>
      </c>
      <c r="D24" s="24"/>
      <c r="E24" s="15"/>
      <c r="F24" s="15"/>
      <c r="G24" s="15"/>
      <c r="H24" s="16"/>
      <c r="I24" s="15"/>
      <c r="J24" s="15"/>
      <c r="K24" s="16"/>
      <c r="L24" s="16"/>
      <c r="M24" s="31"/>
      <c r="N24" s="37">
        <f t="shared" si="10"/>
        <v>0</v>
      </c>
      <c r="O24" s="27"/>
      <c r="P24" s="16"/>
      <c r="Q24" s="16"/>
      <c r="R24" s="16">
        <v>3000</v>
      </c>
      <c r="S24" s="16"/>
      <c r="T24" s="15">
        <f t="shared" si="5"/>
        <v>3000</v>
      </c>
      <c r="U24" s="15">
        <f t="shared" si="6"/>
        <v>3000</v>
      </c>
      <c r="V24" s="16"/>
      <c r="W24" s="16"/>
      <c r="X24" s="15"/>
      <c r="Y24" s="39">
        <f t="shared" si="7"/>
        <v>3000</v>
      </c>
      <c r="Z24" s="42">
        <f t="shared" si="8"/>
        <v>3000</v>
      </c>
    </row>
    <row r="25" spans="1:26" ht="12" customHeight="1">
      <c r="A25" s="108"/>
      <c r="B25" s="14" t="s">
        <v>68</v>
      </c>
      <c r="C25" s="23" t="s">
        <v>71</v>
      </c>
      <c r="D25" s="24"/>
      <c r="E25" s="15"/>
      <c r="F25" s="15"/>
      <c r="G25" s="15"/>
      <c r="H25" s="16"/>
      <c r="I25" s="15"/>
      <c r="J25" s="15"/>
      <c r="K25" s="16"/>
      <c r="L25" s="16"/>
      <c r="M25" s="31"/>
      <c r="N25" s="37">
        <f t="shared" si="10"/>
        <v>0</v>
      </c>
      <c r="O25" s="27"/>
      <c r="P25" s="16"/>
      <c r="Q25" s="16"/>
      <c r="R25" s="16">
        <v>7000</v>
      </c>
      <c r="S25" s="16"/>
      <c r="T25" s="15">
        <f t="shared" si="5"/>
        <v>7000</v>
      </c>
      <c r="U25" s="15">
        <f t="shared" si="6"/>
        <v>7000</v>
      </c>
      <c r="V25" s="16"/>
      <c r="W25" s="16"/>
      <c r="X25" s="15"/>
      <c r="Y25" s="39">
        <f t="shared" si="7"/>
        <v>7000</v>
      </c>
      <c r="Z25" s="42">
        <f t="shared" si="8"/>
        <v>7000</v>
      </c>
    </row>
    <row r="26" spans="1:26" ht="12" customHeight="1">
      <c r="A26" s="20" t="s">
        <v>6</v>
      </c>
      <c r="B26" s="13" t="s">
        <v>46</v>
      </c>
      <c r="C26" s="23" t="s">
        <v>22</v>
      </c>
      <c r="D26" s="24"/>
      <c r="E26" s="15"/>
      <c r="F26" s="15"/>
      <c r="G26" s="15"/>
      <c r="H26" s="16"/>
      <c r="I26" s="15"/>
      <c r="J26" s="15"/>
      <c r="K26" s="16"/>
      <c r="L26" s="16">
        <v>4500</v>
      </c>
      <c r="M26" s="31">
        <f>K26+L26</f>
        <v>4500</v>
      </c>
      <c r="N26" s="37">
        <f>J26+M26</f>
        <v>4500</v>
      </c>
      <c r="O26" s="27"/>
      <c r="P26" s="16"/>
      <c r="Q26" s="16"/>
      <c r="R26" s="16"/>
      <c r="S26" s="16"/>
      <c r="T26" s="15"/>
      <c r="U26" s="15"/>
      <c r="V26" s="16"/>
      <c r="W26" s="16">
        <v>147200</v>
      </c>
      <c r="X26" s="15">
        <f>V26+W26</f>
        <v>147200</v>
      </c>
      <c r="Y26" s="39">
        <f t="shared" si="7"/>
        <v>147200</v>
      </c>
      <c r="Z26" s="42">
        <f t="shared" si="8"/>
        <v>151700</v>
      </c>
    </row>
    <row r="27" spans="1:26" s="8" customFormat="1" ht="24" customHeight="1">
      <c r="A27" s="19" t="s">
        <v>12</v>
      </c>
      <c r="B27" s="12" t="s">
        <v>47</v>
      </c>
      <c r="C27" s="22" t="s">
        <v>23</v>
      </c>
      <c r="D27" s="25">
        <f>D28+D29</f>
        <v>0</v>
      </c>
      <c r="E27" s="26">
        <f aca="true" t="shared" si="13" ref="E27:W27">E28+E29</f>
        <v>0</v>
      </c>
      <c r="F27" s="26">
        <f t="shared" si="13"/>
        <v>5006</v>
      </c>
      <c r="G27" s="26">
        <f t="shared" si="13"/>
        <v>0</v>
      </c>
      <c r="H27" s="26">
        <f t="shared" si="13"/>
        <v>0</v>
      </c>
      <c r="I27" s="26">
        <f t="shared" si="3"/>
        <v>0</v>
      </c>
      <c r="J27" s="26">
        <f t="shared" si="4"/>
        <v>5006</v>
      </c>
      <c r="K27" s="26">
        <f t="shared" si="13"/>
        <v>0</v>
      </c>
      <c r="L27" s="26">
        <f t="shared" si="13"/>
        <v>0</v>
      </c>
      <c r="M27" s="32">
        <f>K27+L27</f>
        <v>0</v>
      </c>
      <c r="N27" s="37">
        <f>J27+M27</f>
        <v>5006</v>
      </c>
      <c r="O27" s="25">
        <f t="shared" si="13"/>
        <v>0</v>
      </c>
      <c r="P27" s="26">
        <f t="shared" si="13"/>
        <v>0</v>
      </c>
      <c r="Q27" s="26">
        <f t="shared" si="13"/>
        <v>0</v>
      </c>
      <c r="R27" s="26">
        <f t="shared" si="13"/>
        <v>7103</v>
      </c>
      <c r="S27" s="26">
        <f t="shared" si="13"/>
        <v>0</v>
      </c>
      <c r="T27" s="26">
        <f t="shared" si="5"/>
        <v>7103</v>
      </c>
      <c r="U27" s="26">
        <f t="shared" si="6"/>
        <v>7103</v>
      </c>
      <c r="V27" s="26">
        <f t="shared" si="13"/>
        <v>0</v>
      </c>
      <c r="W27" s="26">
        <f t="shared" si="13"/>
        <v>0</v>
      </c>
      <c r="X27" s="26">
        <f>V27+W27</f>
        <v>0</v>
      </c>
      <c r="Y27" s="39">
        <f t="shared" si="7"/>
        <v>7103</v>
      </c>
      <c r="Z27" s="41">
        <f t="shared" si="8"/>
        <v>12109</v>
      </c>
    </row>
    <row r="28" spans="1:26" ht="24" customHeight="1">
      <c r="A28" s="20" t="s">
        <v>5</v>
      </c>
      <c r="B28" s="13" t="s">
        <v>48</v>
      </c>
      <c r="C28" s="23" t="s">
        <v>24</v>
      </c>
      <c r="D28" s="24"/>
      <c r="E28" s="15"/>
      <c r="F28" s="15">
        <v>1422</v>
      </c>
      <c r="G28" s="15"/>
      <c r="H28" s="16"/>
      <c r="I28" s="15"/>
      <c r="J28" s="15">
        <f t="shared" si="4"/>
        <v>1422</v>
      </c>
      <c r="K28" s="16"/>
      <c r="L28" s="16"/>
      <c r="M28" s="31"/>
      <c r="N28" s="37">
        <f>J28+M28</f>
        <v>1422</v>
      </c>
      <c r="O28" s="27"/>
      <c r="P28" s="16"/>
      <c r="Q28" s="16"/>
      <c r="R28" s="16">
        <v>3278</v>
      </c>
      <c r="S28" s="16"/>
      <c r="T28" s="56">
        <f t="shared" si="5"/>
        <v>3278</v>
      </c>
      <c r="U28" s="56">
        <f t="shared" si="6"/>
        <v>3278</v>
      </c>
      <c r="V28" s="16"/>
      <c r="W28" s="16"/>
      <c r="X28" s="15"/>
      <c r="Y28" s="39">
        <f t="shared" si="7"/>
        <v>3278</v>
      </c>
      <c r="Z28" s="42">
        <f t="shared" si="8"/>
        <v>4700</v>
      </c>
    </row>
    <row r="29" spans="1:26" ht="24" customHeight="1" thickBot="1">
      <c r="A29" s="44" t="s">
        <v>6</v>
      </c>
      <c r="B29" s="28" t="s">
        <v>49</v>
      </c>
      <c r="C29" s="45" t="s">
        <v>25</v>
      </c>
      <c r="D29" s="46"/>
      <c r="E29" s="47"/>
      <c r="F29" s="47">
        <v>3584</v>
      </c>
      <c r="G29" s="47"/>
      <c r="H29" s="48"/>
      <c r="I29" s="47"/>
      <c r="J29" s="47">
        <f t="shared" si="4"/>
        <v>3584</v>
      </c>
      <c r="K29" s="48"/>
      <c r="L29" s="48"/>
      <c r="M29" s="49"/>
      <c r="N29" s="50">
        <f>J29+M29</f>
        <v>3584</v>
      </c>
      <c r="O29" s="51"/>
      <c r="P29" s="48"/>
      <c r="Q29" s="48"/>
      <c r="R29" s="48">
        <v>3825</v>
      </c>
      <c r="S29" s="48"/>
      <c r="T29" s="47">
        <f t="shared" si="5"/>
        <v>3825</v>
      </c>
      <c r="U29" s="47">
        <f t="shared" si="6"/>
        <v>3825</v>
      </c>
      <c r="V29" s="48"/>
      <c r="W29" s="48"/>
      <c r="X29" s="47"/>
      <c r="Y29" s="52">
        <f t="shared" si="7"/>
        <v>3825</v>
      </c>
      <c r="Z29" s="53">
        <f t="shared" si="8"/>
        <v>7409</v>
      </c>
    </row>
    <row r="30" spans="1:26" ht="12" customHeight="1" thickBot="1">
      <c r="A30" s="100" t="s">
        <v>72</v>
      </c>
      <c r="B30" s="101"/>
      <c r="C30" s="102"/>
      <c r="D30" s="54"/>
      <c r="E30" s="54"/>
      <c r="F30" s="54">
        <f>F6-F15-F16-F25</f>
        <v>26006</v>
      </c>
      <c r="G30" s="54">
        <f aca="true" t="shared" si="14" ref="G30:Z30">G6-G15-G16-G25</f>
        <v>0</v>
      </c>
      <c r="H30" s="54">
        <f t="shared" si="14"/>
        <v>197644</v>
      </c>
      <c r="I30" s="54">
        <f t="shared" si="14"/>
        <v>197644</v>
      </c>
      <c r="J30" s="54">
        <f t="shared" si="14"/>
        <v>223650</v>
      </c>
      <c r="K30" s="54">
        <f t="shared" si="14"/>
        <v>0</v>
      </c>
      <c r="L30" s="54">
        <f t="shared" si="14"/>
        <v>4500</v>
      </c>
      <c r="M30" s="54">
        <f t="shared" si="14"/>
        <v>4500</v>
      </c>
      <c r="N30" s="54">
        <f t="shared" si="14"/>
        <v>228150</v>
      </c>
      <c r="O30" s="54">
        <f t="shared" si="14"/>
        <v>0</v>
      </c>
      <c r="P30" s="54">
        <f t="shared" si="14"/>
        <v>0</v>
      </c>
      <c r="Q30" s="54">
        <f t="shared" si="14"/>
        <v>0</v>
      </c>
      <c r="R30" s="54">
        <f t="shared" si="14"/>
        <v>395800</v>
      </c>
      <c r="S30" s="54">
        <f t="shared" si="14"/>
        <v>145455</v>
      </c>
      <c r="T30" s="54">
        <f t="shared" si="14"/>
        <v>395800</v>
      </c>
      <c r="U30" s="54">
        <f t="shared" si="14"/>
        <v>395800</v>
      </c>
      <c r="V30" s="54">
        <f t="shared" si="14"/>
        <v>0</v>
      </c>
      <c r="W30" s="54">
        <f t="shared" si="14"/>
        <v>147200</v>
      </c>
      <c r="X30" s="54">
        <f t="shared" si="14"/>
        <v>147200</v>
      </c>
      <c r="Y30" s="54">
        <f t="shared" si="14"/>
        <v>543000</v>
      </c>
      <c r="Z30" s="54">
        <f t="shared" si="14"/>
        <v>771150</v>
      </c>
    </row>
  </sheetData>
  <mergeCells count="36">
    <mergeCell ref="E4:E5"/>
    <mergeCell ref="F4:F5"/>
    <mergeCell ref="G4:G5"/>
    <mergeCell ref="D1:N1"/>
    <mergeCell ref="D2:J2"/>
    <mergeCell ref="G3:I3"/>
    <mergeCell ref="M3:M5"/>
    <mergeCell ref="R3:T3"/>
    <mergeCell ref="O2:U2"/>
    <mergeCell ref="R4:S4"/>
    <mergeCell ref="T4:T5"/>
    <mergeCell ref="Q4:Q5"/>
    <mergeCell ref="A1:A5"/>
    <mergeCell ref="B1:B5"/>
    <mergeCell ref="C1:C5"/>
    <mergeCell ref="D4:D5"/>
    <mergeCell ref="O1:Y1"/>
    <mergeCell ref="Z1:Z5"/>
    <mergeCell ref="K2:M2"/>
    <mergeCell ref="L4:L5"/>
    <mergeCell ref="V4:V5"/>
    <mergeCell ref="W4:W5"/>
    <mergeCell ref="X3:X5"/>
    <mergeCell ref="V2:X2"/>
    <mergeCell ref="N2:N5"/>
    <mergeCell ref="O4:O5"/>
    <mergeCell ref="A30:C30"/>
    <mergeCell ref="A13:A16"/>
    <mergeCell ref="A23:A25"/>
    <mergeCell ref="Y2:Y5"/>
    <mergeCell ref="P4:P5"/>
    <mergeCell ref="U3:U5"/>
    <mergeCell ref="H4:H5"/>
    <mergeCell ref="I4:I5"/>
    <mergeCell ref="J3:J5"/>
    <mergeCell ref="K4:K5"/>
  </mergeCells>
  <printOptions horizontalCentered="1"/>
  <pageMargins left="0.1968503937007874" right="0.1968503937007874" top="0.5905511811023623" bottom="0.1968503937007874" header="0.31496062992125984" footer="0.5118110236220472"/>
  <pageSetup horizontalDpi="600" verticalDpi="600" orientation="landscape" paperSize="9" r:id="rId1"/>
  <headerFooter alignWithMargins="0">
    <oddHeader>&amp;L&amp;"Arial CE,Tučné"&amp;8Rozdelenie finančných prostriedkov na Národný program rozvoja športu v SR v roku 2002&amp;C&amp;P&amp;RPríloha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MS SR</cp:lastModifiedBy>
  <cp:lastPrinted>2003-04-07T06:53:54Z</cp:lastPrinted>
  <dcterms:created xsi:type="dcterms:W3CDTF">2001-06-28T05:55:55Z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