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Hárok 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<sst xmlns="http://schemas.openxmlformats.org/spreadsheetml/2006/main" count="47" uniqueCount="47">
  <si>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 Spolu 05 01  Administratívne výdavky v oblasti politiky poľnohospodárstva a rozvoja vidieka            </t>
  </si>
  <si>
    <t>Obilniny</t>
  </si>
  <si>
    <t>Ryža</t>
  </si>
  <si>
    <t>Náhrady za produkty nepatriace do prílohy 1</t>
  </si>
  <si>
    <t>Potravinové programy</t>
  </si>
  <si>
    <t>Cukor</t>
  </si>
  <si>
    <t>Olivový olej</t>
  </si>
  <si>
    <t>Priadne rastliny</t>
  </si>
  <si>
    <t>Ovocie a zelenina</t>
  </si>
  <si>
    <t>Výrobky vinohradnícko-vinárskeho sektora</t>
  </si>
  <si>
    <t>Podpora</t>
  </si>
  <si>
    <t>Ostatné rastlinné výrobky a ostatné opatrenia</t>
  </si>
  <si>
    <t>Mlieko a mliečne výrobky</t>
  </si>
  <si>
    <t>Hovädzie a teľacie mäso</t>
  </si>
  <si>
    <t>Ovčie a kozie mäso</t>
  </si>
  <si>
    <t>Bravčové mäso, vajcia a hydina, včelárstvo a ostatné živočíšne výrobky</t>
  </si>
  <si>
    <t>Ostatná priama pomoc</t>
  </si>
  <si>
    <t>Dodatočné sumy pomoci</t>
  </si>
  <si>
    <t>Vedľajšia priama pomoc (nevyrovnané zostatky, malí producenti, agromonetárna pomoc atď.)</t>
  </si>
  <si>
    <t xml:space="preserve"> Spolu 05 03  Priama pomoc</t>
  </si>
  <si>
    <t xml:space="preserve"> Spolu 05 04  Rozvoj vidieka</t>
  </si>
  <si>
    <t xml:space="preserve"> Spolu 05 07  Audit poľnohospodárskych výdavkov</t>
  </si>
  <si>
    <t xml:space="preserve"> Spolu 05 08  Politická stratégia a koordinácia pre oblasť politiky  poľnohospodárstva a rozvoja vidieka                            </t>
  </si>
  <si>
    <t xml:space="preserve"> Spolu 11 02  Trhy rybného hospodárstva</t>
  </si>
  <si>
    <t xml:space="preserve"> Spolu 17 01  Admin.výdavky v politike zdravia a ochrany spotrebiteľa </t>
  </si>
  <si>
    <t xml:space="preserve"> Spolu 17 03  Verejné zdravie</t>
  </si>
  <si>
    <t xml:space="preserve"> Spolu 17 04  Bezpečnosť potravín, zdravie zvierat, dobré životné   podmienky zvierat a rastlinolekárstvo</t>
  </si>
  <si>
    <t>Dodatočné odvody od výrobcov mlieka – Pripísané príjmy</t>
  </si>
  <si>
    <t xml:space="preserve"> Fond na reštrukturalizáciu v sektore cukru</t>
  </si>
  <si>
    <t>Fond na reštrukturalizáciu v sektore cukru</t>
  </si>
  <si>
    <t>Dočasné finančné prostriedky na reštrukturalizáciu – Pripísané príjmy</t>
  </si>
  <si>
    <t>Nezrovnalosti týkajúce sa dočasného reštrukturalizačného fondu - pripísané príjmy</t>
  </si>
  <si>
    <t xml:space="preserve"> Spolu Fond na reštrukturalizáciu v sektore cukru</t>
  </si>
  <si>
    <t>Neviazaná priama pomoc</t>
  </si>
  <si>
    <t>Vyrovnanie účtov EPZF — Pripísané príjmy</t>
  </si>
  <si>
    <t>Nezrovnalosti v rámci EPZF – Pripísané príjmy</t>
  </si>
  <si>
    <t>Čerpanie v EUR</t>
  </si>
  <si>
    <t>Kapitola / článok</t>
  </si>
  <si>
    <t>Prehľad o plnení príjmov a čerpaní výdavkov EPZF</t>
  </si>
  <si>
    <t>Prehľad za obdobie od 16. 10. 2008 do 30. 06. 2009 podľa jednotlivých článkov, (kapitol) rozpočtovej nomenklatúry EÚ</t>
  </si>
  <si>
    <t>Zdroj: Odbor finančného riadenia SPP a technickej pomoci MP SR</t>
  </si>
  <si>
    <r>
      <t xml:space="preserve"> Výdavky spolu </t>
    </r>
    <r>
      <rPr>
        <i/>
        <sz val="10"/>
        <color indexed="9"/>
        <rFont val="Tahoma"/>
        <family val="2"/>
      </rPr>
      <t>(okrem Fondu na reštrukturalizáciu v sektore cukru)</t>
    </r>
  </si>
  <si>
    <r>
      <t xml:space="preserve"> Príjmy spolu </t>
    </r>
    <r>
      <rPr>
        <i/>
        <sz val="10"/>
        <color indexed="9"/>
        <rFont val="Tahoma"/>
        <family val="2"/>
      </rPr>
      <t>(okrem 68 01 a 68 02)</t>
    </r>
  </si>
  <si>
    <r>
      <t xml:space="preserve"> Výdavky spolu a príjmy spolu </t>
    </r>
    <r>
      <rPr>
        <i/>
        <sz val="10"/>
        <color indexed="9"/>
        <rFont val="Tahoma"/>
        <family val="2"/>
      </rPr>
      <t>(okrem Fondu na reštrukturalizáciu v sektore cukru)</t>
    </r>
  </si>
  <si>
    <t xml:space="preserve">Spolu 05 02 Opatrenia na poľnohospodárskych trhoch                                                (okrem Fondu na reštrukturalizáciu v sektore cukru)        </t>
  </si>
  <si>
    <t xml:space="preserve"> Ostatné výdavky spolu  (okrem Fondu na reštrukturalizáciu v sektore cukru)   -  kódy 05 04 až 17 04</t>
  </si>
  <si>
    <t>Príloha č. 5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</si>
</sst>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i/>
      <sz val="8"/>
      <color indexed="9"/>
      <name val="Arial"/>
      <family val="0"/>
    </font>
    <font>
      <i/>
      <sz val="10"/>
      <name val="Arial"/>
      <family val="2"/>
    </font>
    <font>
      <sz val="8"/>
      <color indexed="9"/>
      <name val="Arial"/>
      <family val="0"/>
    </font>
    <font>
      <sz val="10"/>
      <name val="Tahoma"/>
      <family val="2"/>
    </font>
    <font>
      <b/>
      <i/>
      <sz val="10"/>
      <name val="Tahoma"/>
      <family val="2"/>
    </font>
    <font>
      <b/>
      <i/>
      <sz val="10"/>
      <color indexed="9"/>
      <name val="Tahoma"/>
      <family val="2"/>
    </font>
    <font>
      <i/>
      <sz val="10"/>
      <color indexed="9"/>
      <name val="Tahoma"/>
      <family val="2"/>
    </font>
    <font>
      <sz val="10"/>
      <color indexed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0" fontId="6" fillId="0" borderId="1" xfId="0" applyFont="1" applyBorder="1" applyAlignment="1">
      <alignment horizontal="right" vertical="center" wrapText="1"/>
    </xf>
    <xf numFmtId="4" fontId="6" fillId="2" borderId="2" xfId="0" applyNumberFormat="1" applyFont="1" applyFill="1" applyBorder="1" applyAlignment="1" applyProtection="1">
      <alignment vertical="center"/>
      <protection locked="0"/>
    </xf>
    <xf numFmtId="4" fontId="6" fillId="0" borderId="3" xfId="0" applyNumberFormat="1" applyFont="1" applyFill="1" applyBorder="1" applyAlignment="1" applyProtection="1">
      <alignment/>
      <protection locked="0"/>
    </xf>
    <xf numFmtId="4" fontId="6" fillId="0" borderId="4" xfId="0" applyNumberFormat="1" applyFont="1" applyFill="1" applyBorder="1" applyAlignment="1" applyProtection="1">
      <alignment/>
      <protection locked="0"/>
    </xf>
    <xf numFmtId="4" fontId="6" fillId="0" borderId="5" xfId="0" applyNumberFormat="1" applyFont="1" applyFill="1" applyBorder="1" applyAlignment="1" applyProtection="1">
      <alignment/>
      <protection locked="0"/>
    </xf>
    <xf numFmtId="4" fontId="7" fillId="2" borderId="6" xfId="0" applyNumberFormat="1" applyFont="1" applyFill="1" applyBorder="1" applyAlignment="1" applyProtection="1">
      <alignment vertical="center"/>
      <protection locked="0"/>
    </xf>
    <xf numFmtId="4" fontId="6" fillId="2" borderId="3" xfId="0" applyNumberFormat="1" applyFont="1" applyFill="1" applyBorder="1" applyAlignment="1" applyProtection="1">
      <alignment/>
      <protection locked="0"/>
    </xf>
    <xf numFmtId="4" fontId="6" fillId="2" borderId="4" xfId="0" applyNumberFormat="1" applyFont="1" applyFill="1" applyBorder="1" applyAlignment="1" applyProtection="1">
      <alignment/>
      <protection locked="0"/>
    </xf>
    <xf numFmtId="4" fontId="6" fillId="2" borderId="4" xfId="0" applyNumberFormat="1" applyFont="1" applyFill="1" applyBorder="1" applyAlignment="1" applyProtection="1">
      <alignment vertical="center"/>
      <protection locked="0"/>
    </xf>
    <xf numFmtId="4" fontId="6" fillId="2" borderId="5" xfId="0" applyNumberFormat="1" applyFont="1" applyFill="1" applyBorder="1" applyAlignment="1">
      <alignment vertical="center"/>
    </xf>
    <xf numFmtId="4" fontId="6" fillId="2" borderId="6" xfId="0" applyNumberFormat="1" applyFont="1" applyFill="1" applyBorder="1" applyAlignment="1" applyProtection="1">
      <alignment vertical="center"/>
      <protection locked="0"/>
    </xf>
    <xf numFmtId="4" fontId="8" fillId="3" borderId="6" xfId="0" applyNumberFormat="1" applyFont="1" applyFill="1" applyBorder="1" applyAlignment="1" applyProtection="1">
      <alignment vertical="center"/>
      <protection locked="0"/>
    </xf>
    <xf numFmtId="4" fontId="6" fillId="4" borderId="7" xfId="0" applyNumberFormat="1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center" vertical="top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2" fontId="6" fillId="0" borderId="10" xfId="0" applyNumberFormat="1" applyFont="1" applyBorder="1" applyAlignment="1" applyProtection="1">
      <alignment vertical="top" wrapText="1"/>
      <protection locked="0"/>
    </xf>
    <xf numFmtId="2" fontId="6" fillId="0" borderId="12" xfId="0" applyNumberFormat="1" applyFont="1" applyBorder="1" applyAlignment="1" applyProtection="1">
      <alignment vertical="top" wrapText="1"/>
      <protection locked="0"/>
    </xf>
    <xf numFmtId="2" fontId="6" fillId="0" borderId="14" xfId="0" applyNumberFormat="1" applyFont="1" applyBorder="1" applyAlignment="1" applyProtection="1">
      <alignment vertical="top" wrapText="1"/>
      <protection locked="0"/>
    </xf>
    <xf numFmtId="2" fontId="6" fillId="0" borderId="14" xfId="0" applyNumberFormat="1" applyFont="1" applyBorder="1" applyAlignment="1" applyProtection="1">
      <alignment vertical="center" wrapText="1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4" fontId="10" fillId="6" borderId="6" xfId="0" applyNumberFormat="1" applyFont="1" applyFill="1" applyBorder="1" applyAlignment="1" applyProtection="1">
      <alignment/>
      <protection locked="0"/>
    </xf>
    <xf numFmtId="0" fontId="8" fillId="6" borderId="17" xfId="0" applyFont="1" applyFill="1" applyBorder="1" applyAlignment="1" applyProtection="1">
      <alignment horizontal="left" vertical="top" wrapText="1"/>
      <protection locked="0"/>
    </xf>
    <xf numFmtId="0" fontId="8" fillId="6" borderId="18" xfId="0" applyFont="1" applyFill="1" applyBorder="1" applyAlignment="1" applyProtection="1">
      <alignment horizontal="left" vertical="top" wrapText="1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0" fontId="8" fillId="3" borderId="21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19" xfId="0" applyFont="1" applyFill="1" applyBorder="1" applyAlignment="1" applyProtection="1">
      <alignment horizontal="left" vertical="center" wrapText="1"/>
      <protection locked="0"/>
    </xf>
    <xf numFmtId="0" fontId="8" fillId="3" borderId="20" xfId="0" applyFont="1" applyFill="1" applyBorder="1" applyAlignment="1" applyProtection="1">
      <alignment horizontal="left" vertical="center" wrapText="1"/>
      <protection locked="0"/>
    </xf>
    <xf numFmtId="0" fontId="8" fillId="3" borderId="22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7" fillId="4" borderId="23" xfId="0" applyFont="1" applyFill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8" fillId="5" borderId="19" xfId="0" applyFont="1" applyFill="1" applyBorder="1" applyAlignment="1" applyProtection="1">
      <alignment horizontal="left" vertical="center"/>
      <protection locked="0"/>
    </xf>
    <xf numFmtId="0" fontId="8" fillId="5" borderId="25" xfId="0" applyFont="1" applyFill="1" applyBorder="1" applyAlignment="1" applyProtection="1">
      <alignment horizontal="left" vertical="center"/>
      <protection locked="0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left" vertical="center" wrapText="1"/>
      <protection locked="0"/>
    </xf>
    <xf numFmtId="0" fontId="6" fillId="2" borderId="24" xfId="0" applyFont="1" applyFill="1" applyBorder="1" applyAlignment="1" applyProtection="1">
      <alignment horizontal="left" vertical="center" wrapText="1"/>
      <protection locked="0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28" xfId="0" applyFont="1" applyFill="1" applyBorder="1" applyAlignment="1" applyProtection="1">
      <alignment horizontal="left" vertical="center"/>
      <protection locked="0"/>
    </xf>
    <xf numFmtId="0" fontId="6" fillId="2" borderId="29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view="pageBreakPreview" zoomScale="120" zoomScaleSheetLayoutView="120" workbookViewId="0" topLeftCell="A1">
      <selection activeCell="C5" sqref="C5"/>
    </sheetView>
  </sheetViews>
  <sheetFormatPr defaultColWidth="9.140625" defaultRowHeight="12.75"/>
  <cols>
    <col min="1" max="1" width="8.421875" style="0" customWidth="1"/>
    <col min="2" max="2" width="63.8515625" style="0" customWidth="1"/>
    <col min="3" max="3" width="17.7109375" style="0" customWidth="1"/>
    <col min="4" max="4" width="12.140625" style="0" customWidth="1"/>
  </cols>
  <sheetData>
    <row r="1" spans="1:3" ht="15">
      <c r="A1" s="52" t="s">
        <v>38</v>
      </c>
      <c r="B1" s="52"/>
      <c r="C1" s="52"/>
    </row>
    <row r="2" ht="14.25" customHeight="1"/>
    <row r="3" ht="14.25" customHeight="1"/>
    <row r="4" spans="1:3" ht="29.25" customHeight="1" thickBot="1">
      <c r="A4" s="53" t="s">
        <v>39</v>
      </c>
      <c r="B4" s="53"/>
      <c r="C4" s="5" t="s">
        <v>46</v>
      </c>
    </row>
    <row r="5" spans="1:3" ht="18.75" customHeight="1" thickBot="1">
      <c r="A5" s="54" t="s">
        <v>37</v>
      </c>
      <c r="B5" s="55"/>
      <c r="C5" s="32" t="s">
        <v>36</v>
      </c>
    </row>
    <row r="6" spans="1:3" ht="24.75" customHeight="1" thickBot="1">
      <c r="A6" s="58" t="s">
        <v>0</v>
      </c>
      <c r="B6" s="59"/>
      <c r="C6" s="6">
        <v>0</v>
      </c>
    </row>
    <row r="7" spans="1:3" ht="12.75">
      <c r="A7" s="20" t="str">
        <f>"050201"</f>
        <v>050201</v>
      </c>
      <c r="B7" s="21" t="s">
        <v>1</v>
      </c>
      <c r="C7" s="7">
        <v>426512.66</v>
      </c>
    </row>
    <row r="8" spans="1:3" ht="12.75">
      <c r="A8" s="22" t="str">
        <f>"050202"</f>
        <v>050202</v>
      </c>
      <c r="B8" s="23" t="s">
        <v>2</v>
      </c>
      <c r="C8" s="8">
        <v>0</v>
      </c>
    </row>
    <row r="9" spans="1:3" ht="12.75">
      <c r="A9" s="22" t="str">
        <f>"050203"</f>
        <v>050203</v>
      </c>
      <c r="B9" s="23" t="s">
        <v>3</v>
      </c>
      <c r="C9" s="8">
        <v>81241.81</v>
      </c>
    </row>
    <row r="10" spans="1:3" ht="12.75">
      <c r="A10" s="22" t="str">
        <f>"050204"</f>
        <v>050204</v>
      </c>
      <c r="B10" s="23" t="s">
        <v>4</v>
      </c>
      <c r="C10" s="8">
        <v>0</v>
      </c>
    </row>
    <row r="11" spans="1:3" ht="12.75">
      <c r="A11" s="22" t="str">
        <f>"050205"</f>
        <v>050205</v>
      </c>
      <c r="B11" s="23" t="s">
        <v>5</v>
      </c>
      <c r="C11" s="8">
        <v>5365050.82</v>
      </c>
    </row>
    <row r="12" spans="1:3" ht="12.75">
      <c r="A12" s="22" t="str">
        <f>"050206"</f>
        <v>050206</v>
      </c>
      <c r="B12" s="23" t="s">
        <v>6</v>
      </c>
      <c r="C12" s="8">
        <v>0</v>
      </c>
    </row>
    <row r="13" spans="1:3" ht="12.75">
      <c r="A13" s="22" t="str">
        <f>"050207"</f>
        <v>050207</v>
      </c>
      <c r="B13" s="23" t="s">
        <v>7</v>
      </c>
      <c r="C13" s="8">
        <v>0</v>
      </c>
    </row>
    <row r="14" spans="1:3" ht="12.75">
      <c r="A14" s="22" t="str">
        <f>"050208"</f>
        <v>050208</v>
      </c>
      <c r="B14" s="23" t="s">
        <v>8</v>
      </c>
      <c r="C14" s="8">
        <v>282859.77</v>
      </c>
    </row>
    <row r="15" spans="1:3" ht="12.75">
      <c r="A15" s="22" t="str">
        <f>"050209"</f>
        <v>050209</v>
      </c>
      <c r="B15" s="23" t="s">
        <v>9</v>
      </c>
      <c r="C15" s="8">
        <v>2453962.54</v>
      </c>
    </row>
    <row r="16" spans="1:3" ht="12.75">
      <c r="A16" s="22" t="str">
        <f>"050210"</f>
        <v>050210</v>
      </c>
      <c r="B16" s="23" t="s">
        <v>10</v>
      </c>
      <c r="C16" s="8">
        <v>290570.66</v>
      </c>
    </row>
    <row r="17" spans="1:3" ht="12.75">
      <c r="A17" s="22" t="str">
        <f>"050211"</f>
        <v>050211</v>
      </c>
      <c r="B17" s="23" t="s">
        <v>11</v>
      </c>
      <c r="C17" s="8">
        <v>43682.9</v>
      </c>
    </row>
    <row r="18" spans="1:3" ht="12.75">
      <c r="A18" s="22" t="str">
        <f>"050212"</f>
        <v>050212</v>
      </c>
      <c r="B18" s="23" t="s">
        <v>12</v>
      </c>
      <c r="C18" s="8">
        <v>264344.55</v>
      </c>
    </row>
    <row r="19" spans="1:3" ht="12.75">
      <c r="A19" s="22" t="str">
        <f>"050213"</f>
        <v>050213</v>
      </c>
      <c r="B19" s="23" t="s">
        <v>13</v>
      </c>
      <c r="C19" s="8">
        <v>0</v>
      </c>
    </row>
    <row r="20" spans="1:3" ht="12.75">
      <c r="A20" s="22" t="str">
        <f>"050214"</f>
        <v>050214</v>
      </c>
      <c r="B20" s="23" t="s">
        <v>14</v>
      </c>
      <c r="C20" s="8">
        <v>0</v>
      </c>
    </row>
    <row r="21" spans="1:3" ht="12.75" customHeight="1" thickBot="1">
      <c r="A21" s="24" t="str">
        <f>"050215"</f>
        <v>050215</v>
      </c>
      <c r="B21" s="25" t="s">
        <v>15</v>
      </c>
      <c r="C21" s="9">
        <v>322201.46</v>
      </c>
    </row>
    <row r="22" spans="1:3" ht="28.5" customHeight="1" thickBot="1">
      <c r="A22" s="60" t="s">
        <v>44</v>
      </c>
      <c r="B22" s="61"/>
      <c r="C22" s="10">
        <f>SUM(C7:C21)</f>
        <v>9530427.170000004</v>
      </c>
    </row>
    <row r="23" spans="1:3" ht="12.75">
      <c r="A23" s="20" t="str">
        <f>"050301"</f>
        <v>050301</v>
      </c>
      <c r="B23" s="21" t="s">
        <v>33</v>
      </c>
      <c r="C23" s="7">
        <v>197634409.16</v>
      </c>
    </row>
    <row r="24" spans="1:3" ht="12.75">
      <c r="A24" s="22" t="str">
        <f>"050302"</f>
        <v>050302</v>
      </c>
      <c r="B24" s="23" t="s">
        <v>16</v>
      </c>
      <c r="C24" s="8">
        <v>2664494.31</v>
      </c>
    </row>
    <row r="25" spans="1:3" ht="12.75">
      <c r="A25" s="22" t="str">
        <f>"050303"</f>
        <v>050303</v>
      </c>
      <c r="B25" s="23" t="s">
        <v>17</v>
      </c>
      <c r="C25" s="8">
        <v>0</v>
      </c>
    </row>
    <row r="26" spans="1:3" ht="26.25" thickBot="1">
      <c r="A26" s="26" t="str">
        <f>"050304"</f>
        <v>050304</v>
      </c>
      <c r="B26" s="27" t="s">
        <v>18</v>
      </c>
      <c r="C26" s="9">
        <v>0</v>
      </c>
    </row>
    <row r="27" spans="1:3" ht="13.5" thickBot="1">
      <c r="A27" s="62" t="s">
        <v>19</v>
      </c>
      <c r="B27" s="63"/>
      <c r="C27" s="10">
        <v>200298903.47</v>
      </c>
    </row>
    <row r="28" spans="1:3" ht="12.75">
      <c r="A28" s="56" t="s">
        <v>20</v>
      </c>
      <c r="B28" s="57"/>
      <c r="C28" s="11">
        <v>0</v>
      </c>
    </row>
    <row r="29" spans="1:3" ht="16.5" customHeight="1">
      <c r="A29" s="36" t="s">
        <v>21</v>
      </c>
      <c r="B29" s="37"/>
      <c r="C29" s="12">
        <v>3555.47</v>
      </c>
    </row>
    <row r="30" spans="1:3" ht="27" customHeight="1">
      <c r="A30" s="48" t="s">
        <v>22</v>
      </c>
      <c r="B30" s="49"/>
      <c r="C30" s="13">
        <v>0</v>
      </c>
    </row>
    <row r="31" spans="1:3" ht="15" customHeight="1">
      <c r="A31" s="36" t="s">
        <v>23</v>
      </c>
      <c r="B31" s="37"/>
      <c r="C31" s="12">
        <v>0</v>
      </c>
    </row>
    <row r="32" spans="1:3" ht="15.75" customHeight="1">
      <c r="A32" s="36" t="s">
        <v>24</v>
      </c>
      <c r="B32" s="37"/>
      <c r="C32" s="12">
        <v>0</v>
      </c>
    </row>
    <row r="33" spans="1:3" ht="13.5" customHeight="1">
      <c r="A33" s="36" t="s">
        <v>25</v>
      </c>
      <c r="B33" s="37"/>
      <c r="C33" s="13">
        <v>0</v>
      </c>
    </row>
    <row r="34" spans="1:3" ht="28.5" customHeight="1" thickBot="1">
      <c r="A34" s="38" t="s">
        <v>26</v>
      </c>
      <c r="B34" s="39"/>
      <c r="C34" s="14">
        <v>0</v>
      </c>
    </row>
    <row r="35" spans="1:3" ht="27.75" customHeight="1" thickBot="1">
      <c r="A35" s="40" t="s">
        <v>45</v>
      </c>
      <c r="B35" s="41"/>
      <c r="C35" s="15">
        <f>SUM(C28:C34)</f>
        <v>3555.47</v>
      </c>
    </row>
    <row r="36" spans="1:3" ht="14.25" customHeight="1" thickBot="1">
      <c r="A36" s="42" t="s">
        <v>41</v>
      </c>
      <c r="B36" s="43"/>
      <c r="C36" s="16">
        <f>C6+C22+C27+C35</f>
        <v>209832886.11</v>
      </c>
    </row>
    <row r="37" spans="1:3" ht="12.75">
      <c r="A37" s="20" t="str">
        <f>"6701"</f>
        <v>6701</v>
      </c>
      <c r="B37" s="28" t="s">
        <v>34</v>
      </c>
      <c r="C37" s="7">
        <v>-70716.76</v>
      </c>
    </row>
    <row r="38" spans="1:3" ht="12.75">
      <c r="A38" s="22" t="str">
        <f>"6702"</f>
        <v>6702</v>
      </c>
      <c r="B38" s="29" t="s">
        <v>35</v>
      </c>
      <c r="C38" s="8">
        <v>-39044.52</v>
      </c>
    </row>
    <row r="39" spans="1:3" ht="19.5" customHeight="1" thickBot="1">
      <c r="A39" s="24" t="str">
        <f>"6703"</f>
        <v>6703</v>
      </c>
      <c r="B39" s="30" t="s">
        <v>27</v>
      </c>
      <c r="C39" s="9">
        <v>0</v>
      </c>
    </row>
    <row r="40" spans="1:3" ht="14.25" customHeight="1" thickBot="1">
      <c r="A40" s="46" t="s">
        <v>42</v>
      </c>
      <c r="B40" s="47"/>
      <c r="C40" s="16">
        <f>SUM(C37:C39)</f>
        <v>-109761.28</v>
      </c>
    </row>
    <row r="41" spans="1:3" ht="28.5" customHeight="1" thickBot="1">
      <c r="A41" s="44" t="s">
        <v>43</v>
      </c>
      <c r="B41" s="45"/>
      <c r="C41" s="16">
        <f>C6+C22+C27+C35+C40</f>
        <v>209723124.83</v>
      </c>
    </row>
    <row r="42" spans="1:3" ht="15.75" customHeight="1" thickBot="1">
      <c r="A42" s="50" t="s">
        <v>28</v>
      </c>
      <c r="B42" s="51"/>
      <c r="C42" s="17"/>
    </row>
    <row r="43" spans="1:3" ht="18" customHeight="1">
      <c r="A43" s="22" t="str">
        <f>"050216"</f>
        <v>050216</v>
      </c>
      <c r="B43" s="23" t="s">
        <v>29</v>
      </c>
      <c r="C43" s="18">
        <v>49578449.14</v>
      </c>
    </row>
    <row r="44" spans="1:3" ht="22.5" customHeight="1">
      <c r="A44" s="22" t="str">
        <f>"6801"</f>
        <v>6801</v>
      </c>
      <c r="B44" s="29" t="s">
        <v>30</v>
      </c>
      <c r="C44" s="8">
        <v>-21059312.68</v>
      </c>
    </row>
    <row r="45" spans="1:3" ht="29.25" customHeight="1" thickBot="1">
      <c r="A45" s="24" t="str">
        <f>"6802"</f>
        <v>6802</v>
      </c>
      <c r="B45" s="31" t="s">
        <v>31</v>
      </c>
      <c r="C45" s="19">
        <v>0</v>
      </c>
    </row>
    <row r="46" spans="1:3" ht="18.75" customHeight="1" thickBot="1">
      <c r="A46" s="34" t="s">
        <v>32</v>
      </c>
      <c r="B46" s="35"/>
      <c r="C46" s="33">
        <f>C42+C43+C44</f>
        <v>28519136.46</v>
      </c>
    </row>
    <row r="47" spans="1:3" ht="15" customHeight="1">
      <c r="A47" s="3"/>
      <c r="B47" s="3"/>
      <c r="C47" s="4"/>
    </row>
    <row r="48" spans="1:3" ht="12.75">
      <c r="A48" s="2" t="s">
        <v>40</v>
      </c>
      <c r="B48" s="1"/>
      <c r="C48" s="1"/>
    </row>
  </sheetData>
  <mergeCells count="19">
    <mergeCell ref="A1:C1"/>
    <mergeCell ref="A4:B4"/>
    <mergeCell ref="A5:B5"/>
    <mergeCell ref="A28:B28"/>
    <mergeCell ref="A6:B6"/>
    <mergeCell ref="A22:B22"/>
    <mergeCell ref="A27:B27"/>
    <mergeCell ref="A31:B31"/>
    <mergeCell ref="A29:B29"/>
    <mergeCell ref="A30:B30"/>
    <mergeCell ref="A42:B42"/>
    <mergeCell ref="A46:B46"/>
    <mergeCell ref="A32:B32"/>
    <mergeCell ref="A33:B33"/>
    <mergeCell ref="A34:B34"/>
    <mergeCell ref="A35:B35"/>
    <mergeCell ref="A36:B36"/>
    <mergeCell ref="A41:B41"/>
    <mergeCell ref="A40:B40"/>
  </mergeCells>
  <printOptions/>
  <pageMargins left="0.984251968503937" right="0.7874015748031497" top="0.6299212598425197" bottom="0.3937007874015748" header="0.3937007874015748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dagmar.moravcikova</dc:creator>
  <cp:keywords/>
  <dc:description/>
  <cp:lastModifiedBy>daniel.prochazka</cp:lastModifiedBy>
  <cp:lastPrinted>2009-11-05T10:24:00Z</cp:lastPrinted>
  <dcterms:created xsi:type="dcterms:W3CDTF">2007-08-03T09:11:46Z</dcterms:created>
  <dcterms:modified xsi:type="dcterms:W3CDTF">2009-11-05T10:24:48Z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