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6570" tabRatio="597" activeTab="0"/>
  </bookViews>
  <sheets>
    <sheet name="Pril2" sheetId="1" r:id="rId1"/>
    <sheet name="Pril2a" sheetId="2" r:id="rId2"/>
    <sheet name="Pril2b" sheetId="3" r:id="rId3"/>
    <sheet name="Pril3a" sheetId="4" r:id="rId4"/>
    <sheet name="Pril3" sheetId="5" r:id="rId5"/>
    <sheet name="Pril3b" sheetId="6" r:id="rId6"/>
    <sheet name="Pril3c" sheetId="7" r:id="rId7"/>
    <sheet name="Pril3d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<sst xmlns="http://schemas.openxmlformats.org/spreadsheetml/2006/main" count="259" uniqueCount="128">
  <si>
    <t>CLO</t>
  </si>
  <si>
    <t>SPD</t>
  </si>
  <si>
    <t>DPH</t>
  </si>
  <si>
    <t>SPOLU</t>
  </si>
  <si>
    <t xml:space="preserve">              v Sk</t>
  </si>
  <si>
    <t>Druh</t>
  </si>
  <si>
    <t>SPD spolu</t>
  </si>
  <si>
    <t>Spolu</t>
  </si>
  <si>
    <t>v Sk</t>
  </si>
  <si>
    <t>CELKOM</t>
  </si>
  <si>
    <t>VDD</t>
  </si>
  <si>
    <t>DPR</t>
  </si>
  <si>
    <t>Úroky</t>
  </si>
  <si>
    <t>Colný úrad</t>
  </si>
  <si>
    <t>ÚROKY</t>
  </si>
  <si>
    <t>Bratislava</t>
  </si>
  <si>
    <t>Čierna n/T</t>
  </si>
  <si>
    <t>Fiľakovo</t>
  </si>
  <si>
    <t>Komárno</t>
  </si>
  <si>
    <t>Košice</t>
  </si>
  <si>
    <t>Nitra</t>
  </si>
  <si>
    <t>Poprad</t>
  </si>
  <si>
    <t>Prešov</t>
  </si>
  <si>
    <t>Senica</t>
  </si>
  <si>
    <t>Štúrovo</t>
  </si>
  <si>
    <t>Trenčín</t>
  </si>
  <si>
    <t>Trstená</t>
  </si>
  <si>
    <t xml:space="preserve"> </t>
  </si>
  <si>
    <t>B.Bystrica</t>
  </si>
  <si>
    <t>P.č.</t>
  </si>
  <si>
    <t xml:space="preserve">Počet vydaných rozhodnutí </t>
  </si>
  <si>
    <t>1.</t>
  </si>
  <si>
    <t>Colné záložné právo</t>
  </si>
  <si>
    <t>2.1.</t>
  </si>
  <si>
    <t>Exekučný príkaz na prikázanie pohľadávky na peňažné prostriedky dlžníkov na účtoch vedených v bankách alebo iné pohľadávky</t>
  </si>
  <si>
    <t>2.2.</t>
  </si>
  <si>
    <t>Preúčtovanie nadmerného odpočtu DPH dlžníkov</t>
  </si>
  <si>
    <t>2.3.</t>
  </si>
  <si>
    <t>3.</t>
  </si>
  <si>
    <t>Exekučný príkaz na zrážku zo mzdy, inej odmeny...</t>
  </si>
  <si>
    <t>4.</t>
  </si>
  <si>
    <t>Exekučný príkaz na predaj hnuteľných vecí</t>
  </si>
  <si>
    <t>5.</t>
  </si>
  <si>
    <t>Exekučný príkaz na predaj nehnuteľností</t>
  </si>
  <si>
    <t>6.</t>
  </si>
  <si>
    <t xml:space="preserve">                     S P O L U :</t>
  </si>
  <si>
    <t>v tis. Sk</t>
  </si>
  <si>
    <t>Pohľadávky  v lehote splatnosti</t>
  </si>
  <si>
    <t>Pohľadávky po lehote splatnosti</t>
  </si>
  <si>
    <t>Pohľadávky celkom</t>
  </si>
  <si>
    <t>COLNÉ RIADITEĽSTVO SR</t>
  </si>
  <si>
    <t>Žilina</t>
  </si>
  <si>
    <t>Pohľadávky                             po lehote splatnosti               (spolu s úrokmi a VDD)</t>
  </si>
  <si>
    <t>v  Sk</t>
  </si>
  <si>
    <t>S P O L U</t>
  </si>
  <si>
    <t>COLNÉ  RIADITEĽSTVO SR</t>
  </si>
  <si>
    <t>Pohľadávky                           v lehote splatnosti    (odklad platenia sumy cla a povolenie splátok)</t>
  </si>
  <si>
    <t>Porovnanie  pohľadávok CS</t>
  </si>
  <si>
    <t xml:space="preserve">Poznámka : </t>
  </si>
  <si>
    <t>pohľadávky v lehote splatnosti (odklad platenia sumy cla a povolenie splátok)</t>
  </si>
  <si>
    <t>Výška vymáhaných finančných prostriedkov                          v Sk</t>
  </si>
  <si>
    <t>Výška vymožených finančných prostriedkov                           v Sk</t>
  </si>
  <si>
    <t>Výška vymáhaných finančných prostriedkov                              v Sk</t>
  </si>
  <si>
    <t>Výška vymožených finančných prostriedkov                               v Sk</t>
  </si>
  <si>
    <t>Účinnosť vymáhania                    v %</t>
  </si>
  <si>
    <t>Účinnosť vymáhania                               v %</t>
  </si>
  <si>
    <t>Preúčtovanie z bankových záruk a vinkulácií */</t>
  </si>
  <si>
    <t>Vývoj pohľadávok Colnej správy SR</t>
  </si>
  <si>
    <t>Banská Bystrica</t>
  </si>
  <si>
    <t>2.</t>
  </si>
  <si>
    <t>7.</t>
  </si>
  <si>
    <t>8.</t>
  </si>
  <si>
    <t>9.</t>
  </si>
  <si>
    <t>10.</t>
  </si>
  <si>
    <t>11.</t>
  </si>
  <si>
    <t>% porovnania 2003/2002</t>
  </si>
  <si>
    <t>Exekučný príkaz na predaj cenných papierov</t>
  </si>
  <si>
    <t>Exekučný príkaz na predaj podniku alebo jeho časti</t>
  </si>
  <si>
    <t>Ekekučný príkaz na postihnutie majetkového práva spojeného s podielom spoločníka s.r.o.</t>
  </si>
  <si>
    <t>Výzva */</t>
  </si>
  <si>
    <t xml:space="preserve">Poznámka:  */ Výzva nie je zahrnutá do "SPOLU" </t>
  </si>
  <si>
    <t>12.</t>
  </si>
  <si>
    <t>13.</t>
  </si>
  <si>
    <t>14.</t>
  </si>
  <si>
    <t>Stav ku dňu</t>
  </si>
  <si>
    <t>Formy vymáhania</t>
  </si>
  <si>
    <t xml:space="preserve">Porovnanie vymáhania pohľadávok CS </t>
  </si>
  <si>
    <t>31.01.02</t>
  </si>
  <si>
    <t>31.03.02</t>
  </si>
  <si>
    <t>30.06.02</t>
  </si>
  <si>
    <t>30.09.02</t>
  </si>
  <si>
    <t>31.12.02</t>
  </si>
  <si>
    <t>31.01.03</t>
  </si>
  <si>
    <t>31.03.03</t>
  </si>
  <si>
    <t>30.04.02</t>
  </si>
  <si>
    <t>30.04.03</t>
  </si>
  <si>
    <t>31.05.02</t>
  </si>
  <si>
    <t>31.05.03</t>
  </si>
  <si>
    <t>30.06.03</t>
  </si>
  <si>
    <t>Výška pohľadávok colných úradov v lehote splatnosti                                                                                                                                                                                                           (odklad platenia sumy cla a povolenie splátok) k 30. 6. 2003</t>
  </si>
  <si>
    <t>Výška pohľadávok colných úradov po lehote splatnosti k 30. 6. 2003</t>
  </si>
  <si>
    <t>K 30. 6. 2003</t>
  </si>
  <si>
    <t>K 30. 6. 2002</t>
  </si>
  <si>
    <t xml:space="preserve"> 30. 6. 2003</t>
  </si>
  <si>
    <t>COLNÉ  RIADITEĽSTVO  SR</t>
  </si>
  <si>
    <t>Poč. príp.</t>
  </si>
  <si>
    <t>Dlžná suma vrátane úrokov</t>
  </si>
  <si>
    <t xml:space="preserve">Vymožená finančná čiastka </t>
  </si>
  <si>
    <t>Pohľadávka celkom</t>
  </si>
  <si>
    <t>15.</t>
  </si>
  <si>
    <t>Úroky pri organizáciach v konkurznom konaní sa vyčísľujú ku dňu vyhlásenia konkurzu</t>
  </si>
  <si>
    <t>Pohľadávky voči dlžníkom v konkurznom konaní                                          od 1.1.2003 do 30.6.2003</t>
  </si>
  <si>
    <t>Čierna n/Tisou</t>
  </si>
  <si>
    <t xml:space="preserve">            v Sk</t>
  </si>
  <si>
    <t>P.  č.</t>
  </si>
  <si>
    <t>Čierna nad/Tisou</t>
  </si>
  <si>
    <t>Pohľadávky voči dlžníkom v likvidácii  od 1. 1. 2003 do 30. 6. 2003</t>
  </si>
  <si>
    <t>P. č.</t>
  </si>
  <si>
    <t>Čierna nad /Tisou</t>
  </si>
  <si>
    <t>Pohľadávky voči dlžníkom v   ČR   k    30. 6. 2003</t>
  </si>
  <si>
    <t>Príloha č. 2</t>
  </si>
  <si>
    <t>Príloha č. 2a</t>
  </si>
  <si>
    <t>Príloha č. 2b</t>
  </si>
  <si>
    <t>Príloha č. 3</t>
  </si>
  <si>
    <t>Príloha č. 3a</t>
  </si>
  <si>
    <t>Príloha č. 3b</t>
  </si>
  <si>
    <t>Príloha č. 3c</t>
  </si>
  <si>
    <t>Príloha č. 3d</t>
  </si>
</sst>
</file>

<file path=xl/styles.xml><?xml version="1.0" encoding="utf-8"?>
<styleSheet xmlns="http://schemas.openxmlformats.org/spreadsheetml/2006/main">
  <numFmts count="6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d/mm/yy"/>
    <numFmt numFmtId="181" formatCode="&quot;Ł&quot;#,##0;\-&quot;Ł&quot;#,##0"/>
    <numFmt numFmtId="182" formatCode="&quot;Ł&quot;#,##0;[Red]\-&quot;Ł&quot;#,##0"/>
    <numFmt numFmtId="183" formatCode="&quot;Ł&quot;#,##0.00;\-&quot;Ł&quot;#,##0.00"/>
    <numFmt numFmtId="184" formatCode="&quot;Ł&quot;#,##0.00;[Red]\-&quot;Ł&quot;#,##0.00"/>
    <numFmt numFmtId="185" formatCode="_-&quot;Ł&quot;* #,##0_-;\-&quot;Ł&quot;* #,##0_-;_-&quot;Ł&quot;* &quot;-&quot;_-;_-@_-"/>
    <numFmt numFmtId="186" formatCode="_-* #,##0_-;\-* #,##0_-;_-* &quot;-&quot;_-;_-@_-"/>
    <numFmt numFmtId="187" formatCode="_-&quot;Ł&quot;* #,##0.00_-;\-&quot;Ł&quot;* #,##0.00_-;_-&quot;Ł&quot;* &quot;-&quot;??_-;_-@_-"/>
    <numFmt numFmtId="188" formatCode="_-* #,##0.00_-;\-* #,##0.00_-;_-* &quot;-&quot;??_-;_-@_-"/>
    <numFmt numFmtId="189" formatCode="#,##0;[Red]#,##0"/>
    <numFmt numFmtId="190" formatCode="#,##0\ &quot;Sk&quot;_-;#,##0\ &quot;Sk&quot;\-"/>
    <numFmt numFmtId="191" formatCode="#,##0\ &quot;Sk&quot;_-;[Red]#,##0\ &quot;Sk&quot;\-"/>
    <numFmt numFmtId="192" formatCode="#,##0.00\ &quot;Sk&quot;_-;#,##0.00\ &quot;Sk&quot;\-"/>
    <numFmt numFmtId="193" formatCode="#,##0.00\ &quot;Sk&quot;_-;[Red]#,##0.00\ &quot;Sk&quot;\-"/>
    <numFmt numFmtId="194" formatCode="_-* #,##0\ &quot;Sk&quot;_-;_-* #,##0\ &quot;Sk&quot;\-;_-* &quot;-&quot;\ &quot;Sk&quot;_-;_-@_-"/>
    <numFmt numFmtId="195" formatCode="_-* #,##0\ _S_k_-;_-* #,##0\ _S_k\-;_-* &quot;-&quot;\ _S_k_-;_-@_-"/>
    <numFmt numFmtId="196" formatCode="_-* #,##0.00\ &quot;Sk&quot;_-;_-* #,##0.00\ &quot;Sk&quot;\-;_-* &quot;-&quot;??\ &quot;Sk&quot;_-;_-@_-"/>
    <numFmt numFmtId="197" formatCode="_-* #,##0.00\ _S_k_-;_-* #,##0.00\ _S_k\-;_-* &quot;-&quot;??\ _S_k_-;_-@_-"/>
    <numFmt numFmtId="198" formatCode="#,##0.0"/>
    <numFmt numFmtId="199" formatCode="#,##0.000"/>
    <numFmt numFmtId="200" formatCode="#,##0.0000"/>
    <numFmt numFmtId="201" formatCode="dd/mm/yy"/>
    <numFmt numFmtId="202" formatCode="#,##0_ ;\-#,##0\ "/>
    <numFmt numFmtId="203" formatCode="0.000"/>
    <numFmt numFmtId="204" formatCode="#,##0.00_ ;\-#,##0.00\ "/>
    <numFmt numFmtId="205" formatCode="0.0%"/>
    <numFmt numFmtId="206" formatCode="yyyy"/>
    <numFmt numFmtId="207" formatCode="d/mmmm\ yyyy"/>
    <numFmt numFmtId="208" formatCode="0;[Red]0"/>
    <numFmt numFmtId="209" formatCode="#,##0.00\ _S_k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#,###,##0"/>
    <numFmt numFmtId="219" formatCode="#\ ##0"/>
    <numFmt numFmtId="220" formatCode="d/m/yy"/>
  </numFmts>
  <fonts count="27">
    <font>
      <sz val="10"/>
      <name val="AT*Arial"/>
      <family val="0"/>
    </font>
    <font>
      <b/>
      <sz val="10"/>
      <name val="AT*Arial"/>
      <family val="0"/>
    </font>
    <font>
      <i/>
      <sz val="10"/>
      <name val="AT*Arial"/>
      <family val="0"/>
    </font>
    <font>
      <b/>
      <i/>
      <sz val="10"/>
      <name val="AT*Arial"/>
      <family val="0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sz val="10"/>
      <name val="Arial CE"/>
      <family val="0"/>
    </font>
    <font>
      <sz val="14"/>
      <name val="AT*Arial"/>
      <family val="0"/>
    </font>
    <font>
      <sz val="8"/>
      <name val="AT*Arial"/>
      <family val="0"/>
    </font>
    <font>
      <b/>
      <sz val="8"/>
      <name val="AT*Arial"/>
      <family val="2"/>
    </font>
    <font>
      <sz val="10"/>
      <name val="Times New Roman"/>
      <family val="1"/>
    </font>
    <font>
      <b/>
      <sz val="12"/>
      <name val="AT*Arial"/>
      <family val="0"/>
    </font>
    <font>
      <b/>
      <sz val="8"/>
      <name val="Times New Roman"/>
      <family val="1"/>
    </font>
    <font>
      <sz val="6"/>
      <name val="Arial CE"/>
      <family val="2"/>
    </font>
    <font>
      <sz val="9.75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1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1020" applyFont="1">
      <alignment/>
      <protection/>
    </xf>
    <xf numFmtId="0" fontId="12" fillId="0" borderId="1" xfId="1020" applyFont="1" applyBorder="1" applyAlignment="1">
      <alignment horizontal="left" vertical="center" wrapText="1"/>
      <protection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10" fontId="4" fillId="0" borderId="4" xfId="0" applyNumberFormat="1" applyFont="1" applyFill="1" applyBorder="1" applyAlignment="1">
      <alignment horizontal="right" vertical="center"/>
    </xf>
    <xf numFmtId="16" fontId="10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10" fontId="4" fillId="0" borderId="6" xfId="0" applyNumberFormat="1" applyFont="1" applyFill="1" applyBorder="1" applyAlignment="1">
      <alignment horizontal="right" vertical="center"/>
    </xf>
    <xf numFmtId="3" fontId="4" fillId="0" borderId="8" xfId="1020" applyNumberFormat="1" applyFont="1" applyFill="1" applyBorder="1" applyAlignment="1">
      <alignment horizontal="right" vertical="center"/>
      <protection/>
    </xf>
    <xf numFmtId="3" fontId="4" fillId="0" borderId="6" xfId="1020" applyNumberFormat="1" applyFont="1" applyFill="1" applyBorder="1" applyAlignment="1">
      <alignment horizontal="right" vertical="center"/>
      <protection/>
    </xf>
    <xf numFmtId="0" fontId="10" fillId="0" borderId="6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1020" applyNumberFormat="1" applyFont="1" applyFill="1" applyBorder="1" applyAlignment="1">
      <alignment horizontal="right" vertical="center"/>
      <protection/>
    </xf>
    <xf numFmtId="0" fontId="6" fillId="0" borderId="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3" fontId="10" fillId="0" borderId="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3" fillId="0" borderId="15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4" fillId="0" borderId="0" xfId="867" applyFont="1">
      <alignment/>
      <protection/>
    </xf>
    <xf numFmtId="0" fontId="10" fillId="0" borderId="0" xfId="867" applyFont="1">
      <alignment/>
      <protection/>
    </xf>
    <xf numFmtId="0" fontId="9" fillId="0" borderId="0" xfId="867" applyFont="1">
      <alignment/>
      <protection/>
    </xf>
    <xf numFmtId="0" fontId="10" fillId="0" borderId="0" xfId="867" applyFont="1" applyAlignment="1">
      <alignment horizontal="center"/>
      <protection/>
    </xf>
    <xf numFmtId="0" fontId="10" fillId="0" borderId="0" xfId="867" applyFont="1" applyAlignment="1">
      <alignment horizontal="right"/>
      <protection/>
    </xf>
    <xf numFmtId="0" fontId="4" fillId="0" borderId="0" xfId="867" applyFont="1" applyBorder="1">
      <alignment/>
      <protection/>
    </xf>
    <xf numFmtId="0" fontId="10" fillId="0" borderId="0" xfId="1075" applyFont="1">
      <alignment/>
      <protection/>
    </xf>
    <xf numFmtId="0" fontId="4" fillId="0" borderId="0" xfId="1075" applyFont="1">
      <alignment/>
      <protection/>
    </xf>
    <xf numFmtId="0" fontId="10" fillId="0" borderId="0" xfId="1075" applyFont="1" applyAlignment="1">
      <alignment horizontal="center"/>
      <protection/>
    </xf>
    <xf numFmtId="0" fontId="0" fillId="0" borderId="0" xfId="1075" applyFont="1">
      <alignment/>
      <protection/>
    </xf>
    <xf numFmtId="0" fontId="1" fillId="0" borderId="0" xfId="1075" applyFont="1" applyAlignment="1">
      <alignment horizontal="right"/>
      <protection/>
    </xf>
    <xf numFmtId="0" fontId="0" fillId="0" borderId="0" xfId="1075" applyFont="1">
      <alignment/>
      <protection/>
    </xf>
    <xf numFmtId="0" fontId="10" fillId="2" borderId="13" xfId="1075" applyFont="1" applyFill="1" applyBorder="1" applyAlignment="1">
      <alignment horizontal="centerContinuous" vertical="center" wrapText="1"/>
      <protection/>
    </xf>
    <xf numFmtId="0" fontId="10" fillId="2" borderId="12" xfId="1075" applyFont="1" applyFill="1" applyBorder="1" applyAlignment="1">
      <alignment horizontal="centerContinuous" vertical="center" wrapText="1"/>
      <protection/>
    </xf>
    <xf numFmtId="0" fontId="10" fillId="2" borderId="14" xfId="1075" applyFont="1" applyFill="1" applyBorder="1" applyAlignment="1">
      <alignment horizontal="centerContinuous" vertical="center" wrapText="1"/>
      <protection/>
    </xf>
    <xf numFmtId="3" fontId="10" fillId="0" borderId="2" xfId="1075" applyNumberFormat="1" applyFont="1" applyFill="1" applyBorder="1" applyAlignment="1">
      <alignment vertical="center"/>
      <protection/>
    </xf>
    <xf numFmtId="3" fontId="10" fillId="0" borderId="16" xfId="1075" applyNumberFormat="1" applyFont="1" applyFill="1" applyBorder="1" applyAlignment="1">
      <alignment horizontal="center" vertical="center"/>
      <protection/>
    </xf>
    <xf numFmtId="3" fontId="10" fillId="0" borderId="3" xfId="1075" applyNumberFormat="1" applyFont="1" applyFill="1" applyBorder="1" applyAlignment="1">
      <alignment horizontal="center" vertical="center"/>
      <protection/>
    </xf>
    <xf numFmtId="3" fontId="0" fillId="0" borderId="0" xfId="1075" applyNumberFormat="1" applyFont="1">
      <alignment/>
      <protection/>
    </xf>
    <xf numFmtId="3" fontId="10" fillId="0" borderId="7" xfId="1075" applyNumberFormat="1" applyFont="1" applyFill="1" applyBorder="1">
      <alignment/>
      <protection/>
    </xf>
    <xf numFmtId="3" fontId="4" fillId="0" borderId="5" xfId="1075" applyNumberFormat="1" applyFont="1" applyFill="1" applyBorder="1">
      <alignment/>
      <protection/>
    </xf>
    <xf numFmtId="3" fontId="4" fillId="0" borderId="4" xfId="1075" applyNumberFormat="1" applyFont="1" applyFill="1" applyBorder="1">
      <alignment/>
      <protection/>
    </xf>
    <xf numFmtId="3" fontId="4" fillId="0" borderId="17" xfId="1075" applyNumberFormat="1" applyFont="1" applyFill="1" applyBorder="1" applyAlignment="1">
      <alignment horizontal="right" vertical="center"/>
      <protection/>
    </xf>
    <xf numFmtId="3" fontId="4" fillId="0" borderId="4" xfId="1075" applyNumberFormat="1" applyFont="1" applyFill="1" applyBorder="1" applyAlignment="1">
      <alignment horizontal="right" vertical="center"/>
      <protection/>
    </xf>
    <xf numFmtId="3" fontId="4" fillId="0" borderId="7" xfId="1075" applyNumberFormat="1" applyFont="1" applyFill="1" applyBorder="1">
      <alignment/>
      <protection/>
    </xf>
    <xf numFmtId="3" fontId="4" fillId="0" borderId="6" xfId="1075" applyNumberFormat="1" applyFont="1" applyFill="1" applyBorder="1">
      <alignment/>
      <protection/>
    </xf>
    <xf numFmtId="3" fontId="4" fillId="0" borderId="18" xfId="1075" applyNumberFormat="1" applyFont="1" applyFill="1" applyBorder="1" applyAlignment="1">
      <alignment horizontal="right" vertical="center"/>
      <protection/>
    </xf>
    <xf numFmtId="3" fontId="4" fillId="0" borderId="6" xfId="1075" applyNumberFormat="1" applyFont="1" applyFill="1" applyBorder="1" applyAlignment="1">
      <alignment horizontal="right" vertical="center"/>
      <protection/>
    </xf>
    <xf numFmtId="3" fontId="10" fillId="0" borderId="10" xfId="1075" applyNumberFormat="1" applyFont="1" applyFill="1" applyBorder="1">
      <alignment/>
      <protection/>
    </xf>
    <xf numFmtId="3" fontId="4" fillId="0" borderId="10" xfId="1075" applyNumberFormat="1" applyFont="1" applyFill="1" applyBorder="1">
      <alignment/>
      <protection/>
    </xf>
    <xf numFmtId="3" fontId="4" fillId="0" borderId="9" xfId="1075" applyNumberFormat="1" applyFont="1" applyFill="1" applyBorder="1">
      <alignment/>
      <protection/>
    </xf>
    <xf numFmtId="3" fontId="4" fillId="0" borderId="19" xfId="1075" applyNumberFormat="1" applyFont="1" applyFill="1" applyBorder="1" applyAlignment="1">
      <alignment horizontal="right" vertical="center"/>
      <protection/>
    </xf>
    <xf numFmtId="3" fontId="4" fillId="0" borderId="9" xfId="1075" applyNumberFormat="1" applyFont="1" applyFill="1" applyBorder="1" applyAlignment="1">
      <alignment horizontal="right" vertical="center"/>
      <protection/>
    </xf>
    <xf numFmtId="3" fontId="10" fillId="0" borderId="20" xfId="1075" applyNumberFormat="1" applyFont="1" applyFill="1" applyBorder="1" applyAlignment="1">
      <alignment horizontal="right" vertical="center"/>
      <protection/>
    </xf>
    <xf numFmtId="3" fontId="10" fillId="0" borderId="21" xfId="1075" applyNumberFormat="1" applyFont="1" applyFill="1" applyBorder="1" applyAlignment="1">
      <alignment horizontal="right" vertical="center"/>
      <protection/>
    </xf>
    <xf numFmtId="3" fontId="10" fillId="0" borderId="2" xfId="0" applyNumberFormat="1" applyFont="1" applyFill="1" applyBorder="1" applyAlignment="1">
      <alignment vertical="center"/>
    </xf>
    <xf numFmtId="0" fontId="10" fillId="0" borderId="0" xfId="921" applyFont="1">
      <alignment/>
      <protection/>
    </xf>
    <xf numFmtId="0" fontId="9" fillId="0" borderId="0" xfId="921" applyFont="1">
      <alignment/>
      <protection/>
    </xf>
    <xf numFmtId="0" fontId="4" fillId="0" borderId="0" xfId="921" applyFont="1">
      <alignment/>
      <protection/>
    </xf>
    <xf numFmtId="0" fontId="10" fillId="0" borderId="0" xfId="921" applyFont="1" applyAlignment="1">
      <alignment horizontal="right"/>
      <protection/>
    </xf>
    <xf numFmtId="0" fontId="7" fillId="0" borderId="13" xfId="921" applyFont="1" applyBorder="1" applyAlignment="1">
      <alignment horizontal="centerContinuous" vertical="center"/>
      <protection/>
    </xf>
    <xf numFmtId="0" fontId="7" fillId="0" borderId="12" xfId="921" applyFont="1" applyBorder="1" applyAlignment="1">
      <alignment horizontal="centerContinuous" vertical="center"/>
      <protection/>
    </xf>
    <xf numFmtId="0" fontId="7" fillId="0" borderId="14" xfId="921" applyFont="1" applyBorder="1" applyAlignment="1">
      <alignment horizontal="centerContinuous" vertical="center"/>
      <protection/>
    </xf>
    <xf numFmtId="3" fontId="10" fillId="0" borderId="2" xfId="921" applyNumberFormat="1" applyFont="1" applyFill="1" applyBorder="1" applyAlignment="1">
      <alignment vertical="center"/>
      <protection/>
    </xf>
    <xf numFmtId="3" fontId="10" fillId="0" borderId="12" xfId="921" applyNumberFormat="1" applyFont="1" applyFill="1" applyBorder="1" applyAlignment="1">
      <alignment horizontal="center" vertical="center"/>
      <protection/>
    </xf>
    <xf numFmtId="3" fontId="10" fillId="0" borderId="2" xfId="921" applyNumberFormat="1" applyFont="1" applyFill="1" applyBorder="1" applyAlignment="1">
      <alignment horizontal="center" vertical="center"/>
      <protection/>
    </xf>
    <xf numFmtId="3" fontId="10" fillId="0" borderId="22" xfId="921" applyNumberFormat="1" applyFont="1" applyFill="1" applyBorder="1" applyAlignment="1">
      <alignment horizontal="center" vertical="center"/>
      <protection/>
    </xf>
    <xf numFmtId="3" fontId="10" fillId="0" borderId="6" xfId="921" applyNumberFormat="1" applyFont="1" applyFill="1" applyBorder="1">
      <alignment/>
      <protection/>
    </xf>
    <xf numFmtId="3" fontId="4" fillId="0" borderId="23" xfId="921" applyNumberFormat="1" applyFont="1" applyFill="1" applyBorder="1" applyAlignment="1">
      <alignment/>
      <protection/>
    </xf>
    <xf numFmtId="3" fontId="4" fillId="0" borderId="24" xfId="921" applyNumberFormat="1" applyFont="1" applyFill="1" applyBorder="1" applyAlignment="1">
      <alignment/>
      <protection/>
    </xf>
    <xf numFmtId="3" fontId="10" fillId="0" borderId="4" xfId="921" applyNumberFormat="1" applyFont="1" applyFill="1" applyBorder="1" applyAlignment="1">
      <alignment horizontal="right"/>
      <protection/>
    </xf>
    <xf numFmtId="3" fontId="4" fillId="0" borderId="4" xfId="921" applyNumberFormat="1" applyFont="1" applyFill="1" applyBorder="1" applyAlignment="1">
      <alignment horizontal="right"/>
      <protection/>
    </xf>
    <xf numFmtId="3" fontId="10" fillId="0" borderId="8" xfId="921" applyNumberFormat="1" applyFont="1" applyFill="1" applyBorder="1" applyAlignment="1">
      <alignment horizontal="right"/>
      <protection/>
    </xf>
    <xf numFmtId="3" fontId="4" fillId="0" borderId="6" xfId="921" applyNumberFormat="1" applyFont="1" applyFill="1" applyBorder="1" applyAlignment="1">
      <alignment horizontal="right"/>
      <protection/>
    </xf>
    <xf numFmtId="3" fontId="10" fillId="0" borderId="6" xfId="921" applyNumberFormat="1" applyFont="1" applyFill="1" applyBorder="1" applyAlignment="1">
      <alignment horizontal="right"/>
      <protection/>
    </xf>
    <xf numFmtId="3" fontId="4" fillId="0" borderId="8" xfId="921" applyNumberFormat="1" applyFont="1" applyFill="1" applyBorder="1" applyAlignment="1">
      <alignment horizontal="right"/>
      <protection/>
    </xf>
    <xf numFmtId="3" fontId="10" fillId="0" borderId="9" xfId="921" applyNumberFormat="1" applyFont="1" applyFill="1" applyBorder="1">
      <alignment/>
      <protection/>
    </xf>
    <xf numFmtId="3" fontId="4" fillId="0" borderId="25" xfId="921" applyNumberFormat="1" applyFont="1" applyFill="1" applyBorder="1" applyAlignment="1">
      <alignment/>
      <protection/>
    </xf>
    <xf numFmtId="3" fontId="10" fillId="0" borderId="12" xfId="921" applyNumberFormat="1" applyFont="1" applyFill="1" applyBorder="1" applyAlignment="1">
      <alignment horizontal="right" vertical="center"/>
      <protection/>
    </xf>
    <xf numFmtId="3" fontId="10" fillId="0" borderId="2" xfId="921" applyNumberFormat="1" applyFont="1" applyFill="1" applyBorder="1" applyAlignment="1">
      <alignment horizontal="right" vertical="center"/>
      <protection/>
    </xf>
    <xf numFmtId="3" fontId="10" fillId="0" borderId="22" xfId="921" applyNumberFormat="1" applyFont="1" applyFill="1" applyBorder="1" applyAlignment="1">
      <alignment horizontal="right" vertical="center"/>
      <protection/>
    </xf>
    <xf numFmtId="3" fontId="4" fillId="0" borderId="0" xfId="921" applyNumberFormat="1" applyFont="1">
      <alignment/>
      <protection/>
    </xf>
    <xf numFmtId="0" fontId="12" fillId="0" borderId="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3" fontId="4" fillId="0" borderId="4" xfId="1029" applyNumberFormat="1" applyFont="1" applyFill="1" applyBorder="1" applyAlignment="1">
      <alignment horizontal="right" vertical="center"/>
      <protection/>
    </xf>
    <xf numFmtId="3" fontId="4" fillId="0" borderId="6" xfId="1029" applyNumberFormat="1" applyFont="1" applyFill="1" applyBorder="1" applyAlignment="1">
      <alignment horizontal="right" vertical="center"/>
      <protection/>
    </xf>
    <xf numFmtId="10" fontId="4" fillId="0" borderId="8" xfId="0" applyNumberFormat="1" applyFont="1" applyFill="1" applyBorder="1" applyAlignment="1">
      <alignment horizontal="right" vertical="center"/>
    </xf>
    <xf numFmtId="0" fontId="10" fillId="0" borderId="13" xfId="867" applyFont="1" applyBorder="1" applyAlignment="1">
      <alignment horizontal="centerContinuous" vertical="center"/>
      <protection/>
    </xf>
    <xf numFmtId="0" fontId="10" fillId="0" borderId="12" xfId="867" applyFont="1" applyBorder="1" applyAlignment="1">
      <alignment horizontal="centerContinuous" vertical="center"/>
      <protection/>
    </xf>
    <xf numFmtId="0" fontId="10" fillId="0" borderId="14" xfId="867" applyFont="1" applyBorder="1" applyAlignment="1">
      <alignment horizontal="centerContinuous" vertical="center"/>
      <protection/>
    </xf>
    <xf numFmtId="0" fontId="10" fillId="0" borderId="2" xfId="867" applyFont="1" applyFill="1" applyBorder="1" applyAlignment="1">
      <alignment horizontal="center" vertical="center" wrapText="1"/>
      <protection/>
    </xf>
    <xf numFmtId="0" fontId="12" fillId="0" borderId="2" xfId="867" applyFont="1" applyFill="1" applyBorder="1" applyAlignment="1">
      <alignment horizontal="center" vertical="center" wrapText="1"/>
      <protection/>
    </xf>
    <xf numFmtId="3" fontId="4" fillId="0" borderId="6" xfId="1029" applyNumberFormat="1" applyFont="1" applyFill="1" applyBorder="1" applyAlignment="1" quotePrefix="1">
      <alignment horizontal="right" vertical="center"/>
      <protection/>
    </xf>
    <xf numFmtId="0" fontId="10" fillId="0" borderId="3" xfId="867" applyFont="1" applyFill="1" applyBorder="1" applyAlignment="1">
      <alignment horizontal="center" vertical="center" wrapText="1"/>
      <protection/>
    </xf>
    <xf numFmtId="3" fontId="4" fillId="0" borderId="27" xfId="867" applyNumberFormat="1" applyFont="1" applyFill="1" applyBorder="1" applyAlignment="1">
      <alignment horizontal="center" vertical="center"/>
      <protection/>
    </xf>
    <xf numFmtId="3" fontId="4" fillId="0" borderId="27" xfId="867" applyNumberFormat="1" applyFont="1" applyBorder="1" applyAlignment="1">
      <alignment horizontal="center"/>
      <protection/>
    </xf>
    <xf numFmtId="3" fontId="4" fillId="0" borderId="28" xfId="867" applyNumberFormat="1" applyFont="1" applyBorder="1" applyAlignment="1">
      <alignment horizontal="center"/>
      <protection/>
    </xf>
    <xf numFmtId="3" fontId="10" fillId="0" borderId="6" xfId="867" applyNumberFormat="1" applyFont="1" applyFill="1" applyBorder="1" applyAlignment="1">
      <alignment horizontal="center" vertical="center" wrapText="1"/>
      <protection/>
    </xf>
    <xf numFmtId="3" fontId="10" fillId="0" borderId="8" xfId="867" applyNumberFormat="1" applyFont="1" applyFill="1" applyBorder="1" applyAlignment="1">
      <alignment horizontal="center" vertical="center" wrapText="1"/>
      <protection/>
    </xf>
    <xf numFmtId="3" fontId="4" fillId="0" borderId="29" xfId="867" applyNumberFormat="1" applyFont="1" applyFill="1" applyBorder="1" applyAlignment="1">
      <alignment horizontal="center" vertical="center"/>
      <protection/>
    </xf>
    <xf numFmtId="3" fontId="4" fillId="0" borderId="29" xfId="867" applyNumberFormat="1" applyFont="1" applyBorder="1" applyAlignment="1">
      <alignment horizontal="center"/>
      <protection/>
    </xf>
    <xf numFmtId="3" fontId="4" fillId="0" borderId="20" xfId="867" applyNumberFormat="1" applyFont="1" applyBorder="1" applyAlignment="1">
      <alignment horizontal="center"/>
      <protection/>
    </xf>
    <xf numFmtId="3" fontId="10" fillId="0" borderId="21" xfId="867" applyNumberFormat="1" applyFont="1" applyFill="1" applyBorder="1" applyAlignment="1">
      <alignment horizontal="center" vertical="center" wrapText="1"/>
      <protection/>
    </xf>
    <xf numFmtId="49" fontId="20" fillId="0" borderId="4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10" fillId="0" borderId="32" xfId="0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Continuous" vertical="center" wrapText="1"/>
    </xf>
    <xf numFmtId="0" fontId="10" fillId="0" borderId="33" xfId="0" applyFont="1" applyFill="1" applyBorder="1" applyAlignment="1">
      <alignment horizontal="centerContinuous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0" fillId="0" borderId="32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right"/>
    </xf>
    <xf numFmtId="0" fontId="25" fillId="0" borderId="0" xfId="0" applyFont="1" applyAlignment="1">
      <alignment/>
    </xf>
    <xf numFmtId="0" fontId="7" fillId="0" borderId="3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Continuous" vertical="center" wrapText="1"/>
    </xf>
    <xf numFmtId="0" fontId="7" fillId="0" borderId="33" xfId="0" applyFont="1" applyFill="1" applyBorder="1" applyAlignment="1">
      <alignment horizontal="centerContinuous" vertical="center" wrapText="1"/>
    </xf>
    <xf numFmtId="0" fontId="7" fillId="0" borderId="30" xfId="0" applyFont="1" applyFill="1" applyBorder="1" applyAlignment="1">
      <alignment horizontal="right"/>
    </xf>
    <xf numFmtId="0" fontId="7" fillId="0" borderId="6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7" fillId="0" borderId="34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0" fontId="7" fillId="0" borderId="35" xfId="0" applyFont="1" applyFill="1" applyBorder="1" applyAlignment="1">
      <alignment/>
    </xf>
    <xf numFmtId="3" fontId="0" fillId="0" borderId="4" xfId="1029" applyNumberFormat="1" applyFont="1" applyFill="1" applyBorder="1" applyAlignment="1">
      <alignment horizontal="right" vertical="center"/>
      <protection/>
    </xf>
    <xf numFmtId="10" fontId="4" fillId="0" borderId="9" xfId="0" applyNumberFormat="1" applyFont="1" applyFill="1" applyBorder="1" applyAlignment="1">
      <alignment horizontal="right" vertical="center"/>
    </xf>
    <xf numFmtId="10" fontId="10" fillId="0" borderId="9" xfId="0" applyNumberFormat="1" applyFont="1" applyFill="1" applyBorder="1" applyAlignment="1">
      <alignment horizontal="right" vertical="center"/>
    </xf>
    <xf numFmtId="10" fontId="10" fillId="0" borderId="21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/>
    </xf>
    <xf numFmtId="0" fontId="12" fillId="0" borderId="3" xfId="0" applyFont="1" applyFill="1" applyBorder="1" applyAlignment="1">
      <alignment horizontal="right"/>
    </xf>
    <xf numFmtId="0" fontId="12" fillId="0" borderId="21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3" fontId="14" fillId="0" borderId="36" xfId="0" applyNumberFormat="1" applyFont="1" applyFill="1" applyBorder="1" applyAlignment="1">
      <alignment horizontal="right" vertical="center"/>
    </xf>
    <xf numFmtId="3" fontId="14" fillId="0" borderId="4" xfId="921" applyNumberFormat="1" applyFont="1" applyFill="1" applyBorder="1" applyAlignment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10" fontId="14" fillId="0" borderId="36" xfId="1175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10" fontId="14" fillId="0" borderId="38" xfId="1175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10" fontId="12" fillId="0" borderId="2" xfId="1175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</cellXfs>
  <cellStyles count="1162">
    <cellStyle name="Normal" xfId="0"/>
    <cellStyle name="1 000 Kč_012000.XLS graf 1" xfId="15"/>
    <cellStyle name="1 000 Kč_012000.XLS graf 10" xfId="16"/>
    <cellStyle name="1 000 Kč_012000.XLS graf 11" xfId="17"/>
    <cellStyle name="1 000 Kč_012000.XLS graf 1-1" xfId="18"/>
    <cellStyle name="1 000 Kč_012000.XLS graf 12" xfId="19"/>
    <cellStyle name="1 000 Kč_012000.XLS graf 13" xfId="20"/>
    <cellStyle name="1 000 Kč_012000.XLS graf 14" xfId="21"/>
    <cellStyle name="1 000 Kč_012000.XLS graf 15" xfId="22"/>
    <cellStyle name="1 000 Kč_012000.XLS graf 16" xfId="23"/>
    <cellStyle name="1 000 Kč_012000.XLS graf 17" xfId="24"/>
    <cellStyle name="1 000 Kč_012000.XLS graf 18" xfId="25"/>
    <cellStyle name="1 000 Kč_012000.XLS graf 19" xfId="26"/>
    <cellStyle name="1 000 Kč_012000.XLS graf 2" xfId="27"/>
    <cellStyle name="1 000 Kč_012000.XLS graf 20" xfId="28"/>
    <cellStyle name="1 000 Kč_012000.XLS graf 21" xfId="29"/>
    <cellStyle name="1 000 Kč_012000.XLS graf 22" xfId="30"/>
    <cellStyle name="1 000 Kč_012000.XLS graf 23" xfId="31"/>
    <cellStyle name="1 000 Kč_012000.XLS graf 24" xfId="32"/>
    <cellStyle name="1 000 Kč_012000.XLS graf 25" xfId="33"/>
    <cellStyle name="1 000 Kč_012000.XLS graf 26" xfId="34"/>
    <cellStyle name="1 000 Kč_012000.XLS graf 27" xfId="35"/>
    <cellStyle name="1 000 Kč_012000.XLS graf 28" xfId="36"/>
    <cellStyle name="1 000 Kč_012000.XLS graf 29" xfId="37"/>
    <cellStyle name="1 000 Kč_012000.XLS graf 3" xfId="38"/>
    <cellStyle name="1 000 Kč_012000.XLS graf 30" xfId="39"/>
    <cellStyle name="1 000 Kč_012000.XLS graf 4" xfId="40"/>
    <cellStyle name="1 000 Kč_012000.XLS graf 5" xfId="41"/>
    <cellStyle name="1 000 Kč_012000.XLS graf 6" xfId="42"/>
    <cellStyle name="1 000 Kč_012000.XLS graf 7" xfId="43"/>
    <cellStyle name="1 000 Kč_012000.XLS graf 8" xfId="44"/>
    <cellStyle name="1 000 Kč_012000.XLS graf 9" xfId="45"/>
    <cellStyle name="1 000 Kč_069697" xfId="46"/>
    <cellStyle name="1 000 Kč_069697_2" xfId="47"/>
    <cellStyle name="1 000 Kč_069697_3" xfId="48"/>
    <cellStyle name="1 000 Kč_2001jan.xls graf 1" xfId="49"/>
    <cellStyle name="1 000 Kč_2002febr.xls graf 1" xfId="50"/>
    <cellStyle name="1 000 Kč_2009SEPT" xfId="51"/>
    <cellStyle name="1 000 Kč_9803" xfId="52"/>
    <cellStyle name="1 000 Kč_9903" xfId="53"/>
    <cellStyle name="1 000 Kč_9912" xfId="54"/>
    <cellStyle name="1 000 Kč_dec94" xfId="55"/>
    <cellStyle name="1 000 Kč_dec95" xfId="56"/>
    <cellStyle name="1 000 Kč_dec96" xfId="57"/>
    <cellStyle name="1 000 Kč_depozit" xfId="58"/>
    <cellStyle name="1 000 Kč_drazby" xfId="59"/>
    <cellStyle name="1 000 Kč_jún93-97" xfId="60"/>
    <cellStyle name="1 000 Kč_júnbezúroku" xfId="61"/>
    <cellStyle name="1 000 Kč_júnpozh" xfId="62"/>
    <cellStyle name="1 000 Kč_júnsumár" xfId="63"/>
    <cellStyle name="1 000 Kč_List18 (2)" xfId="64"/>
    <cellStyle name="1 000 Kč_List19 (2)" xfId="65"/>
    <cellStyle name="1 000 Kč_List20 (2)" xfId="66"/>
    <cellStyle name="1 000 Kč_List4 (2)" xfId="67"/>
    <cellStyle name="1 000 Kč_MFSR" xfId="68"/>
    <cellStyle name="1 000 Kč_MUZ" xfId="69"/>
    <cellStyle name="1 000 Kč_neidenpl" xfId="70"/>
    <cellStyle name="1 000 Kč_neidentp" xfId="71"/>
    <cellStyle name="1 000 Kč_nevpoh" xfId="72"/>
    <cellStyle name="1 000 Kč_odpuscoldlh (2)" xfId="73"/>
    <cellStyle name="1 000 Kč_odpustCD" xfId="74"/>
    <cellStyle name="1 000 Kč_odvody do ŠR" xfId="75"/>
    <cellStyle name="1 000 Kč_poh 91-92" xfId="76"/>
    <cellStyle name="1 000 Kč_poh 93" xfId="77"/>
    <cellStyle name="1 000 Kč_poh 94" xfId="78"/>
    <cellStyle name="1 000 Kč_poh 95" xfId="79"/>
    <cellStyle name="1 000 Kč_poh 96" xfId="80"/>
    <cellStyle name="1 000 Kč_poh 97" xfId="81"/>
    <cellStyle name="1 000 Kč_poh 98" xfId="82"/>
    <cellStyle name="1 000 Kč_poh 99" xfId="83"/>
    <cellStyle name="1 000 Kč_pohl95" xfId="84"/>
    <cellStyle name="1 000 Kč_pohl96" xfId="85"/>
    <cellStyle name="1 000 Kč_pohl97" xfId="86"/>
    <cellStyle name="1 000 Kč_porovnanie" xfId="87"/>
    <cellStyle name="1 000 Kč_porovnodv" xfId="88"/>
    <cellStyle name="1 000 Kč_porovým" xfId="89"/>
    <cellStyle name="1 000 Kč_porovým1" xfId="90"/>
    <cellStyle name="1 000 Kč_stat" xfId="91"/>
    <cellStyle name="1 000 Kč_stat2000" xfId="92"/>
    <cellStyle name="1 000 Kč_tab 1a-roz " xfId="93"/>
    <cellStyle name="1 000 Kč_tab A" xfId="94"/>
    <cellStyle name="1 000 Kč_tab A-2" xfId="95"/>
    <cellStyle name="1 000 Kč_tab B1" xfId="96"/>
    <cellStyle name="1 000 Kč_tab B2" xfId="97"/>
    <cellStyle name="1 000 Kč_tab B2a" xfId="98"/>
    <cellStyle name="1 000 Kč_tab B2b" xfId="99"/>
    <cellStyle name="1 000 Kč_tab B2c" xfId="100"/>
    <cellStyle name="1 000 Kč_tab C1" xfId="101"/>
    <cellStyle name="1 000 Kč_tab C2" xfId="102"/>
    <cellStyle name="1 000 Kč_tab C3" xfId="103"/>
    <cellStyle name="1 000 Kč_tab D1" xfId="104"/>
    <cellStyle name="1 000 Kč_tab D1a " xfId="105"/>
    <cellStyle name="1 000 Kč_tab D2" xfId="106"/>
    <cellStyle name="1 000 Kč_tab D2a" xfId="107"/>
    <cellStyle name="1 000 Kč_tab D2b" xfId="108"/>
    <cellStyle name="1 000 Kč_tab D3" xfId="109"/>
    <cellStyle name="1 000 Kč_tab D3a" xfId="110"/>
    <cellStyle name="1 000 Kč_tab D3b" xfId="111"/>
    <cellStyle name="1 000 Kč_tab D4" xfId="112"/>
    <cellStyle name="1 000 Kč_tab E1" xfId="113"/>
    <cellStyle name="1 000 Kč_tab E1a" xfId="114"/>
    <cellStyle name="1 000 Kč_tab E2" xfId="115"/>
    <cellStyle name="1 000 Kč_tab F1" xfId="116"/>
    <cellStyle name="1 000 Kč_tab F2" xfId="117"/>
    <cellStyle name="1 000 Kč_tab1a-roz" xfId="118"/>
    <cellStyle name="1 000 Kč_tab3-roz" xfId="119"/>
    <cellStyle name="1 000 Kč_tab4-roz" xfId="120"/>
    <cellStyle name="1 000 Kč_tab5-roz" xfId="121"/>
    <cellStyle name="1 000 Kč_tab6-roz" xfId="122"/>
    <cellStyle name="1 000 Kč_tab7-roz" xfId="123"/>
    <cellStyle name="1 000 Kč_tab8-roz" xfId="124"/>
    <cellStyle name="1 000 Kč_uz2001" xfId="125"/>
    <cellStyle name="1 000 Kč_vymahpohl" xfId="126"/>
    <cellStyle name="1 000 Kč_vymahpohľ" xfId="127"/>
    <cellStyle name="1 000 Kč_vymer93" xfId="128"/>
    <cellStyle name="1 000 Kč_vymer94" xfId="129"/>
    <cellStyle name="1 000 Kč_vymer95" xfId="130"/>
    <cellStyle name="1 000 Kč_vymer96" xfId="131"/>
    <cellStyle name="1 000 Kč_vymerspolu91-95" xfId="132"/>
    <cellStyle name="1 000 Kč_vymerspolu91-96" xfId="133"/>
    <cellStyle name="1 000 Kč_VYMPOH" xfId="134"/>
    <cellStyle name="Currency [0]" xfId="135"/>
    <cellStyle name="čárky [0]_012000.XLS graf 1" xfId="136"/>
    <cellStyle name="čárky [0]_012000.XLS graf 10" xfId="137"/>
    <cellStyle name="čárky [0]_012000.XLS graf 11" xfId="138"/>
    <cellStyle name="čárky [0]_012000.XLS graf 1-1" xfId="139"/>
    <cellStyle name="čárky [0]_012000.XLS graf 12" xfId="140"/>
    <cellStyle name="čárky [0]_012000.XLS graf 13" xfId="141"/>
    <cellStyle name="čárky [0]_012000.XLS graf 14" xfId="142"/>
    <cellStyle name="čárky [0]_012000.XLS graf 15" xfId="143"/>
    <cellStyle name="čárky [0]_012000.XLS graf 16" xfId="144"/>
    <cellStyle name="čárky [0]_012000.XLS graf 17" xfId="145"/>
    <cellStyle name="čárky [0]_012000.XLS graf 18" xfId="146"/>
    <cellStyle name="čárky [0]_012000.XLS graf 19" xfId="147"/>
    <cellStyle name="čárky [0]_012000.XLS graf 2" xfId="148"/>
    <cellStyle name="čárky [0]_012000.XLS graf 20" xfId="149"/>
    <cellStyle name="čárky [0]_012000.XLS graf 21" xfId="150"/>
    <cellStyle name="čárky [0]_012000.XLS graf 22" xfId="151"/>
    <cellStyle name="čárky [0]_012000.XLS graf 23" xfId="152"/>
    <cellStyle name="čárky [0]_012000.XLS graf 24" xfId="153"/>
    <cellStyle name="čárky [0]_012000.XLS graf 25" xfId="154"/>
    <cellStyle name="čárky [0]_012000.XLS graf 26" xfId="155"/>
    <cellStyle name="čárky [0]_012000.XLS graf 27" xfId="156"/>
    <cellStyle name="čárky [0]_012000.XLS graf 28" xfId="157"/>
    <cellStyle name="čárky [0]_012000.XLS graf 29" xfId="158"/>
    <cellStyle name="čárky [0]_012000.XLS graf 3" xfId="159"/>
    <cellStyle name="čárky [0]_012000.XLS graf 30" xfId="160"/>
    <cellStyle name="čárky [0]_012000.XLS graf 4" xfId="161"/>
    <cellStyle name="čárky [0]_012000.XLS graf 5" xfId="162"/>
    <cellStyle name="čárky [0]_012000.XLS graf 6" xfId="163"/>
    <cellStyle name="čárky [0]_012000.XLS graf 7" xfId="164"/>
    <cellStyle name="čárky [0]_012000.XLS graf 8" xfId="165"/>
    <cellStyle name="čárky [0]_012000.XLS graf 9" xfId="166"/>
    <cellStyle name="čárky [0]_069697" xfId="167"/>
    <cellStyle name="čárky [0]_069697_2" xfId="168"/>
    <cellStyle name="čárky [0]_069697_3" xfId="169"/>
    <cellStyle name="čárky [0]_2001jan.xls graf 1" xfId="170"/>
    <cellStyle name="čárky [0]_2002febr.xls graf 1" xfId="171"/>
    <cellStyle name="čárky [0]_2009SEPT" xfId="172"/>
    <cellStyle name="čárky [0]_9803" xfId="173"/>
    <cellStyle name="čárky [0]_9903" xfId="174"/>
    <cellStyle name="čárky [0]_9912" xfId="175"/>
    <cellStyle name="čárky [0]_dec94" xfId="176"/>
    <cellStyle name="čárky [0]_dec95" xfId="177"/>
    <cellStyle name="čárky [0]_dec96" xfId="178"/>
    <cellStyle name="čárky [0]_depozit" xfId="179"/>
    <cellStyle name="čárky [0]_drazby" xfId="180"/>
    <cellStyle name="čárky [0]_jún93-97" xfId="181"/>
    <cellStyle name="čárky [0]_júnbezúroku" xfId="182"/>
    <cellStyle name="čárky [0]_júnpozh" xfId="183"/>
    <cellStyle name="čárky [0]_júnsumár" xfId="184"/>
    <cellStyle name="čárky [0]_List18 (2)" xfId="185"/>
    <cellStyle name="čárky [0]_List19 (2)" xfId="186"/>
    <cellStyle name="čárky [0]_List20 (2)" xfId="187"/>
    <cellStyle name="čárky [0]_List4 (2)" xfId="188"/>
    <cellStyle name="čárky [0]_MFSR" xfId="189"/>
    <cellStyle name="čárky [0]_MUZ" xfId="190"/>
    <cellStyle name="čárky [0]_neidenpl" xfId="191"/>
    <cellStyle name="čárky [0]_neidentp" xfId="192"/>
    <cellStyle name="čárky [0]_nevpoh" xfId="193"/>
    <cellStyle name="čárky [0]_odpuscoldlh (2)" xfId="194"/>
    <cellStyle name="čárky [0]_odpustCD" xfId="195"/>
    <cellStyle name="čárky [0]_odvody do ŠR" xfId="196"/>
    <cellStyle name="čárky [0]_poh 91-92" xfId="197"/>
    <cellStyle name="čárky [0]_poh 93" xfId="198"/>
    <cellStyle name="čárky [0]_poh 94" xfId="199"/>
    <cellStyle name="čárky [0]_poh 95" xfId="200"/>
    <cellStyle name="čárky [0]_poh 96" xfId="201"/>
    <cellStyle name="čárky [0]_poh 97" xfId="202"/>
    <cellStyle name="čárky [0]_poh 98" xfId="203"/>
    <cellStyle name="čárky [0]_poh 99" xfId="204"/>
    <cellStyle name="čárky [0]_pohl95" xfId="205"/>
    <cellStyle name="čárky [0]_pohl96" xfId="206"/>
    <cellStyle name="čárky [0]_pohl97" xfId="207"/>
    <cellStyle name="čárky [0]_porovnanie" xfId="208"/>
    <cellStyle name="čárky [0]_porovnodv" xfId="209"/>
    <cellStyle name="čárky [0]_porovým" xfId="210"/>
    <cellStyle name="čárky [0]_porovým1" xfId="211"/>
    <cellStyle name="čárky [0]_stat" xfId="212"/>
    <cellStyle name="čárky [0]_stat2000" xfId="213"/>
    <cellStyle name="čárky [0]_tab 1a-roz " xfId="214"/>
    <cellStyle name="čárky [0]_tab A" xfId="215"/>
    <cellStyle name="čárky [0]_tab A-2" xfId="216"/>
    <cellStyle name="čárky [0]_tab B1" xfId="217"/>
    <cellStyle name="čárky [0]_tab B2" xfId="218"/>
    <cellStyle name="čárky [0]_tab B2a" xfId="219"/>
    <cellStyle name="čárky [0]_tab B2b" xfId="220"/>
    <cellStyle name="čárky [0]_tab B2c" xfId="221"/>
    <cellStyle name="čárky [0]_tab C1" xfId="222"/>
    <cellStyle name="čárky [0]_tab C2" xfId="223"/>
    <cellStyle name="čárky [0]_tab C3" xfId="224"/>
    <cellStyle name="čárky [0]_tab D1" xfId="225"/>
    <cellStyle name="čárky [0]_tab D1a " xfId="226"/>
    <cellStyle name="čárky [0]_tab D2" xfId="227"/>
    <cellStyle name="čárky [0]_tab D2a" xfId="228"/>
    <cellStyle name="čárky [0]_tab D2b" xfId="229"/>
    <cellStyle name="čárky [0]_tab D3" xfId="230"/>
    <cellStyle name="čárky [0]_tab D3a" xfId="231"/>
    <cellStyle name="čárky [0]_tab D3b" xfId="232"/>
    <cellStyle name="čárky [0]_tab D4" xfId="233"/>
    <cellStyle name="čárky [0]_tab E1" xfId="234"/>
    <cellStyle name="čárky [0]_tab E1a" xfId="235"/>
    <cellStyle name="čárky [0]_tab E2" xfId="236"/>
    <cellStyle name="čárky [0]_tab F1" xfId="237"/>
    <cellStyle name="čárky [0]_tab F2" xfId="238"/>
    <cellStyle name="čárky [0]_tab1a-roz" xfId="239"/>
    <cellStyle name="čárky [0]_tab3-roz" xfId="240"/>
    <cellStyle name="čárky [0]_tab4-roz" xfId="241"/>
    <cellStyle name="čárky [0]_tab5-roz" xfId="242"/>
    <cellStyle name="čárky [0]_tab6-roz" xfId="243"/>
    <cellStyle name="čárky [0]_tab7-roz" xfId="244"/>
    <cellStyle name="čárky [0]_tab8-roz" xfId="245"/>
    <cellStyle name="čárky [0]_uz2001" xfId="246"/>
    <cellStyle name="čárky [0]_vymahpohl" xfId="247"/>
    <cellStyle name="čárky [0]_vymahpohľ" xfId="248"/>
    <cellStyle name="čárky [0]_vymer93" xfId="249"/>
    <cellStyle name="čárky [0]_vymer94" xfId="250"/>
    <cellStyle name="čárky [0]_vymer95" xfId="251"/>
    <cellStyle name="čárky [0]_vymer96" xfId="252"/>
    <cellStyle name="čárky [0]_vymerspolu91-95" xfId="253"/>
    <cellStyle name="čárky [0]_vymerspolu91-96" xfId="254"/>
    <cellStyle name="čárky [0]_VYMPOH" xfId="255"/>
    <cellStyle name="čárky_012000.XLS graf 1" xfId="256"/>
    <cellStyle name="čárky_012000.XLS graf 10" xfId="257"/>
    <cellStyle name="čárky_012000.XLS graf 11" xfId="258"/>
    <cellStyle name="čárky_012000.XLS graf 1-1" xfId="259"/>
    <cellStyle name="čárky_012000.XLS graf 12" xfId="260"/>
    <cellStyle name="čárky_012000.XLS graf 13" xfId="261"/>
    <cellStyle name="čárky_012000.XLS graf 14" xfId="262"/>
    <cellStyle name="čárky_012000.XLS graf 15" xfId="263"/>
    <cellStyle name="čárky_012000.XLS graf 16" xfId="264"/>
    <cellStyle name="čárky_012000.XLS graf 17" xfId="265"/>
    <cellStyle name="čárky_012000.XLS graf 18" xfId="266"/>
    <cellStyle name="čárky_012000.XLS graf 19" xfId="267"/>
    <cellStyle name="čárky_012000.XLS graf 2" xfId="268"/>
    <cellStyle name="čárky_012000.XLS graf 20" xfId="269"/>
    <cellStyle name="čárky_012000.XLS graf 21" xfId="270"/>
    <cellStyle name="čárky_012000.XLS graf 22" xfId="271"/>
    <cellStyle name="čárky_012000.XLS graf 23" xfId="272"/>
    <cellStyle name="čárky_012000.XLS graf 24" xfId="273"/>
    <cellStyle name="čárky_012000.XLS graf 25" xfId="274"/>
    <cellStyle name="čárky_012000.XLS graf 26" xfId="275"/>
    <cellStyle name="čárky_012000.XLS graf 27" xfId="276"/>
    <cellStyle name="čárky_012000.XLS graf 28" xfId="277"/>
    <cellStyle name="čárky_012000.XLS graf 29" xfId="278"/>
    <cellStyle name="čárky_012000.XLS graf 3" xfId="279"/>
    <cellStyle name="čárky_012000.XLS graf 30" xfId="280"/>
    <cellStyle name="čárky_012000.XLS graf 4" xfId="281"/>
    <cellStyle name="čárky_012000.XLS graf 5" xfId="282"/>
    <cellStyle name="čárky_012000.XLS graf 6" xfId="283"/>
    <cellStyle name="čárky_012000.XLS graf 7" xfId="284"/>
    <cellStyle name="čárky_012000.XLS graf 8" xfId="285"/>
    <cellStyle name="čárky_012000.XLS graf 9" xfId="286"/>
    <cellStyle name="čárky_069697" xfId="287"/>
    <cellStyle name="čárky_069697_2" xfId="288"/>
    <cellStyle name="čárky_069697_3" xfId="289"/>
    <cellStyle name="čárky_2001jan.xls graf 1" xfId="290"/>
    <cellStyle name="čárky_2002febr.xls graf 1" xfId="291"/>
    <cellStyle name="čárky_2009SEPT" xfId="292"/>
    <cellStyle name="čárky_9803" xfId="293"/>
    <cellStyle name="čárky_9903" xfId="294"/>
    <cellStyle name="čárky_9912" xfId="295"/>
    <cellStyle name="čárky_dec94" xfId="296"/>
    <cellStyle name="čárky_dec95" xfId="297"/>
    <cellStyle name="čárky_dec96" xfId="298"/>
    <cellStyle name="čárky_depozit" xfId="299"/>
    <cellStyle name="čárky_drazby" xfId="300"/>
    <cellStyle name="čárky_jún93-97" xfId="301"/>
    <cellStyle name="čárky_júnbezúroku" xfId="302"/>
    <cellStyle name="čárky_júnpozh" xfId="303"/>
    <cellStyle name="čárky_júnsumár" xfId="304"/>
    <cellStyle name="čárky_List18 (2)" xfId="305"/>
    <cellStyle name="čárky_List19 (2)" xfId="306"/>
    <cellStyle name="čárky_List20 (2)" xfId="307"/>
    <cellStyle name="čárky_List4 (2)" xfId="308"/>
    <cellStyle name="čárky_MFSR" xfId="309"/>
    <cellStyle name="čárky_MUZ" xfId="310"/>
    <cellStyle name="čárky_neidenpl" xfId="311"/>
    <cellStyle name="čárky_neidentp" xfId="312"/>
    <cellStyle name="čárky_nevpoh" xfId="313"/>
    <cellStyle name="čárky_odpuscoldlh (2)" xfId="314"/>
    <cellStyle name="čárky_odpustCD" xfId="315"/>
    <cellStyle name="čárky_odvody do ŠR" xfId="316"/>
    <cellStyle name="čárky_poh 91-92" xfId="317"/>
    <cellStyle name="čárky_poh 93" xfId="318"/>
    <cellStyle name="čárky_poh 94" xfId="319"/>
    <cellStyle name="čárky_poh 95" xfId="320"/>
    <cellStyle name="čárky_poh 96" xfId="321"/>
    <cellStyle name="čárky_poh 97" xfId="322"/>
    <cellStyle name="čárky_poh 98" xfId="323"/>
    <cellStyle name="čárky_poh 99" xfId="324"/>
    <cellStyle name="čárky_pohl95" xfId="325"/>
    <cellStyle name="čárky_pohl96" xfId="326"/>
    <cellStyle name="čárky_pohl97" xfId="327"/>
    <cellStyle name="čárky_porovnanie" xfId="328"/>
    <cellStyle name="čárky_porovnodv" xfId="329"/>
    <cellStyle name="čárky_porovým" xfId="330"/>
    <cellStyle name="čárky_porovým1" xfId="331"/>
    <cellStyle name="čárky_stat" xfId="332"/>
    <cellStyle name="čárky_stat2000" xfId="333"/>
    <cellStyle name="čárky_tab 1a-roz " xfId="334"/>
    <cellStyle name="čárky_tab A" xfId="335"/>
    <cellStyle name="čárky_tab A-2" xfId="336"/>
    <cellStyle name="čárky_tab B1" xfId="337"/>
    <cellStyle name="čárky_tab B2" xfId="338"/>
    <cellStyle name="čárky_tab B2a" xfId="339"/>
    <cellStyle name="čárky_tab B2b" xfId="340"/>
    <cellStyle name="čárky_tab B2c" xfId="341"/>
    <cellStyle name="čárky_tab C1" xfId="342"/>
    <cellStyle name="čárky_tab C2" xfId="343"/>
    <cellStyle name="čárky_tab C3" xfId="344"/>
    <cellStyle name="čárky_tab D1" xfId="345"/>
    <cellStyle name="čárky_tab D1a " xfId="346"/>
    <cellStyle name="čárky_tab D2" xfId="347"/>
    <cellStyle name="čárky_tab D2a" xfId="348"/>
    <cellStyle name="čárky_tab D2b" xfId="349"/>
    <cellStyle name="čárky_tab D3" xfId="350"/>
    <cellStyle name="čárky_tab D3a" xfId="351"/>
    <cellStyle name="čárky_tab D3b" xfId="352"/>
    <cellStyle name="čárky_tab D4" xfId="353"/>
    <cellStyle name="čárky_tab E1" xfId="354"/>
    <cellStyle name="čárky_tab E1a" xfId="355"/>
    <cellStyle name="čárky_tab E2" xfId="356"/>
    <cellStyle name="čárky_tab F1" xfId="357"/>
    <cellStyle name="čárky_tab F2" xfId="358"/>
    <cellStyle name="čárky_tab1a-roz" xfId="359"/>
    <cellStyle name="čárky_tab3-roz" xfId="360"/>
    <cellStyle name="čárky_tab4-roz" xfId="361"/>
    <cellStyle name="čárky_tab5-roz" xfId="362"/>
    <cellStyle name="čárky_tab6-roz" xfId="363"/>
    <cellStyle name="čárky_tab7-roz" xfId="364"/>
    <cellStyle name="čárky_tab8-roz" xfId="365"/>
    <cellStyle name="čárky_uz2001" xfId="366"/>
    <cellStyle name="čárky_vymahpohl" xfId="367"/>
    <cellStyle name="čárky_vymahpohľ" xfId="368"/>
    <cellStyle name="čárky_vymer93" xfId="369"/>
    <cellStyle name="čárky_vymer94" xfId="370"/>
    <cellStyle name="čárky_vymer95" xfId="371"/>
    <cellStyle name="čárky_vymer96" xfId="372"/>
    <cellStyle name="čárky_vymerspolu91-95" xfId="373"/>
    <cellStyle name="čárky_vymerspolu91-96" xfId="374"/>
    <cellStyle name="čárky_VYMPOH" xfId="375"/>
    <cellStyle name="Comma" xfId="376"/>
    <cellStyle name="Comma [0]" xfId="377"/>
    <cellStyle name="Currency" xfId="378"/>
    <cellStyle name="měny_012000.XLS graf 1" xfId="379"/>
    <cellStyle name="měny_012000.XLS graf 10" xfId="380"/>
    <cellStyle name="měny_012000.XLS graf 11" xfId="381"/>
    <cellStyle name="měny_012000.XLS graf 1-1" xfId="382"/>
    <cellStyle name="měny_012000.XLS graf 12" xfId="383"/>
    <cellStyle name="měny_012000.XLS graf 13" xfId="384"/>
    <cellStyle name="měny_012000.XLS graf 14" xfId="385"/>
    <cellStyle name="měny_012000.XLS graf 15" xfId="386"/>
    <cellStyle name="měny_012000.XLS graf 16" xfId="387"/>
    <cellStyle name="měny_012000.XLS graf 17" xfId="388"/>
    <cellStyle name="měny_012000.XLS graf 18" xfId="389"/>
    <cellStyle name="měny_012000.XLS graf 19" xfId="390"/>
    <cellStyle name="měny_012000.XLS graf 2" xfId="391"/>
    <cellStyle name="měny_012000.XLS graf 20" xfId="392"/>
    <cellStyle name="měny_012000.XLS graf 21" xfId="393"/>
    <cellStyle name="měny_012000.XLS graf 22" xfId="394"/>
    <cellStyle name="měny_012000.XLS graf 23" xfId="395"/>
    <cellStyle name="měny_012000.XLS graf 24" xfId="396"/>
    <cellStyle name="měny_012000.XLS graf 25" xfId="397"/>
    <cellStyle name="měny_012000.XLS graf 26" xfId="398"/>
    <cellStyle name="měny_012000.XLS graf 27" xfId="399"/>
    <cellStyle name="měny_012000.XLS graf 28" xfId="400"/>
    <cellStyle name="měny_012000.XLS graf 29" xfId="401"/>
    <cellStyle name="měny_012000.XLS graf 3" xfId="402"/>
    <cellStyle name="měny_012000.XLS graf 30" xfId="403"/>
    <cellStyle name="měny_012000.XLS graf 4" xfId="404"/>
    <cellStyle name="měny_012000.XLS graf 5" xfId="405"/>
    <cellStyle name="měny_012000.XLS graf 6" xfId="406"/>
    <cellStyle name="měny_012000.XLS graf 7" xfId="407"/>
    <cellStyle name="měny_012000.XLS graf 8" xfId="408"/>
    <cellStyle name="měny_012000.XLS graf 9" xfId="409"/>
    <cellStyle name="měny_069697" xfId="410"/>
    <cellStyle name="měny_069697_2" xfId="411"/>
    <cellStyle name="měny_069697_3" xfId="412"/>
    <cellStyle name="měny_2001jan.xls graf 1" xfId="413"/>
    <cellStyle name="měny_2002febr.xls graf 1" xfId="414"/>
    <cellStyle name="měny_2009SEPT" xfId="415"/>
    <cellStyle name="měny_9803" xfId="416"/>
    <cellStyle name="měny_9903" xfId="417"/>
    <cellStyle name="měny_9912" xfId="418"/>
    <cellStyle name="měny_dec94" xfId="419"/>
    <cellStyle name="měny_dec95" xfId="420"/>
    <cellStyle name="měny_dec96" xfId="421"/>
    <cellStyle name="měny_depozit" xfId="422"/>
    <cellStyle name="měny_drazby" xfId="423"/>
    <cellStyle name="měny_jún93-97" xfId="424"/>
    <cellStyle name="měny_júnbezúroku" xfId="425"/>
    <cellStyle name="měny_júnpozh" xfId="426"/>
    <cellStyle name="měny_júnsumár" xfId="427"/>
    <cellStyle name="měny_List18 (2)" xfId="428"/>
    <cellStyle name="měny_List19 (2)" xfId="429"/>
    <cellStyle name="měny_List20 (2)" xfId="430"/>
    <cellStyle name="měny_List4 (2)" xfId="431"/>
    <cellStyle name="měny_MFSR" xfId="432"/>
    <cellStyle name="měny_MUZ" xfId="433"/>
    <cellStyle name="měny_neidenpl" xfId="434"/>
    <cellStyle name="měny_neidentp" xfId="435"/>
    <cellStyle name="měny_nevpoh" xfId="436"/>
    <cellStyle name="měny_odpuscoldlh (2)" xfId="437"/>
    <cellStyle name="měny_odpustCD" xfId="438"/>
    <cellStyle name="měny_odvody do ŠR" xfId="439"/>
    <cellStyle name="měny_poh 91-92" xfId="440"/>
    <cellStyle name="měny_poh 93" xfId="441"/>
    <cellStyle name="měny_poh 94" xfId="442"/>
    <cellStyle name="měny_poh 95" xfId="443"/>
    <cellStyle name="měny_poh 96" xfId="444"/>
    <cellStyle name="měny_poh 97" xfId="445"/>
    <cellStyle name="měny_poh 98" xfId="446"/>
    <cellStyle name="měny_poh 99" xfId="447"/>
    <cellStyle name="měny_pohl95" xfId="448"/>
    <cellStyle name="měny_pohl96" xfId="449"/>
    <cellStyle name="měny_pohl97" xfId="450"/>
    <cellStyle name="měny_porovnanie" xfId="451"/>
    <cellStyle name="měny_porovnodv" xfId="452"/>
    <cellStyle name="měny_porovým" xfId="453"/>
    <cellStyle name="měny_porovým1" xfId="454"/>
    <cellStyle name="měny_stat" xfId="455"/>
    <cellStyle name="měny_stat2000" xfId="456"/>
    <cellStyle name="měny_tab 1a-roz " xfId="457"/>
    <cellStyle name="měny_tab A" xfId="458"/>
    <cellStyle name="měny_tab A-2" xfId="459"/>
    <cellStyle name="měny_tab B1" xfId="460"/>
    <cellStyle name="měny_tab B2" xfId="461"/>
    <cellStyle name="měny_tab B2a" xfId="462"/>
    <cellStyle name="měny_tab B2b" xfId="463"/>
    <cellStyle name="měny_tab B2c" xfId="464"/>
    <cellStyle name="měny_tab C1" xfId="465"/>
    <cellStyle name="měny_tab C2" xfId="466"/>
    <cellStyle name="měny_tab C3" xfId="467"/>
    <cellStyle name="měny_tab D1" xfId="468"/>
    <cellStyle name="měny_tab D1a " xfId="469"/>
    <cellStyle name="měny_tab D2" xfId="470"/>
    <cellStyle name="měny_tab D2a" xfId="471"/>
    <cellStyle name="měny_tab D2b" xfId="472"/>
    <cellStyle name="měny_tab D3" xfId="473"/>
    <cellStyle name="měny_tab D3a" xfId="474"/>
    <cellStyle name="měny_tab D3b" xfId="475"/>
    <cellStyle name="měny_tab D4" xfId="476"/>
    <cellStyle name="měny_tab E1" xfId="477"/>
    <cellStyle name="měny_tab E1a" xfId="478"/>
    <cellStyle name="měny_tab E2" xfId="479"/>
    <cellStyle name="měny_tab F1" xfId="480"/>
    <cellStyle name="měny_tab F2" xfId="481"/>
    <cellStyle name="měny_tab1a-roz" xfId="482"/>
    <cellStyle name="měny_tab3-roz" xfId="483"/>
    <cellStyle name="měny_tab4-roz" xfId="484"/>
    <cellStyle name="měny_tab5-roz" xfId="485"/>
    <cellStyle name="měny_tab6-roz" xfId="486"/>
    <cellStyle name="měny_tab7-roz" xfId="487"/>
    <cellStyle name="měny_tab8-roz" xfId="488"/>
    <cellStyle name="měny_uz2001" xfId="489"/>
    <cellStyle name="měny_vymahpohl" xfId="490"/>
    <cellStyle name="měny_vymahpohľ" xfId="491"/>
    <cellStyle name="měny_vymer93" xfId="492"/>
    <cellStyle name="měny_vymer94" xfId="493"/>
    <cellStyle name="měny_vymer95" xfId="494"/>
    <cellStyle name="měny_vymer96" xfId="495"/>
    <cellStyle name="měny_vymerspolu91-95" xfId="496"/>
    <cellStyle name="měny_vymerspolu91-96" xfId="497"/>
    <cellStyle name="měny_VYMPOH" xfId="498"/>
    <cellStyle name="normální_0200.xls graf 1" xfId="499"/>
    <cellStyle name="normální_0400.xls graf 1" xfId="500"/>
    <cellStyle name="normální_0500.xls graf 1" xfId="501"/>
    <cellStyle name="normální_0600.xls graf 1" xfId="502"/>
    <cellStyle name="normální_0700.xls graf 1" xfId="503"/>
    <cellStyle name="normální_0700.xls graf 8" xfId="504"/>
    <cellStyle name="normální_0800.xls graf 1" xfId="505"/>
    <cellStyle name="normální_0900.xls graf 1" xfId="506"/>
    <cellStyle name="normální_1000.xls graf 1" xfId="507"/>
    <cellStyle name="normální_1100.xls graf 1" xfId="508"/>
    <cellStyle name="normální_1200.xls graf 1" xfId="509"/>
    <cellStyle name="normální_2001JAN" xfId="510"/>
    <cellStyle name="normální_2001jan.xls graf 1" xfId="511"/>
    <cellStyle name="normální_2002FEBR" xfId="512"/>
    <cellStyle name="normální_2002febr.xls graf 1" xfId="513"/>
    <cellStyle name="normální_2003MAR" xfId="514"/>
    <cellStyle name="normální_2004apr" xfId="515"/>
    <cellStyle name="normální_2005maj" xfId="516"/>
    <cellStyle name="normální_2006jun" xfId="517"/>
    <cellStyle name="normální_2007jul" xfId="518"/>
    <cellStyle name="normální_2008aug" xfId="519"/>
    <cellStyle name="normální_2009SEPT" xfId="520"/>
    <cellStyle name="normální_2010OKT" xfId="521"/>
    <cellStyle name="normální_2011nov" xfId="522"/>
    <cellStyle name="normální_2012dec" xfId="523"/>
    <cellStyle name="normální_2101jan" xfId="524"/>
    <cellStyle name="normální_2103mar" xfId="525"/>
    <cellStyle name="normální_2106jun" xfId="526"/>
    <cellStyle name="normální_depozit" xfId="527"/>
    <cellStyle name="normální_depozit_9906" xfId="528"/>
    <cellStyle name="normální_depozit_9908" xfId="529"/>
    <cellStyle name="normální_depozit_9908.XLS graf 1" xfId="530"/>
    <cellStyle name="normální_depozit_9908.XLS graf 2" xfId="531"/>
    <cellStyle name="normální_depozit_9909" xfId="532"/>
    <cellStyle name="normální_depozit_9912" xfId="533"/>
    <cellStyle name="normální_depozit_99INV" xfId="534"/>
    <cellStyle name="normální_depozit_Štat" xfId="535"/>
    <cellStyle name="normální_list42 (2)" xfId="536"/>
    <cellStyle name="normální_list42 (2)_9906" xfId="537"/>
    <cellStyle name="normální_list42 (2)_9908" xfId="538"/>
    <cellStyle name="normální_list42 (2)_9908.XLS graf 1" xfId="539"/>
    <cellStyle name="normální_list42 (2)_9908.XLS graf 2" xfId="540"/>
    <cellStyle name="normální_list42 (2)_9909" xfId="541"/>
    <cellStyle name="normální_list42 (2)_9912" xfId="542"/>
    <cellStyle name="normální_list42 (2)_99INV" xfId="543"/>
    <cellStyle name="normální_list42 (2)_Štat" xfId="544"/>
    <cellStyle name="normální_neidenpl" xfId="545"/>
    <cellStyle name="normální_neidenpl_9906" xfId="546"/>
    <cellStyle name="normální_neidenpl_9908" xfId="547"/>
    <cellStyle name="normální_neidenpl_9908.XLS graf 1" xfId="548"/>
    <cellStyle name="normální_neidenpl_9908.XLS graf 2" xfId="549"/>
    <cellStyle name="normální_neidenpl_9909" xfId="550"/>
    <cellStyle name="normální_neidenpl_9912" xfId="551"/>
    <cellStyle name="normální_neidenpl_99INV" xfId="552"/>
    <cellStyle name="normální_neidenpl_Štat" xfId="553"/>
    <cellStyle name="normální_odpustCD" xfId="554"/>
    <cellStyle name="normální_odpustCD_tab.2a" xfId="555"/>
    <cellStyle name="normální_odpustCD_tab3b" xfId="556"/>
    <cellStyle name="normální_odpustCD_tab6" xfId="557"/>
    <cellStyle name="normální_odpustCD_tab6_1" xfId="558"/>
    <cellStyle name="normální_odpustCD_tab6_9812" xfId="559"/>
    <cellStyle name="normální_odpustCD_tab6_9906" xfId="560"/>
    <cellStyle name="normální_odpustCD_tab6_9908" xfId="561"/>
    <cellStyle name="normální_odpustCD_tab6_9908.XLS graf 1" xfId="562"/>
    <cellStyle name="normální_odpustCD_tab6_9908.XLS graf 2" xfId="563"/>
    <cellStyle name="normální_odpustCD_tab6_9909" xfId="564"/>
    <cellStyle name="normální_odpustCD_tab6_9912" xfId="565"/>
    <cellStyle name="normální_odpustCD_tab6_99INV" xfId="566"/>
    <cellStyle name="normální_odpustCD_tab6_Štat" xfId="567"/>
    <cellStyle name="normální_odpustCD_tab6_Štat.xls graf 1" xfId="568"/>
    <cellStyle name="normální_odpustCD_tab6_Štat.xls graf 2" xfId="569"/>
    <cellStyle name="normální_odpustCD_tab6_Štat.xls graf 3" xfId="570"/>
    <cellStyle name="normální_odpustCD_tab9" xfId="571"/>
    <cellStyle name="normální_odpustCD_tab9_1" xfId="572"/>
    <cellStyle name="normální_odpustCD_tab9_9812" xfId="573"/>
    <cellStyle name="normální_odpustCD_tab9_9906" xfId="574"/>
    <cellStyle name="normální_odpustCD_tab9_9908" xfId="575"/>
    <cellStyle name="normální_odpustCD_tab9_9908.XLS graf 1" xfId="576"/>
    <cellStyle name="normální_odpustCD_tab9_9908.XLS graf 2" xfId="577"/>
    <cellStyle name="normální_odpustCD_tab9_9909" xfId="578"/>
    <cellStyle name="normální_odpustCD_tab9_9912" xfId="579"/>
    <cellStyle name="normální_odpustCD_tab9_99INV" xfId="580"/>
    <cellStyle name="normální_odpustCD_tab9_Štat" xfId="581"/>
    <cellStyle name="normální_odpustCD_tab9_Štat.xls graf 1" xfId="582"/>
    <cellStyle name="normální_odpustCD_tab9_Štat.xls graf 2" xfId="583"/>
    <cellStyle name="normální_odpustCD_tab9_Štat.xls graf 3" xfId="584"/>
    <cellStyle name="normální_odpustCD_tab-č.3" xfId="585"/>
    <cellStyle name="normální_odpustCD_tab-č.3 a" xfId="586"/>
    <cellStyle name="normální_odpustCD_tab-č.6a" xfId="587"/>
    <cellStyle name="normální_odpustCD_tab-č.6a_9812" xfId="588"/>
    <cellStyle name="normální_odpustCD_tab-č.6a_9906" xfId="589"/>
    <cellStyle name="normální_odpustCD_tab-č.6a_9908" xfId="590"/>
    <cellStyle name="normální_odpustCD_tab-č.6a_9908.XLS graf 1" xfId="591"/>
    <cellStyle name="normální_odpustCD_tab-č.6a_9908.XLS graf 2" xfId="592"/>
    <cellStyle name="normální_odpustCD_tab-č.6a_9909" xfId="593"/>
    <cellStyle name="normální_odpustCD_tab-č.6a_9912" xfId="594"/>
    <cellStyle name="normální_odpustCD_tab-č.6a_99INV" xfId="595"/>
    <cellStyle name="normální_odpustCD_tab-č.6a_Štat" xfId="596"/>
    <cellStyle name="normální_odpustCD_tab-č.6a_Štat.xls graf 1" xfId="597"/>
    <cellStyle name="normální_odpustCD_tab-č.6a_Štat.xls graf 2" xfId="598"/>
    <cellStyle name="normální_odpustCD_tab-č.6a_Štat.xls graf 3" xfId="599"/>
    <cellStyle name="normální_odpustCD_tab-č.6b" xfId="600"/>
    <cellStyle name="normální_odpustCD_tab-č.6b_9812" xfId="601"/>
    <cellStyle name="normální_odpustCD_tab-č.6b_9906" xfId="602"/>
    <cellStyle name="normální_odpustCD_tab-č.6b_9908" xfId="603"/>
    <cellStyle name="normální_odpustCD_tab-č.6b_9908.XLS graf 1" xfId="604"/>
    <cellStyle name="normální_odpustCD_tab-č.6b_9908.XLS graf 2" xfId="605"/>
    <cellStyle name="normální_odpustCD_tab-č.6b_9909" xfId="606"/>
    <cellStyle name="normální_odpustCD_tab-č.6b_9912" xfId="607"/>
    <cellStyle name="normální_odpustCD_tab-č.6b_99INV" xfId="608"/>
    <cellStyle name="normální_odpustCD_tab-č.6b_Štat" xfId="609"/>
    <cellStyle name="normální_odpustCD_tab-č.6b_Štat.xls graf 1" xfId="610"/>
    <cellStyle name="normální_odpustCD_tab-č.6b_Štat.xls graf 2" xfId="611"/>
    <cellStyle name="normální_odpustCD_tab-č.6b_Štat.xls graf 3" xfId="612"/>
    <cellStyle name="normální_odstroz" xfId="613"/>
    <cellStyle name="normální_odstroz_tab.2a" xfId="614"/>
    <cellStyle name="normální_odstroz_tab3b" xfId="615"/>
    <cellStyle name="normální_odstroz_tab6" xfId="616"/>
    <cellStyle name="normální_odstroz_tab6_1" xfId="617"/>
    <cellStyle name="normální_odstroz_tab6_9812" xfId="618"/>
    <cellStyle name="normální_odstroz_tab6_9906" xfId="619"/>
    <cellStyle name="normální_odstroz_tab6_9908" xfId="620"/>
    <cellStyle name="normální_odstroz_tab6_9908.XLS graf 1" xfId="621"/>
    <cellStyle name="normální_odstroz_tab6_9908.XLS graf 2" xfId="622"/>
    <cellStyle name="normální_odstroz_tab6_9909" xfId="623"/>
    <cellStyle name="normální_odstroz_tab6_9912" xfId="624"/>
    <cellStyle name="normální_odstroz_tab6_99INV" xfId="625"/>
    <cellStyle name="normální_odstroz_tab6_Štat" xfId="626"/>
    <cellStyle name="normální_odstroz_tab6_Štat.xls graf 1" xfId="627"/>
    <cellStyle name="normální_odstroz_tab6_Štat.xls graf 2" xfId="628"/>
    <cellStyle name="normální_odstroz_tab6_Štat.xls graf 3" xfId="629"/>
    <cellStyle name="normální_odstroz_tab9" xfId="630"/>
    <cellStyle name="normální_odstroz_tab9_1" xfId="631"/>
    <cellStyle name="normální_odstroz_tab9_9812" xfId="632"/>
    <cellStyle name="normální_odstroz_tab9_9906" xfId="633"/>
    <cellStyle name="normální_odstroz_tab9_9908" xfId="634"/>
    <cellStyle name="normální_odstroz_tab9_9908.XLS graf 1" xfId="635"/>
    <cellStyle name="normální_odstroz_tab9_9908.XLS graf 2" xfId="636"/>
    <cellStyle name="normální_odstroz_tab9_9909" xfId="637"/>
    <cellStyle name="normální_odstroz_tab9_9912" xfId="638"/>
    <cellStyle name="normální_odstroz_tab9_99INV" xfId="639"/>
    <cellStyle name="normální_odstroz_tab9_Štat" xfId="640"/>
    <cellStyle name="normální_odstroz_tab9_Štat.xls graf 1" xfId="641"/>
    <cellStyle name="normální_odstroz_tab9_Štat.xls graf 2" xfId="642"/>
    <cellStyle name="normální_odstroz_tab9_Štat.xls graf 3" xfId="643"/>
    <cellStyle name="normální_odstroz_tab-č.3" xfId="644"/>
    <cellStyle name="normální_odstroz_tab-č.3 a" xfId="645"/>
    <cellStyle name="normální_odstroz_tab-č.6a" xfId="646"/>
    <cellStyle name="normální_odstroz_tab-č.6a_9812" xfId="647"/>
    <cellStyle name="normální_odstroz_tab-č.6a_9906" xfId="648"/>
    <cellStyle name="normální_odstroz_tab-č.6a_9908" xfId="649"/>
    <cellStyle name="normální_odstroz_tab-č.6a_9908.XLS graf 1" xfId="650"/>
    <cellStyle name="normální_odstroz_tab-č.6a_9908.XLS graf 2" xfId="651"/>
    <cellStyle name="normální_odstroz_tab-č.6a_9909" xfId="652"/>
    <cellStyle name="normální_odstroz_tab-č.6a_9912" xfId="653"/>
    <cellStyle name="normální_odstroz_tab-č.6a_99INV" xfId="654"/>
    <cellStyle name="normální_odstroz_tab-č.6a_Štat" xfId="655"/>
    <cellStyle name="normální_odstroz_tab-č.6a_Štat.xls graf 1" xfId="656"/>
    <cellStyle name="normální_odstroz_tab-č.6a_Štat.xls graf 2" xfId="657"/>
    <cellStyle name="normální_odstroz_tab-č.6a_Štat.xls graf 3" xfId="658"/>
    <cellStyle name="normální_odstroz_tab-č.6b" xfId="659"/>
    <cellStyle name="normální_odstroz_tab-č.6b_9812" xfId="660"/>
    <cellStyle name="normální_odstroz_tab-č.6b_9906" xfId="661"/>
    <cellStyle name="normální_odstroz_tab-č.6b_9908" xfId="662"/>
    <cellStyle name="normální_odstroz_tab-č.6b_9908.XLS graf 1" xfId="663"/>
    <cellStyle name="normální_odstroz_tab-č.6b_9908.XLS graf 2" xfId="664"/>
    <cellStyle name="normální_odstroz_tab-č.6b_9909" xfId="665"/>
    <cellStyle name="normální_odstroz_tab-č.6b_9912" xfId="666"/>
    <cellStyle name="normální_odstroz_tab-č.6b_99INV" xfId="667"/>
    <cellStyle name="normální_odstroz_tab-č.6b_Štat" xfId="668"/>
    <cellStyle name="normální_odstroz_tab-č.6b_Štat.xls graf 1" xfId="669"/>
    <cellStyle name="normální_odstroz_tab-č.6b_Štat.xls graf 2" xfId="670"/>
    <cellStyle name="normální_odstroz_tab-č.6b_Štat.xls graf 3" xfId="671"/>
    <cellStyle name="normální_plnenie rozpočtu" xfId="672"/>
    <cellStyle name="normální_plnenie rozpočtu_9906" xfId="673"/>
    <cellStyle name="normální_plnenie rozpočtu_9908" xfId="674"/>
    <cellStyle name="normální_plnenie rozpočtu_9908.XLS graf 1" xfId="675"/>
    <cellStyle name="normální_plnenie rozpočtu_9908.XLS graf 2" xfId="676"/>
    <cellStyle name="normální_plnenie rozpočtu_9909" xfId="677"/>
    <cellStyle name="normální_plnenie rozpočtu_9912" xfId="678"/>
    <cellStyle name="normální_plnenie rozpočtu_99INV" xfId="679"/>
    <cellStyle name="normální_plnenie rozpočtu_Štat" xfId="680"/>
    <cellStyle name="normální_poh 91-92" xfId="681"/>
    <cellStyle name="normální_poh 91-92_9906" xfId="682"/>
    <cellStyle name="normální_poh 91-92_9908" xfId="683"/>
    <cellStyle name="normální_poh 91-92_9908.XLS graf 1" xfId="684"/>
    <cellStyle name="normální_poh 91-92_9908.XLS graf 2" xfId="685"/>
    <cellStyle name="normální_poh 91-92_9909" xfId="686"/>
    <cellStyle name="normální_poh 91-92_9912" xfId="687"/>
    <cellStyle name="normální_poh 91-92_99INV" xfId="688"/>
    <cellStyle name="normální_poh 91-92_Štat" xfId="689"/>
    <cellStyle name="normální_poh 93" xfId="690"/>
    <cellStyle name="normální_poh 93_9906" xfId="691"/>
    <cellStyle name="normální_poh 93_9908" xfId="692"/>
    <cellStyle name="normální_poh 93_9908.XLS graf 1" xfId="693"/>
    <cellStyle name="normální_poh 93_9908.XLS graf 2" xfId="694"/>
    <cellStyle name="normální_poh 93_9909" xfId="695"/>
    <cellStyle name="normální_poh 93_9912" xfId="696"/>
    <cellStyle name="normální_poh 93_99INV" xfId="697"/>
    <cellStyle name="normální_poh 93_Štat" xfId="698"/>
    <cellStyle name="normální_poh 94" xfId="699"/>
    <cellStyle name="normální_poh 94_9906" xfId="700"/>
    <cellStyle name="normální_poh 94_9908" xfId="701"/>
    <cellStyle name="normální_poh 94_9908.XLS graf 1" xfId="702"/>
    <cellStyle name="normální_poh 94_9908.XLS graf 2" xfId="703"/>
    <cellStyle name="normální_poh 94_9909" xfId="704"/>
    <cellStyle name="normální_poh 94_9912" xfId="705"/>
    <cellStyle name="normální_poh 94_99INV" xfId="706"/>
    <cellStyle name="normální_poh 94_Štat" xfId="707"/>
    <cellStyle name="normální_poh 95" xfId="708"/>
    <cellStyle name="normální_poh 95_9906" xfId="709"/>
    <cellStyle name="normální_poh 95_9908" xfId="710"/>
    <cellStyle name="normální_poh 95_9908.XLS graf 1" xfId="711"/>
    <cellStyle name="normální_poh 95_9908.XLS graf 2" xfId="712"/>
    <cellStyle name="normální_poh 95_9909" xfId="713"/>
    <cellStyle name="normální_poh 95_9912" xfId="714"/>
    <cellStyle name="normální_poh 95_99INV" xfId="715"/>
    <cellStyle name="normální_poh 95_Štat" xfId="716"/>
    <cellStyle name="normální_poh 96" xfId="717"/>
    <cellStyle name="normální_poh 96_9906" xfId="718"/>
    <cellStyle name="normální_poh 96_9908" xfId="719"/>
    <cellStyle name="normální_poh 96_9908.XLS graf 1" xfId="720"/>
    <cellStyle name="normální_poh 96_9908.XLS graf 2" xfId="721"/>
    <cellStyle name="normální_poh 96_9909" xfId="722"/>
    <cellStyle name="normální_poh 96_9912" xfId="723"/>
    <cellStyle name="normální_poh 96_99INV" xfId="724"/>
    <cellStyle name="normální_poh 96_Štat" xfId="725"/>
    <cellStyle name="normální_poh 97" xfId="726"/>
    <cellStyle name="normální_poh 97_9906" xfId="727"/>
    <cellStyle name="normální_poh 97_9908" xfId="728"/>
    <cellStyle name="normální_poh 97_9908.XLS graf 1" xfId="729"/>
    <cellStyle name="normální_poh 97_9908.XLS graf 2" xfId="730"/>
    <cellStyle name="normální_poh 97_9909" xfId="731"/>
    <cellStyle name="normální_poh 97_9912" xfId="732"/>
    <cellStyle name="normální_poh 97_99INV" xfId="733"/>
    <cellStyle name="normální_poh 97_Štat" xfId="734"/>
    <cellStyle name="normální_poh 98" xfId="735"/>
    <cellStyle name="normální_poh 98_9906" xfId="736"/>
    <cellStyle name="normální_poh 98_9908" xfId="737"/>
    <cellStyle name="normální_poh 98_9908.XLS graf 1" xfId="738"/>
    <cellStyle name="normální_poh 98_9908.XLS graf 2" xfId="739"/>
    <cellStyle name="normální_poh 98_9909" xfId="740"/>
    <cellStyle name="normální_poh 98_9912" xfId="741"/>
    <cellStyle name="normální_poh 98_99INV" xfId="742"/>
    <cellStyle name="normální_poh 98_Štat" xfId="743"/>
    <cellStyle name="normální_poh 99" xfId="744"/>
    <cellStyle name="normální_poh 99_9906" xfId="745"/>
    <cellStyle name="normální_poh 99_9908" xfId="746"/>
    <cellStyle name="normální_poh 99_9908.XLS graf 1" xfId="747"/>
    <cellStyle name="normální_poh 99_9908.XLS graf 2" xfId="748"/>
    <cellStyle name="normální_poh 99_9909" xfId="749"/>
    <cellStyle name="normální_poh 99_9912" xfId="750"/>
    <cellStyle name="normální_poh 99_99INV" xfId="751"/>
    <cellStyle name="normální_poh 99_Štat" xfId="752"/>
    <cellStyle name="normální_pohlad" xfId="753"/>
    <cellStyle name="normální_pohlad_tab.2a" xfId="754"/>
    <cellStyle name="normální_pohlad_tab3b" xfId="755"/>
    <cellStyle name="normální_pohlad_tab6" xfId="756"/>
    <cellStyle name="normální_pohlad_tab6_1" xfId="757"/>
    <cellStyle name="normální_pohlad_tab6_9812" xfId="758"/>
    <cellStyle name="normální_pohlad_tab6_9906" xfId="759"/>
    <cellStyle name="normální_pohlad_tab6_9908" xfId="760"/>
    <cellStyle name="normální_pohlad_tab6_9908.XLS graf 1" xfId="761"/>
    <cellStyle name="normální_pohlad_tab6_9908.XLS graf 2" xfId="762"/>
    <cellStyle name="normální_pohlad_tab6_9909" xfId="763"/>
    <cellStyle name="normální_pohlad_tab6_9912" xfId="764"/>
    <cellStyle name="normální_pohlad_tab6_99INV" xfId="765"/>
    <cellStyle name="normální_pohlad_tab6_Štat" xfId="766"/>
    <cellStyle name="normální_pohlad_tab6_Štat.xls graf 1" xfId="767"/>
    <cellStyle name="normální_pohlad_tab6_Štat.xls graf 2" xfId="768"/>
    <cellStyle name="normální_pohlad_tab6_Štat.xls graf 3" xfId="769"/>
    <cellStyle name="normální_pohlad_tab9" xfId="770"/>
    <cellStyle name="normální_pohlad_tab9_1" xfId="771"/>
    <cellStyle name="normální_pohlad_tab9_9812" xfId="772"/>
    <cellStyle name="normální_pohlad_tab9_9906" xfId="773"/>
    <cellStyle name="normální_pohlad_tab9_9908" xfId="774"/>
    <cellStyle name="normální_pohlad_tab9_9908.XLS graf 1" xfId="775"/>
    <cellStyle name="normální_pohlad_tab9_9908.XLS graf 2" xfId="776"/>
    <cellStyle name="normální_pohlad_tab9_9909" xfId="777"/>
    <cellStyle name="normální_pohlad_tab9_9912" xfId="778"/>
    <cellStyle name="normální_pohlad_tab9_99INV" xfId="779"/>
    <cellStyle name="normální_pohlad_tab9_Štat" xfId="780"/>
    <cellStyle name="normální_pohlad_tab9_Štat.xls graf 1" xfId="781"/>
    <cellStyle name="normální_pohlad_tab9_Štat.xls graf 2" xfId="782"/>
    <cellStyle name="normální_pohlad_tab9_Štat.xls graf 3" xfId="783"/>
    <cellStyle name="normální_pohlad_tab-č.3" xfId="784"/>
    <cellStyle name="normální_pohlad_tab-č.3 a" xfId="785"/>
    <cellStyle name="normální_pohlad_tab-č.6a" xfId="786"/>
    <cellStyle name="normální_pohlad_tab-č.6a_9812" xfId="787"/>
    <cellStyle name="normální_pohlad_tab-č.6a_9906" xfId="788"/>
    <cellStyle name="normální_pohlad_tab-č.6a_9908" xfId="789"/>
    <cellStyle name="normální_pohlad_tab-č.6a_9908.XLS graf 1" xfId="790"/>
    <cellStyle name="normální_pohlad_tab-č.6a_9908.XLS graf 2" xfId="791"/>
    <cellStyle name="normální_pohlad_tab-č.6a_9909" xfId="792"/>
    <cellStyle name="normální_pohlad_tab-č.6a_9912" xfId="793"/>
    <cellStyle name="normální_pohlad_tab-č.6a_99INV" xfId="794"/>
    <cellStyle name="normální_pohlad_tab-č.6a_Štat" xfId="795"/>
    <cellStyle name="normální_pohlad_tab-č.6a_Štat.xls graf 1" xfId="796"/>
    <cellStyle name="normální_pohlad_tab-č.6a_Štat.xls graf 2" xfId="797"/>
    <cellStyle name="normální_pohlad_tab-č.6a_Štat.xls graf 3" xfId="798"/>
    <cellStyle name="normální_pohlad_tab-č.6b" xfId="799"/>
    <cellStyle name="normální_pohlad_tab-č.6b_9812" xfId="800"/>
    <cellStyle name="normální_pohlad_tab-č.6b_9906" xfId="801"/>
    <cellStyle name="normální_pohlad_tab-č.6b_9908" xfId="802"/>
    <cellStyle name="normální_pohlad_tab-č.6b_9908.XLS graf 1" xfId="803"/>
    <cellStyle name="normální_pohlad_tab-č.6b_9908.XLS graf 2" xfId="804"/>
    <cellStyle name="normální_pohlad_tab-č.6b_9909" xfId="805"/>
    <cellStyle name="normální_pohlad_tab-č.6b_9912" xfId="806"/>
    <cellStyle name="normální_pohlad_tab-č.6b_99INV" xfId="807"/>
    <cellStyle name="normální_pohlad_tab-č.6b_Štat" xfId="808"/>
    <cellStyle name="normální_pohlad_tab-č.6b_Štat.xls graf 1" xfId="809"/>
    <cellStyle name="normální_pohlad_tab-č.6b_Štat.xls graf 2" xfId="810"/>
    <cellStyle name="normální_pohlad_tab-č.6b_Štat.xls graf 3" xfId="811"/>
    <cellStyle name="normální_porovnodv" xfId="812"/>
    <cellStyle name="normální_porovnodv_9906" xfId="813"/>
    <cellStyle name="normální_porovnodv_9908" xfId="814"/>
    <cellStyle name="normální_porovnodv_9908.XLS graf 1" xfId="815"/>
    <cellStyle name="normální_porovnodv_9908.XLS graf 2" xfId="816"/>
    <cellStyle name="normální_porovnodv_9909" xfId="817"/>
    <cellStyle name="normální_porovnodv_9912" xfId="818"/>
    <cellStyle name="normální_porovnodv_99INV" xfId="819"/>
    <cellStyle name="normální_porovnodv_Štat" xfId="820"/>
    <cellStyle name="normální_porovým" xfId="821"/>
    <cellStyle name="normální_porovým_9906" xfId="822"/>
    <cellStyle name="normální_porovým_9908" xfId="823"/>
    <cellStyle name="normální_porovým_9908.XLS graf 1" xfId="824"/>
    <cellStyle name="normální_porovým_9908.XLS graf 2" xfId="825"/>
    <cellStyle name="normální_porovým_9909" xfId="826"/>
    <cellStyle name="normální_porovým_9912" xfId="827"/>
    <cellStyle name="normální_porovým_99INV" xfId="828"/>
    <cellStyle name="normální_porovým_Štat" xfId="829"/>
    <cellStyle name="normální_porovým1" xfId="830"/>
    <cellStyle name="normální_porovým1_9906" xfId="831"/>
    <cellStyle name="normální_porovým1_9908" xfId="832"/>
    <cellStyle name="normální_porovým1_9908.XLS graf 1" xfId="833"/>
    <cellStyle name="normální_porovým1_9908.XLS graf 2" xfId="834"/>
    <cellStyle name="normální_porovým1_9909" xfId="835"/>
    <cellStyle name="normální_porovým1_9912" xfId="836"/>
    <cellStyle name="normální_porovým1_99INV" xfId="837"/>
    <cellStyle name="normální_porovým1_Štat" xfId="838"/>
    <cellStyle name="normální_stat2000" xfId="839"/>
    <cellStyle name="normální_tab 1a-roz " xfId="840"/>
    <cellStyle name="normální_tab 1a-roz _9906" xfId="841"/>
    <cellStyle name="normální_tab 1a-roz _9908" xfId="842"/>
    <cellStyle name="normální_tab 1a-roz _9908.XLS graf 1" xfId="843"/>
    <cellStyle name="normální_tab 1a-roz _9908.XLS graf 2" xfId="844"/>
    <cellStyle name="normální_tab 1a-roz _9909" xfId="845"/>
    <cellStyle name="normální_tab 1a-roz _9912" xfId="846"/>
    <cellStyle name="normální_tab 1a-roz _99INV" xfId="847"/>
    <cellStyle name="normální_tab 1a-roz _Štat" xfId="848"/>
    <cellStyle name="normální_tab A" xfId="849"/>
    <cellStyle name="normální_tab A_9906" xfId="850"/>
    <cellStyle name="normální_tab A_9908" xfId="851"/>
    <cellStyle name="normální_tab A_9908.XLS graf 1" xfId="852"/>
    <cellStyle name="normální_tab A_9908.XLS graf 2" xfId="853"/>
    <cellStyle name="normální_tab A_9909" xfId="854"/>
    <cellStyle name="normální_tab A_9912" xfId="855"/>
    <cellStyle name="normální_tab A_99INV" xfId="856"/>
    <cellStyle name="normální_tab A_Štat" xfId="857"/>
    <cellStyle name="normální_tab A-2" xfId="858"/>
    <cellStyle name="normální_tab A-2_9906" xfId="859"/>
    <cellStyle name="normální_tab A-2_9908" xfId="860"/>
    <cellStyle name="normální_tab A-2_9908.XLS graf 1" xfId="861"/>
    <cellStyle name="normální_tab A-2_9908.XLS graf 2" xfId="862"/>
    <cellStyle name="normální_tab A-2_9909" xfId="863"/>
    <cellStyle name="normální_tab A-2_9912" xfId="864"/>
    <cellStyle name="normální_tab A-2_99INV" xfId="865"/>
    <cellStyle name="normální_tab A-2_Štat" xfId="866"/>
    <cellStyle name="normální_tab B1" xfId="867"/>
    <cellStyle name="normální_tab B1_9906" xfId="868"/>
    <cellStyle name="normální_tab B1_9908" xfId="869"/>
    <cellStyle name="normální_tab B1_9908.XLS graf 1" xfId="870"/>
    <cellStyle name="normální_tab B1_9908.XLS graf 2" xfId="871"/>
    <cellStyle name="normální_tab B1_9909" xfId="872"/>
    <cellStyle name="normální_tab B1_9912" xfId="873"/>
    <cellStyle name="normální_tab B1_99INV" xfId="874"/>
    <cellStyle name="normální_tab B1_Štat" xfId="875"/>
    <cellStyle name="normální_tab B2" xfId="876"/>
    <cellStyle name="normální_tab B2_9906" xfId="877"/>
    <cellStyle name="normální_tab B2_9908" xfId="878"/>
    <cellStyle name="normální_tab B2_9908.XLS graf 1" xfId="879"/>
    <cellStyle name="normální_tab B2_9908.XLS graf 2" xfId="880"/>
    <cellStyle name="normální_tab B2_9909" xfId="881"/>
    <cellStyle name="normální_tab B2_9912" xfId="882"/>
    <cellStyle name="normální_tab B2_99INV" xfId="883"/>
    <cellStyle name="normální_tab B2_Štat" xfId="884"/>
    <cellStyle name="normální_tab B2a" xfId="885"/>
    <cellStyle name="normální_tab B2a_9906" xfId="886"/>
    <cellStyle name="normální_tab B2a_9908" xfId="887"/>
    <cellStyle name="normální_tab B2a_9908.XLS graf 1" xfId="888"/>
    <cellStyle name="normální_tab B2a_9908.XLS graf 2" xfId="889"/>
    <cellStyle name="normální_tab B2a_9909" xfId="890"/>
    <cellStyle name="normální_tab B2a_9912" xfId="891"/>
    <cellStyle name="normální_tab B2a_99INV" xfId="892"/>
    <cellStyle name="normální_tab B2a_Štat" xfId="893"/>
    <cellStyle name="normální_tab B2b" xfId="894"/>
    <cellStyle name="normální_tab B2b_9906" xfId="895"/>
    <cellStyle name="normální_tab B2b_9908" xfId="896"/>
    <cellStyle name="normální_tab B2b_9908.XLS graf 1" xfId="897"/>
    <cellStyle name="normální_tab B2b_9908.XLS graf 2" xfId="898"/>
    <cellStyle name="normální_tab B2b_9909" xfId="899"/>
    <cellStyle name="normální_tab B2b_9912" xfId="900"/>
    <cellStyle name="normální_tab B2b_99INV" xfId="901"/>
    <cellStyle name="normální_tab B2b_Štat" xfId="902"/>
    <cellStyle name="normální_tab B2c" xfId="903"/>
    <cellStyle name="normální_tab B2c_9906" xfId="904"/>
    <cellStyle name="normální_tab B2c_9908" xfId="905"/>
    <cellStyle name="normální_tab B2c_9908.XLS graf 1" xfId="906"/>
    <cellStyle name="normální_tab B2c_9908.XLS graf 2" xfId="907"/>
    <cellStyle name="normální_tab B2c_9909" xfId="908"/>
    <cellStyle name="normální_tab B2c_9912" xfId="909"/>
    <cellStyle name="normální_tab B2c_99INV" xfId="910"/>
    <cellStyle name="normální_tab B2c_Štat" xfId="911"/>
    <cellStyle name="normální_tab C1" xfId="912"/>
    <cellStyle name="normální_tab C1_9906" xfId="913"/>
    <cellStyle name="normální_tab C1_9908" xfId="914"/>
    <cellStyle name="normální_tab C1_9908.XLS graf 1" xfId="915"/>
    <cellStyle name="normální_tab C1_9908.XLS graf 2" xfId="916"/>
    <cellStyle name="normální_tab C1_9909" xfId="917"/>
    <cellStyle name="normální_tab C1_9912" xfId="918"/>
    <cellStyle name="normální_tab C1_99INV" xfId="919"/>
    <cellStyle name="normální_tab C1_Štat" xfId="920"/>
    <cellStyle name="normální_tab C2" xfId="921"/>
    <cellStyle name="normální_tab C2_9906" xfId="922"/>
    <cellStyle name="normální_tab C2_9908" xfId="923"/>
    <cellStyle name="normální_tab C2_9908.XLS graf 1" xfId="924"/>
    <cellStyle name="normální_tab C2_9908.XLS graf 2" xfId="925"/>
    <cellStyle name="normální_tab C2_9909" xfId="926"/>
    <cellStyle name="normální_tab C2_9912" xfId="927"/>
    <cellStyle name="normální_tab C2_99INV" xfId="928"/>
    <cellStyle name="normální_tab C2_Štat" xfId="929"/>
    <cellStyle name="normální_tab C3" xfId="930"/>
    <cellStyle name="normální_tab C3_9906" xfId="931"/>
    <cellStyle name="normální_tab C3_9908" xfId="932"/>
    <cellStyle name="normální_tab C3_9908.XLS graf 1" xfId="933"/>
    <cellStyle name="normální_tab C3_9908.XLS graf 2" xfId="934"/>
    <cellStyle name="normální_tab C3_9909" xfId="935"/>
    <cellStyle name="normální_tab C3_9912" xfId="936"/>
    <cellStyle name="normální_tab C3_99INV" xfId="937"/>
    <cellStyle name="normální_tab C3_Štat" xfId="938"/>
    <cellStyle name="normální_tab D1" xfId="939"/>
    <cellStyle name="normální_tab D1_9906" xfId="940"/>
    <cellStyle name="normální_tab D1_9908" xfId="941"/>
    <cellStyle name="normální_tab D1_9908.XLS graf 1" xfId="942"/>
    <cellStyle name="normální_tab D1_9908.XLS graf 2" xfId="943"/>
    <cellStyle name="normální_tab D1_9909" xfId="944"/>
    <cellStyle name="normální_tab D1_9912" xfId="945"/>
    <cellStyle name="normální_tab D1_99INV" xfId="946"/>
    <cellStyle name="normální_tab D1_Štat" xfId="947"/>
    <cellStyle name="normální_tab D1a " xfId="948"/>
    <cellStyle name="normální_tab D1a _9906" xfId="949"/>
    <cellStyle name="normální_tab D1a _9908" xfId="950"/>
    <cellStyle name="normální_tab D1a _9908.XLS graf 1" xfId="951"/>
    <cellStyle name="normální_tab D1a _9908.XLS graf 2" xfId="952"/>
    <cellStyle name="normální_tab D1a _9909" xfId="953"/>
    <cellStyle name="normální_tab D1a _9912" xfId="954"/>
    <cellStyle name="normální_tab D1a _99INV" xfId="955"/>
    <cellStyle name="normální_tab D1a _Štat" xfId="956"/>
    <cellStyle name="normální_tab D2" xfId="957"/>
    <cellStyle name="normální_tab D2_9906" xfId="958"/>
    <cellStyle name="normální_tab D2_9908" xfId="959"/>
    <cellStyle name="normální_tab D2_9908.XLS graf 1" xfId="960"/>
    <cellStyle name="normální_tab D2_9908.XLS graf 2" xfId="961"/>
    <cellStyle name="normální_tab D2_9909" xfId="962"/>
    <cellStyle name="normální_tab D2_9912" xfId="963"/>
    <cellStyle name="normální_tab D2_99INV" xfId="964"/>
    <cellStyle name="normální_tab D2_Štat" xfId="965"/>
    <cellStyle name="normální_tab D2a" xfId="966"/>
    <cellStyle name="normální_tab D2a_9906" xfId="967"/>
    <cellStyle name="normální_tab D2a_9908" xfId="968"/>
    <cellStyle name="normální_tab D2a_9908.XLS graf 1" xfId="969"/>
    <cellStyle name="normální_tab D2a_9908.XLS graf 2" xfId="970"/>
    <cellStyle name="normální_tab D2a_9909" xfId="971"/>
    <cellStyle name="normální_tab D2a_9912" xfId="972"/>
    <cellStyle name="normální_tab D2a_99INV" xfId="973"/>
    <cellStyle name="normální_tab D2a_Štat" xfId="974"/>
    <cellStyle name="normální_tab D2b" xfId="975"/>
    <cellStyle name="normální_tab D2b_9906" xfId="976"/>
    <cellStyle name="normální_tab D2b_9908" xfId="977"/>
    <cellStyle name="normální_tab D2b_9908.XLS graf 1" xfId="978"/>
    <cellStyle name="normální_tab D2b_9908.XLS graf 2" xfId="979"/>
    <cellStyle name="normální_tab D2b_9909" xfId="980"/>
    <cellStyle name="normální_tab D2b_9912" xfId="981"/>
    <cellStyle name="normální_tab D2b_99INV" xfId="982"/>
    <cellStyle name="normální_tab D2b_Štat" xfId="983"/>
    <cellStyle name="normální_tab D3" xfId="984"/>
    <cellStyle name="normální_tab D3_9906" xfId="985"/>
    <cellStyle name="normální_tab D3_9908" xfId="986"/>
    <cellStyle name="normální_tab D3_9908.XLS graf 1" xfId="987"/>
    <cellStyle name="normální_tab D3_9908.XLS graf 2" xfId="988"/>
    <cellStyle name="normální_tab D3_9909" xfId="989"/>
    <cellStyle name="normální_tab D3_9912" xfId="990"/>
    <cellStyle name="normální_tab D3_99INV" xfId="991"/>
    <cellStyle name="normální_tab D3_Štat" xfId="992"/>
    <cellStyle name="normální_tab D3a" xfId="993"/>
    <cellStyle name="normální_tab D3a_9906" xfId="994"/>
    <cellStyle name="normální_tab D3a_9908" xfId="995"/>
    <cellStyle name="normální_tab D3a_9908.XLS graf 1" xfId="996"/>
    <cellStyle name="normální_tab D3a_9908.XLS graf 2" xfId="997"/>
    <cellStyle name="normální_tab D3a_9909" xfId="998"/>
    <cellStyle name="normální_tab D3a_9912" xfId="999"/>
    <cellStyle name="normální_tab D3a_99INV" xfId="1000"/>
    <cellStyle name="normální_tab D3a_Štat" xfId="1001"/>
    <cellStyle name="normální_tab D3b" xfId="1002"/>
    <cellStyle name="normální_tab D3b_9906" xfId="1003"/>
    <cellStyle name="normální_tab D3b_9908" xfId="1004"/>
    <cellStyle name="normální_tab D3b_9908.XLS graf 1" xfId="1005"/>
    <cellStyle name="normální_tab D3b_9908.XLS graf 2" xfId="1006"/>
    <cellStyle name="normální_tab D3b_9909" xfId="1007"/>
    <cellStyle name="normální_tab D3b_9912" xfId="1008"/>
    <cellStyle name="normální_tab D3b_99INV" xfId="1009"/>
    <cellStyle name="normální_tab D3b_Štat" xfId="1010"/>
    <cellStyle name="normální_tab D4" xfId="1011"/>
    <cellStyle name="normální_tab D4_9906" xfId="1012"/>
    <cellStyle name="normální_tab D4_9908" xfId="1013"/>
    <cellStyle name="normální_tab D4_9908.XLS graf 1" xfId="1014"/>
    <cellStyle name="normální_tab D4_9908.XLS graf 2" xfId="1015"/>
    <cellStyle name="normální_tab D4_9909" xfId="1016"/>
    <cellStyle name="normální_tab D4_9912" xfId="1017"/>
    <cellStyle name="normální_tab D4_99INV" xfId="1018"/>
    <cellStyle name="normální_tab D4_Štat" xfId="1019"/>
    <cellStyle name="normální_tab E1" xfId="1020"/>
    <cellStyle name="normální_tab E1_9906" xfId="1021"/>
    <cellStyle name="normální_tab E1_9908" xfId="1022"/>
    <cellStyle name="normální_tab E1_9908.XLS graf 1" xfId="1023"/>
    <cellStyle name="normální_tab E1_9908.XLS graf 2" xfId="1024"/>
    <cellStyle name="normální_tab E1_9909" xfId="1025"/>
    <cellStyle name="normální_tab E1_9912" xfId="1026"/>
    <cellStyle name="normální_tab E1_99INV" xfId="1027"/>
    <cellStyle name="normální_tab E1_Štat" xfId="1028"/>
    <cellStyle name="normální_tab E1a" xfId="1029"/>
    <cellStyle name="normální_tab E1a_9906" xfId="1030"/>
    <cellStyle name="normální_tab E1a_9908" xfId="1031"/>
    <cellStyle name="normální_tab E1a_9908.XLS graf 1" xfId="1032"/>
    <cellStyle name="normální_tab E1a_9908.XLS graf 2" xfId="1033"/>
    <cellStyle name="normální_tab E1a_9909" xfId="1034"/>
    <cellStyle name="normální_tab E1a_9912" xfId="1035"/>
    <cellStyle name="normální_tab E1a_99INV" xfId="1036"/>
    <cellStyle name="normální_tab E1a_Štat" xfId="1037"/>
    <cellStyle name="normální_tab E2" xfId="1038"/>
    <cellStyle name="normální_tab E2_9906" xfId="1039"/>
    <cellStyle name="normální_tab E2_9908" xfId="1040"/>
    <cellStyle name="normální_tab E2_9908.XLS graf 1" xfId="1041"/>
    <cellStyle name="normální_tab E2_9908.XLS graf 2" xfId="1042"/>
    <cellStyle name="normální_tab E2_9909" xfId="1043"/>
    <cellStyle name="normální_tab E2_9912" xfId="1044"/>
    <cellStyle name="normální_tab E2_99INV" xfId="1045"/>
    <cellStyle name="normální_tab E2_Štat" xfId="1046"/>
    <cellStyle name="normální_tab F1" xfId="1047"/>
    <cellStyle name="normální_tab F1_9906" xfId="1048"/>
    <cellStyle name="normální_tab F1_9908" xfId="1049"/>
    <cellStyle name="normální_tab F1_9908.XLS graf 1" xfId="1050"/>
    <cellStyle name="normální_tab F1_9908.XLS graf 2" xfId="1051"/>
    <cellStyle name="normální_tab F1_9909" xfId="1052"/>
    <cellStyle name="normální_tab F1_9912" xfId="1053"/>
    <cellStyle name="normální_tab F1_99INV" xfId="1054"/>
    <cellStyle name="normální_tab F1_Štat" xfId="1055"/>
    <cellStyle name="normální_tab F2" xfId="1056"/>
    <cellStyle name="normální_tab F2_9906" xfId="1057"/>
    <cellStyle name="normální_tab F2_9908" xfId="1058"/>
    <cellStyle name="normální_tab F2_9908.XLS graf 1" xfId="1059"/>
    <cellStyle name="normální_tab F2_9908.XLS graf 2" xfId="1060"/>
    <cellStyle name="normální_tab F2_9909" xfId="1061"/>
    <cellStyle name="normální_tab F2_9912" xfId="1062"/>
    <cellStyle name="normální_tab F2_99INV" xfId="1063"/>
    <cellStyle name="normální_tab F2_Štat" xfId="1064"/>
    <cellStyle name="normální_tab.2a" xfId="1065"/>
    <cellStyle name="normální_tab.2a_9812" xfId="1066"/>
    <cellStyle name="normální_tab.2a_9906" xfId="1067"/>
    <cellStyle name="normální_tab.2a_9908" xfId="1068"/>
    <cellStyle name="normální_tab.2a_9908.XLS graf 1" xfId="1069"/>
    <cellStyle name="normální_tab.2a_9908.XLS graf 2" xfId="1070"/>
    <cellStyle name="normální_tab.2a_9909" xfId="1071"/>
    <cellStyle name="normální_tab.2a_9912" xfId="1072"/>
    <cellStyle name="normální_tab.2a_99INV" xfId="1073"/>
    <cellStyle name="normální_tab.2a_Štat" xfId="1074"/>
    <cellStyle name="normální_tab.B-3 (2)" xfId="1075"/>
    <cellStyle name="normální_tab.B-3 (2)_9906" xfId="1076"/>
    <cellStyle name="normální_tab.B-3 (2)_9908" xfId="1077"/>
    <cellStyle name="normální_tab.B-3 (2)_9908.XLS graf 1" xfId="1078"/>
    <cellStyle name="normální_tab.B-3 (2)_9908.XLS graf 2" xfId="1079"/>
    <cellStyle name="normální_tab.B-3 (2)_9909" xfId="1080"/>
    <cellStyle name="normální_tab.B-3 (2)_9912" xfId="1081"/>
    <cellStyle name="normální_tab.B-3 (2)_99INV" xfId="1082"/>
    <cellStyle name="normální_tab.B-3 (2)_Štat" xfId="1083"/>
    <cellStyle name="normální_tab3b" xfId="1084"/>
    <cellStyle name="normální_tab3b_9812" xfId="1085"/>
    <cellStyle name="normální_tab3b_9906" xfId="1086"/>
    <cellStyle name="normální_tab3b_9908" xfId="1087"/>
    <cellStyle name="normální_tab3b_9908.XLS graf 1" xfId="1088"/>
    <cellStyle name="normální_tab3b_9908.XLS graf 2" xfId="1089"/>
    <cellStyle name="normální_tab3b_9909" xfId="1090"/>
    <cellStyle name="normální_tab3b_9912" xfId="1091"/>
    <cellStyle name="normální_tab3b_99INV" xfId="1092"/>
    <cellStyle name="normální_tab3b_Štat" xfId="1093"/>
    <cellStyle name="normální_tab6" xfId="1094"/>
    <cellStyle name="normální_tab6_1" xfId="1095"/>
    <cellStyle name="normální_tab6_1_9812" xfId="1096"/>
    <cellStyle name="normální_tab6_1_9906" xfId="1097"/>
    <cellStyle name="normální_tab6_1_9908" xfId="1098"/>
    <cellStyle name="normální_tab6_1_9908.XLS graf 1" xfId="1099"/>
    <cellStyle name="normální_tab6_1_9908.XLS graf 2" xfId="1100"/>
    <cellStyle name="normální_tab6_1_9909" xfId="1101"/>
    <cellStyle name="normální_tab6_1_9912" xfId="1102"/>
    <cellStyle name="normální_tab6_1_99INV" xfId="1103"/>
    <cellStyle name="normální_tab6_1_Štat" xfId="1104"/>
    <cellStyle name="normální_tab6_9903" xfId="1105"/>
    <cellStyle name="normální_tab6_9912" xfId="1106"/>
    <cellStyle name="normální_tab6_Štat" xfId="1107"/>
    <cellStyle name="normální_tab6_Štat.xls graf 1" xfId="1108"/>
    <cellStyle name="normální_tab6_Štat.xls graf 2" xfId="1109"/>
    <cellStyle name="normální_tab6_Štat.xls graf 3" xfId="1110"/>
    <cellStyle name="normální_tab9" xfId="1111"/>
    <cellStyle name="normální_tab9_1" xfId="1112"/>
    <cellStyle name="normální_tab9_1_9812" xfId="1113"/>
    <cellStyle name="normální_tab9_1_9906" xfId="1114"/>
    <cellStyle name="normální_tab9_1_9908" xfId="1115"/>
    <cellStyle name="normální_tab9_1_9908.XLS graf 1" xfId="1116"/>
    <cellStyle name="normální_tab9_1_9908.XLS graf 2" xfId="1117"/>
    <cellStyle name="normální_tab9_1_9909" xfId="1118"/>
    <cellStyle name="normální_tab9_1_9912" xfId="1119"/>
    <cellStyle name="normální_tab9_1_99INV" xfId="1120"/>
    <cellStyle name="normální_tab9_1_Štat" xfId="1121"/>
    <cellStyle name="normální_tab9_9912" xfId="1122"/>
    <cellStyle name="normální_tab9_Štat" xfId="1123"/>
    <cellStyle name="normální_tab9_Štat.xls graf 1" xfId="1124"/>
    <cellStyle name="normální_tab9_Štat.xls graf 2" xfId="1125"/>
    <cellStyle name="normální_tab9_Štat.xls graf 3" xfId="1126"/>
    <cellStyle name="normální_tabA-1" xfId="1127"/>
    <cellStyle name="normální_tabA-1_9906" xfId="1128"/>
    <cellStyle name="normální_tabA-1_9908" xfId="1129"/>
    <cellStyle name="normální_tabA-1_9908.XLS graf 1" xfId="1130"/>
    <cellStyle name="normální_tabA-1_9908.XLS graf 2" xfId="1131"/>
    <cellStyle name="normální_tabA-1_9909" xfId="1132"/>
    <cellStyle name="normální_tabA-1_9912" xfId="1133"/>
    <cellStyle name="normální_tabA-1_99INV" xfId="1134"/>
    <cellStyle name="normální_tabA-1_Štat" xfId="1135"/>
    <cellStyle name="normální_tab-č.3" xfId="1136"/>
    <cellStyle name="normální_tab-č.3 a" xfId="1137"/>
    <cellStyle name="normální_tab-č.3 a_9812" xfId="1138"/>
    <cellStyle name="normální_tab-č.3 a_9906" xfId="1139"/>
    <cellStyle name="normální_tab-č.3 a_9908" xfId="1140"/>
    <cellStyle name="normální_tab-č.3 a_9908.XLS graf 1" xfId="1141"/>
    <cellStyle name="normální_tab-č.3 a_9908.XLS graf 2" xfId="1142"/>
    <cellStyle name="normální_tab-č.3 a_9909" xfId="1143"/>
    <cellStyle name="normální_tab-č.3 a_9912" xfId="1144"/>
    <cellStyle name="normální_tab-č.3 a_99INV" xfId="1145"/>
    <cellStyle name="normální_tab-č.3 a_Štat" xfId="1146"/>
    <cellStyle name="normální_tab-č.3_9812" xfId="1147"/>
    <cellStyle name="normální_tab-č.3_9906" xfId="1148"/>
    <cellStyle name="normální_tab-č.3_9908" xfId="1149"/>
    <cellStyle name="normální_tab-č.3_9908.XLS graf 1" xfId="1150"/>
    <cellStyle name="normální_tab-č.3_9908.XLS graf 2" xfId="1151"/>
    <cellStyle name="normální_tab-č.3_9909" xfId="1152"/>
    <cellStyle name="normální_tab-č.3_9912" xfId="1153"/>
    <cellStyle name="normální_tab-č.3_99INV" xfId="1154"/>
    <cellStyle name="normální_tab-č.3_Štat" xfId="1155"/>
    <cellStyle name="normální_tab-č.6a" xfId="1156"/>
    <cellStyle name="normální_tab-č.6a_9912" xfId="1157"/>
    <cellStyle name="normální_tab-č.6a_Štat" xfId="1158"/>
    <cellStyle name="normální_tab-č.6a_Štat.xls graf 1" xfId="1159"/>
    <cellStyle name="normální_tab-č.6a_Štat.xls graf 2" xfId="1160"/>
    <cellStyle name="normální_tab-č.6a_Štat.xls graf 3" xfId="1161"/>
    <cellStyle name="normální_tab-č.6b" xfId="1162"/>
    <cellStyle name="normální_tab-č.6b_9912" xfId="1163"/>
    <cellStyle name="normální_tab-č.6b_Štat" xfId="1164"/>
    <cellStyle name="normální_tab-č.6b_Štat.xls graf 1" xfId="1165"/>
    <cellStyle name="normální_tab-č.6b_Štat.xls graf 2" xfId="1166"/>
    <cellStyle name="normální_tab-č.6b_Štat.xls graf 3" xfId="1167"/>
    <cellStyle name="normální_tabE-2 (2)" xfId="1168"/>
    <cellStyle name="normální_tabE-2 (2)_9906" xfId="1169"/>
    <cellStyle name="normální_tabE-2 (2)_9908" xfId="1170"/>
    <cellStyle name="normální_tabE-2 (2)_9908.XLS graf 1" xfId="1171"/>
    <cellStyle name="normální_tabE-2 (2)_9908.XLS graf 2" xfId="1172"/>
    <cellStyle name="normální_tabE-2 (2)_9912" xfId="1173"/>
    <cellStyle name="normální_tabE-2 (2)_Štat" xfId="1174"/>
    <cellStyle name="Percent" xfId="11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T*Arial"/>
                <a:ea typeface="AT*Arial"/>
                <a:cs typeface="AT*Arial"/>
              </a:rPr>
              <a:t>Pohľadávky v lehote splatnosti
(odklad platenia sumy cla a povolenie splátok) 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143"/>
          <c:y val="0.42825"/>
          <c:w val="0.70075"/>
          <c:h val="0.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'[9]tabB-1'!$B$4</c:f>
              <c:strCache>
                <c:ptCount val="1"/>
                <c:pt idx="0">
                  <c:v>Pohľadávky       v lehote splatnosti 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'[9]tabB-1'!$A$5:$A$12</c:f>
              <c:numCache>
                <c:ptCount val="8"/>
                <c:pt idx="0">
                  <c:v>35611</c:v>
                </c:pt>
                <c:pt idx="1">
                  <c:v>35795</c:v>
                </c:pt>
                <c:pt idx="2">
                  <c:v>35826</c:v>
                </c:pt>
                <c:pt idx="3">
                  <c:v>35885</c:v>
                </c:pt>
                <c:pt idx="4">
                  <c:v>35976</c:v>
                </c:pt>
                <c:pt idx="5">
                  <c:v>36068</c:v>
                </c:pt>
                <c:pt idx="6">
                  <c:v>36160</c:v>
                </c:pt>
                <c:pt idx="7">
                  <c:v>36191</c:v>
                </c:pt>
              </c:numCache>
            </c:numRef>
          </c:cat>
          <c:val>
            <c:numRef>
              <c:f>'[9]tabB-1'!$B$5:$B$12</c:f>
              <c:numCache>
                <c:ptCount val="8"/>
                <c:pt idx="0">
                  <c:v>1029979.524</c:v>
                </c:pt>
                <c:pt idx="1">
                  <c:v>799592</c:v>
                </c:pt>
                <c:pt idx="2">
                  <c:v>844191</c:v>
                </c:pt>
                <c:pt idx="3">
                  <c:v>809200</c:v>
                </c:pt>
                <c:pt idx="4">
                  <c:v>761463</c:v>
                </c:pt>
                <c:pt idx="5">
                  <c:v>440827</c:v>
                </c:pt>
                <c:pt idx="6">
                  <c:v>312021</c:v>
                </c:pt>
                <c:pt idx="7">
                  <c:v>227048</c:v>
                </c:pt>
              </c:numCache>
            </c:numRef>
          </c:val>
          <c:shape val="box"/>
        </c:ser>
        <c:gapDepth val="0"/>
        <c:shape val="box"/>
        <c:axId val="48005153"/>
        <c:axId val="29393194"/>
      </c:bar3DChart>
      <c:catAx>
        <c:axId val="48005153"/>
        <c:scaling>
          <c:orientation val="minMax"/>
        </c:scaling>
        <c:axPos val="b"/>
        <c:delete val="0"/>
        <c:numFmt formatCode="d/mm/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29393194"/>
        <c:crosses val="autoZero"/>
        <c:auto val="0"/>
        <c:lblOffset val="100"/>
        <c:noMultiLvlLbl val="0"/>
      </c:catAx>
      <c:valAx>
        <c:axId val="29393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051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T*Arial"/>
              <a:ea typeface="AT*Arial"/>
              <a:cs typeface="AT*Arial"/>
            </a:defRPr>
          </a:pPr>
        </a:p>
      </c:tx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'[5]grafpohl'!$C$1</c:f>
              <c:strCache>
                <c:ptCount val="1"/>
                <c:pt idx="0">
                  <c:v>Pohľadávky po lehote splatnosti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'[5]grafpohl'!$A$2:$A$11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'[5]grafpohl'!$C$2:$C$11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gapDepth val="0"/>
        <c:shape val="box"/>
        <c:axId val="4282827"/>
        <c:axId val="38545444"/>
      </c:bar3DChart>
      <c:catAx>
        <c:axId val="428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38545444"/>
        <c:crosses val="autoZero"/>
        <c:auto val="0"/>
        <c:lblOffset val="100"/>
        <c:noMultiLvlLbl val="0"/>
      </c:catAx>
      <c:valAx>
        <c:axId val="3854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28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'[4]grafpohl'!$B$1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'[4]grafpohl'!$A$2:$A$12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'[4]grafpohl'!$B$2:$B$12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1364677"/>
        <c:axId val="35173230"/>
      </c:barChart>
      <c:catAx>
        <c:axId val="11364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73230"/>
        <c:crosses val="autoZero"/>
        <c:auto val="0"/>
        <c:lblOffset val="100"/>
        <c:noMultiLvlLbl val="0"/>
      </c:catAx>
      <c:valAx>
        <c:axId val="35173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64677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T*Arial"/>
                <a:ea typeface="AT*Arial"/>
                <a:cs typeface="AT*Arial"/>
              </a:rPr>
              <a:t>Pohľadávky v lehote splatnosti (odklady a pozhovenia)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'[4]grafpohl'!$B$1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'[4]grafpohl'!$A$2:$A$12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'[4]grafpohl'!$B$2:$B$12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Depth val="0"/>
        <c:shape val="box"/>
        <c:axId val="48123615"/>
        <c:axId val="30459352"/>
      </c:bar3D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30459352"/>
        <c:crosses val="autoZero"/>
        <c:auto val="0"/>
        <c:lblOffset val="100"/>
        <c:noMultiLvlLbl val="0"/>
      </c:catAx>
      <c:valAx>
        <c:axId val="30459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236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Pohľadávky v lehote splatnosti (odklady a pozhovenia)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'[3]grafpohl'!$B$1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'[3]grafpohl'!$A$2:$A$7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'[3]grafpohl'!$B$2:$B$7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Depth val="0"/>
        <c:shape val="box"/>
        <c:axId val="5698713"/>
        <c:axId val="51288418"/>
      </c:bar3DChart>
      <c:cat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51288418"/>
        <c:crosses val="autoZero"/>
        <c:auto val="0"/>
        <c:lblOffset val="100"/>
        <c:noMultiLvlLbl val="0"/>
      </c:catAx>
      <c:valAx>
        <c:axId val="51288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87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Pohľadávky po lehote splatnosti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'[3]grafpohl'!$C$1</c:f>
              <c:strCache>
                <c:ptCount val="1"/>
                <c:pt idx="0">
                  <c:v>Pohľadávky po lehote splatnosti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'[3]grafpohl'!$A$2:$A$7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'[3]grafpohl'!$C$2:$C$7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Depth val="0"/>
        <c:shape val="box"/>
        <c:axId val="58942579"/>
        <c:axId val="60721164"/>
      </c:bar3DChart>
      <c:catAx>
        <c:axId val="5894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60721164"/>
        <c:crosses val="autoZero"/>
        <c:auto val="0"/>
        <c:lblOffset val="100"/>
        <c:noMultiLvlLbl val="0"/>
      </c:catAx>
      <c:valAx>
        <c:axId val="60721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425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'[2]grafpohl'!$B$1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'[2]grafpohl'!$A$2:$A$10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'[2]grafpohl'!$B$2:$B$10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9619565"/>
        <c:axId val="19467222"/>
      </c:bar3DChart>
      <c:catAx>
        <c:axId val="961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67222"/>
        <c:crosses val="autoZero"/>
        <c:auto val="0"/>
        <c:lblOffset val="100"/>
        <c:noMultiLvlLbl val="0"/>
      </c:catAx>
      <c:valAx>
        <c:axId val="19467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9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Pohľadávky v lehote splatnosti (odklady a pozhovenia)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'[2]grafpohl'!$B$1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'[2]grafpohl'!$A$2:$A$10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'[2]grafpohl'!$B$2:$B$10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40987271"/>
        <c:axId val="33341120"/>
      </c:bar3D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33341120"/>
        <c:crosses val="autoZero"/>
        <c:auto val="0"/>
        <c:lblOffset val="100"/>
        <c:noMultiLvlLbl val="0"/>
      </c:catAx>
      <c:valAx>
        <c:axId val="33341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72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Pohľadávky po lehote splatnosti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'[2]grafpohl'!$C$1</c:f>
              <c:strCache>
                <c:ptCount val="1"/>
                <c:pt idx="0">
                  <c:v>Pohľadávky po lehote splatnosti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'[2]grafpohl'!$A$2:$A$10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'[2]grafpohl'!$C$2:$C$10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31634625"/>
        <c:axId val="16276170"/>
      </c:bar3D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16276170"/>
        <c:crosses val="autoZero"/>
        <c:auto val="0"/>
        <c:lblOffset val="100"/>
        <c:noMultiLvlLbl val="0"/>
      </c:catAx>
      <c:valAx>
        <c:axId val="1627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346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'[2]grafpohl'!$B$1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'[2]grafpohl'!$A$2:$A$10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'[2]grafpohl'!$B$2:$B$10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12267803"/>
        <c:axId val="43301364"/>
      </c:bar3D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301364"/>
        <c:crosses val="autoZero"/>
        <c:auto val="0"/>
        <c:lblOffset val="100"/>
        <c:noMultiLvlLbl val="0"/>
      </c:catAx>
      <c:valAx>
        <c:axId val="43301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67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Pohľadávky v lehote splatnosti (odklady a pozhovenia)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'[3]grafpohl'!$B$1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'[3]grafpohl'!$A$2:$A$7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'[3]grafpohl'!$B$2:$B$7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Depth val="0"/>
        <c:shape val="box"/>
        <c:axId val="54167957"/>
        <c:axId val="17749566"/>
      </c:bar3D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17749566"/>
        <c:crosses val="autoZero"/>
        <c:auto val="0"/>
        <c:lblOffset val="100"/>
        <c:noMultiLvlLbl val="0"/>
      </c:catAx>
      <c:valAx>
        <c:axId val="17749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79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T*Arial"/>
                <a:ea typeface="AT*Arial"/>
                <a:cs typeface="AT*Arial"/>
              </a:rPr>
              <a:t>Pohľadávky v lehote splatnosti (odklady a pozhovenia)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'[5]grafpohl'!$B$1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'[5]grafpohl'!$A$2:$A$11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'[5]grafpohl'!$B$2:$B$11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gapDepth val="0"/>
        <c:shape val="box"/>
        <c:axId val="63212155"/>
        <c:axId val="32038484"/>
      </c:bar3D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32038484"/>
        <c:crosses val="autoZero"/>
        <c:auto val="0"/>
        <c:lblOffset val="100"/>
        <c:noMultiLvlLbl val="0"/>
      </c:catAx>
      <c:valAx>
        <c:axId val="32038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121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Pohľadávky po lehote splatnosti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'[3]grafpohl'!$C$1</c:f>
              <c:strCache>
                <c:ptCount val="1"/>
                <c:pt idx="0">
                  <c:v>Pohľadávky po lehote splatnosti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'[3]grafpohl'!$A$2:$A$7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'[3]grafpohl'!$C$2:$C$7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Depth val="0"/>
        <c:shape val="box"/>
        <c:axId val="25528367"/>
        <c:axId val="28428712"/>
      </c:bar3D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28428712"/>
        <c:crosses val="autoZero"/>
        <c:auto val="0"/>
        <c:lblOffset val="100"/>
        <c:noMultiLvlLbl val="0"/>
      </c:catAx>
      <c:valAx>
        <c:axId val="28428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83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'[2]grafpohl'!$B$1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'[2]grafpohl'!$A$2:$A$10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'[2]grafpohl'!$B$2:$B$10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54531817"/>
        <c:axId val="21024306"/>
      </c:bar3D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024306"/>
        <c:crosses val="autoZero"/>
        <c:auto val="0"/>
        <c:lblOffset val="100"/>
        <c:noMultiLvlLbl val="0"/>
      </c:catAx>
      <c:valAx>
        <c:axId val="21024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1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Pohľadávky v lehote splatnosti (odklady a pozhovenia)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'[2]grafpohl'!$B$1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'[2]grafpohl'!$A$2:$A$10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'[2]grafpohl'!$B$2:$B$10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55001027"/>
        <c:axId val="25247196"/>
      </c:bar3D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25247196"/>
        <c:crosses val="autoZero"/>
        <c:auto val="0"/>
        <c:lblOffset val="100"/>
        <c:noMultiLvlLbl val="0"/>
      </c:catAx>
      <c:valAx>
        <c:axId val="25247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010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Pohľadávky po lehote splatnosti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'[2]grafpohl'!$C$1</c:f>
              <c:strCache>
                <c:ptCount val="1"/>
                <c:pt idx="0">
                  <c:v>Pohľadávky po lehote splatnosti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'[2]grafpohl'!$A$2:$A$10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'[2]grafpohl'!$C$2:$C$10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25898173"/>
        <c:axId val="31756966"/>
      </c:bar3D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31756966"/>
        <c:crosses val="autoZero"/>
        <c:auto val="0"/>
        <c:lblOffset val="100"/>
        <c:noMultiLvlLbl val="0"/>
      </c:catAx>
      <c:valAx>
        <c:axId val="31756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81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Pohľadávky v lehote splatnosti </a:t>
            </a:r>
            <a:r>
              <a:rPr lang="en-US" cap="none" sz="1000" b="0" i="0" u="none" baseline="0">
                <a:latin typeface="AT*Arial"/>
                <a:ea typeface="AT*Arial"/>
                <a:cs typeface="AT*Arial"/>
              </a:rPr>
              <a:t>(odklad platenia sumy cla
a povolenie splátok)</a:t>
            </a: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'[1]grafpohl'!$B$1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'[1]grafpohl'!$A$2:$A$5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'[1]grafpohl'!$B$2:$B$5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Depth val="0"/>
        <c:shape val="box"/>
        <c:axId val="17377239"/>
        <c:axId val="22177424"/>
      </c:bar3D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T*Arial"/>
                <a:ea typeface="AT*Arial"/>
                <a:cs typeface="AT*Arial"/>
              </a:defRPr>
            </a:pPr>
          </a:p>
        </c:txPr>
        <c:crossAx val="22177424"/>
        <c:crosses val="autoZero"/>
        <c:auto val="0"/>
        <c:lblOffset val="100"/>
        <c:noMultiLvlLbl val="0"/>
      </c:catAx>
      <c:valAx>
        <c:axId val="22177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772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T*Arial"/>
              <a:ea typeface="AT*Arial"/>
              <a:cs typeface="AT*Arial"/>
            </a:defRPr>
          </a:pPr>
        </a:p>
      </c:tx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'[1]grafpohl'!$C$1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'[1]grafpohl'!$A$2:$A$5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'[1]grafpohl'!$C$2:$C$5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Depth val="0"/>
        <c:shape val="box"/>
        <c:axId val="65379089"/>
        <c:axId val="51540890"/>
      </c:bar3D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T*Arial"/>
                <a:ea typeface="AT*Arial"/>
                <a:cs typeface="AT*Arial"/>
              </a:defRPr>
            </a:pPr>
          </a:p>
        </c:txPr>
        <c:crossAx val="51540890"/>
        <c:crosses val="autoZero"/>
        <c:auto val="0"/>
        <c:lblOffset val="100"/>
        <c:noMultiLvlLbl val="0"/>
      </c:catAx>
      <c:valAx>
        <c:axId val="51540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7908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Pohľadávky v lehote splatnosti </a:t>
            </a:r>
            <a:r>
              <a:rPr lang="en-US" cap="none" sz="1000" b="0" i="0" u="none" baseline="0">
                <a:latin typeface="AT*Arial"/>
                <a:ea typeface="AT*Arial"/>
                <a:cs typeface="AT*Arial"/>
              </a:rPr>
              <a:t>(odklad platenia sumy cla 
a povolenie splátok)</a:t>
            </a: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'[1]grafpohl'!$B$1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'[1]grafpohl'!$A$2:$A$5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'[1]grafpohl'!$B$2:$B$5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Depth val="0"/>
        <c:shape val="box"/>
        <c:axId val="61214827"/>
        <c:axId val="14062532"/>
      </c:bar3D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T*Arial"/>
                <a:ea typeface="AT*Arial"/>
                <a:cs typeface="AT*Arial"/>
              </a:defRPr>
            </a:pPr>
          </a:p>
        </c:txPr>
        <c:crossAx val="14062532"/>
        <c:crosses val="autoZero"/>
        <c:auto val="0"/>
        <c:lblOffset val="100"/>
        <c:noMultiLvlLbl val="0"/>
      </c:catAx>
      <c:valAx>
        <c:axId val="14062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148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453925"/>
        <c:axId val="65323278"/>
      </c:bar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23278"/>
        <c:crosses val="autoZero"/>
        <c:auto val="0"/>
        <c:lblOffset val="100"/>
        <c:noMultiLvlLbl val="0"/>
      </c:catAx>
      <c:valAx>
        <c:axId val="65323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392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T*Arial"/>
              <a:ea typeface="AT*Arial"/>
              <a:cs typeface="AT*Arial"/>
            </a:defRPr>
          </a:pPr>
        </a:p>
      </c:tx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'[1]grafpohl'!$C$1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'[1]grafpohl'!$A$2:$A$5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'[1]grafpohl'!$C$2:$C$5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Depth val="0"/>
        <c:shape val="box"/>
        <c:axId val="51038591"/>
        <c:axId val="56694136"/>
      </c:bar3D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T*Arial"/>
                <a:ea typeface="AT*Arial"/>
                <a:cs typeface="AT*Arial"/>
              </a:defRPr>
            </a:pPr>
          </a:p>
        </c:txPr>
        <c:crossAx val="56694136"/>
        <c:crosses val="autoZero"/>
        <c:auto val="0"/>
        <c:lblOffset val="100"/>
        <c:noMultiLvlLbl val="0"/>
      </c:catAx>
      <c:valAx>
        <c:axId val="56694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385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Pohľadávky v lehote splatnosti 
(odklady a povolenie splátok)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Pril2!$A$5:$A$16</c:f>
              <c:strCache/>
            </c:strRef>
          </c:cat>
          <c:val>
            <c:numRef>
              <c:f>Pril2!$B$5:$B$16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hape val="cylinder"/>
        <c:axId val="40485177"/>
        <c:axId val="28822274"/>
      </c:bar3D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28822274"/>
        <c:crosses val="autoZero"/>
        <c:auto val="1"/>
        <c:lblOffset val="100"/>
        <c:noMultiLvlLbl val="0"/>
      </c:catAx>
      <c:valAx>
        <c:axId val="28822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485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T*Arial"/>
              <a:ea typeface="AT*Arial"/>
              <a:cs typeface="AT*Arial"/>
            </a:defRPr>
          </a:pPr>
        </a:p>
      </c:tx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'[5]grafpohl'!$C$1</c:f>
              <c:strCache>
                <c:ptCount val="1"/>
                <c:pt idx="0">
                  <c:v>Pohľadávky po lehote splatnosti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'[5]grafpohl'!$A$2:$A$11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'[5]grafpohl'!$C$2:$C$11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gapDepth val="0"/>
        <c:shape val="box"/>
        <c:axId val="19910901"/>
        <c:axId val="44980382"/>
      </c:bar3D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44980382"/>
        <c:crosses val="autoZero"/>
        <c:auto val="0"/>
        <c:lblOffset val="100"/>
        <c:noMultiLvlLbl val="0"/>
      </c:catAx>
      <c:valAx>
        <c:axId val="44980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109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Pohľadávky po lehote splatnosti 
(spolu s úrokmi a VDD)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Pril2!$A$5:$A$16</c:f>
              <c:strCache/>
            </c:strRef>
          </c:cat>
          <c:val>
            <c:numRef>
              <c:f>Pril2!$C$5:$C$16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hape val="cylinder"/>
        <c:axId val="58073875"/>
        <c:axId val="52902828"/>
      </c:bar3D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52902828"/>
        <c:crosses val="autoZero"/>
        <c:auto val="1"/>
        <c:lblOffset val="100"/>
        <c:noMultiLvlLbl val="0"/>
      </c:catAx>
      <c:valAx>
        <c:axId val="52902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0738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'[2]grafpohl'!$B$1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'[2]grafpohl'!$A$2:$A$10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'[2]grafpohl'!$B$2:$B$10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2170255"/>
        <c:axId val="19532296"/>
      </c:bar3DChart>
      <c:cat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32296"/>
        <c:crosses val="autoZero"/>
        <c:auto val="0"/>
        <c:lblOffset val="100"/>
        <c:noMultiLvlLbl val="0"/>
      </c:catAx>
      <c:valAx>
        <c:axId val="19532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0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'[8]List17'!$B$1</c:f>
              <c:strCache>
                <c:ptCount val="1"/>
                <c:pt idx="0">
                  <c:v>Pohľadávky v lehote splatnosti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'[8]List17'!$A$2:$A$5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'[8]List17'!$B$2:$B$5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572937"/>
        <c:axId val="38612114"/>
      </c:bar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12114"/>
        <c:crosses val="autoZero"/>
        <c:auto val="0"/>
        <c:lblOffset val="100"/>
        <c:noMultiLvlLbl val="0"/>
      </c:catAx>
      <c:valAx>
        <c:axId val="38612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72937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T*Arial"/>
                <a:ea typeface="AT*Arial"/>
                <a:cs typeface="AT*Arial"/>
              </a:rPr>
              <a:t>Pohľadávky v lehote splatnosti (odklady a pozhovenia)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'[7]List10'!$B$1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'[7]List10'!$A$2:$A$8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'[7]List10'!$B$2:$B$8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gapDepth val="0"/>
        <c:shape val="box"/>
        <c:axId val="11964707"/>
        <c:axId val="40573500"/>
      </c:bar3D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573500"/>
        <c:crosses val="autoZero"/>
        <c:auto val="0"/>
        <c:lblOffset val="100"/>
        <c:noMultiLvlLbl val="0"/>
      </c:catAx>
      <c:valAx>
        <c:axId val="40573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647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T*Arial"/>
                <a:ea typeface="AT*Arial"/>
                <a:cs typeface="AT*Arial"/>
              </a:rPr>
              <a:t>Pohľadávky v lehote splatnosti (odklady a pozhovenia)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'[6]grafpohl'!$A$2:$A$9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'[6]grafpohl'!$B$2:$B$9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617181"/>
        <c:axId val="65228038"/>
      </c:bar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65228038"/>
        <c:crosses val="autoZero"/>
        <c:auto val="0"/>
        <c:lblOffset val="100"/>
        <c:noMultiLvlLbl val="0"/>
      </c:catAx>
      <c:valAx>
        <c:axId val="6522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1718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'[5]grafpohl'!$B$1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'[5]grafpohl'!$A$2:$A$11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'[5]grafpohl'!$B$2:$B$11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0181431"/>
        <c:axId val="48979696"/>
      </c:bar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79696"/>
        <c:crosses val="autoZero"/>
        <c:auto val="0"/>
        <c:lblOffset val="100"/>
        <c:noMultiLvlLbl val="0"/>
      </c:catAx>
      <c:valAx>
        <c:axId val="48979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143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T*Arial"/>
                <a:ea typeface="AT*Arial"/>
                <a:cs typeface="AT*Arial"/>
              </a:rPr>
              <a:t>Pohľadávky v lehote splatnosti (odklady a pozhovenia)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'[5]grafpohl'!$B$1</c:f>
              <c:strCache>
                <c:ptCount val="1"/>
                <c:pt idx="0">
                  <c:v>Pohľadávky v lehote splatnosti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'[5]grafpohl'!$A$2:$A$11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'[5]grafpohl'!$B$2:$B$11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gapDepth val="0"/>
        <c:shape val="box"/>
        <c:axId val="38164081"/>
        <c:axId val="7932410"/>
      </c:bar3D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T*Arial"/>
                <a:ea typeface="AT*Arial"/>
                <a:cs typeface="AT*Arial"/>
              </a:defRPr>
            </a:pPr>
          </a:p>
        </c:txPr>
        <c:crossAx val="7932410"/>
        <c:crosses val="autoZero"/>
        <c:auto val="0"/>
        <c:lblOffset val="100"/>
        <c:noMultiLvlLbl val="0"/>
      </c:catAx>
      <c:valAx>
        <c:axId val="7932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40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T*Arial"/>
          <a:ea typeface="AT*Arial"/>
          <a:cs typeface="AT*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0</xdr:col>
      <xdr:colOff>9525</xdr:colOff>
      <xdr:row>32</xdr:row>
      <xdr:rowOff>9525</xdr:rowOff>
    </xdr:to>
    <xdr:graphicFrame>
      <xdr:nvGraphicFramePr>
        <xdr:cNvPr id="1" name="Chart 3"/>
        <xdr:cNvGraphicFramePr/>
      </xdr:nvGraphicFramePr>
      <xdr:xfrm>
        <a:off x="0" y="3600450"/>
        <a:ext cx="9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0</xdr:rowOff>
    </xdr:to>
    <xdr:graphicFrame>
      <xdr:nvGraphicFramePr>
        <xdr:cNvPr id="2" name="Chart 4"/>
        <xdr:cNvGraphicFramePr/>
      </xdr:nvGraphicFramePr>
      <xdr:xfrm>
        <a:off x="0" y="1590675"/>
        <a:ext cx="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0</xdr:rowOff>
    </xdr:to>
    <xdr:graphicFrame>
      <xdr:nvGraphicFramePr>
        <xdr:cNvPr id="3" name="Chart 5"/>
        <xdr:cNvGraphicFramePr/>
      </xdr:nvGraphicFramePr>
      <xdr:xfrm>
        <a:off x="0" y="1590675"/>
        <a:ext cx="9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0</xdr:rowOff>
    </xdr:to>
    <xdr:graphicFrame>
      <xdr:nvGraphicFramePr>
        <xdr:cNvPr id="4" name="Chart 6"/>
        <xdr:cNvGraphicFramePr/>
      </xdr:nvGraphicFramePr>
      <xdr:xfrm>
        <a:off x="0" y="1590675"/>
        <a:ext cx="9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4</xdr:row>
      <xdr:rowOff>0</xdr:rowOff>
    </xdr:from>
    <xdr:to>
      <xdr:col>0</xdr:col>
      <xdr:colOff>47625</xdr:colOff>
      <xdr:row>4</xdr:row>
      <xdr:rowOff>0</xdr:rowOff>
    </xdr:to>
    <xdr:graphicFrame>
      <xdr:nvGraphicFramePr>
        <xdr:cNvPr id="5" name="Chart 7"/>
        <xdr:cNvGraphicFramePr/>
      </xdr:nvGraphicFramePr>
      <xdr:xfrm>
        <a:off x="47625" y="15906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6" name="Chart 8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7" name="Chart 9"/>
        <xdr:cNvGraphicFramePr/>
      </xdr:nvGraphicFramePr>
      <xdr:xfrm>
        <a:off x="0" y="1590675"/>
        <a:ext cx="4714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4</xdr:row>
      <xdr:rowOff>0</xdr:rowOff>
    </xdr:from>
    <xdr:to>
      <xdr:col>0</xdr:col>
      <xdr:colOff>295275</xdr:colOff>
      <xdr:row>4</xdr:row>
      <xdr:rowOff>0</xdr:rowOff>
    </xdr:to>
    <xdr:graphicFrame>
      <xdr:nvGraphicFramePr>
        <xdr:cNvPr id="8" name="Chart 10"/>
        <xdr:cNvGraphicFramePr/>
      </xdr:nvGraphicFramePr>
      <xdr:xfrm>
        <a:off x="28575" y="1590675"/>
        <a:ext cx="2667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9" name="Chart 11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0" name="Chart 12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4</xdr:row>
      <xdr:rowOff>0</xdr:rowOff>
    </xdr:from>
    <xdr:to>
      <xdr:col>0</xdr:col>
      <xdr:colOff>142875</xdr:colOff>
      <xdr:row>4</xdr:row>
      <xdr:rowOff>0</xdr:rowOff>
    </xdr:to>
    <xdr:graphicFrame>
      <xdr:nvGraphicFramePr>
        <xdr:cNvPr id="11" name="Chart 13"/>
        <xdr:cNvGraphicFramePr/>
      </xdr:nvGraphicFramePr>
      <xdr:xfrm>
        <a:off x="66675" y="1590675"/>
        <a:ext cx="76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2" name="Chart 14"/>
        <xdr:cNvGraphicFramePr/>
      </xdr:nvGraphicFramePr>
      <xdr:xfrm>
        <a:off x="28575" y="1590675"/>
        <a:ext cx="46863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1143000</xdr:colOff>
      <xdr:row>4</xdr:row>
      <xdr:rowOff>0</xdr:rowOff>
    </xdr:to>
    <xdr:graphicFrame>
      <xdr:nvGraphicFramePr>
        <xdr:cNvPr id="13" name="Chart 15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3</xdr:col>
      <xdr:colOff>1143000</xdr:colOff>
      <xdr:row>4</xdr:row>
      <xdr:rowOff>0</xdr:rowOff>
    </xdr:to>
    <xdr:graphicFrame>
      <xdr:nvGraphicFramePr>
        <xdr:cNvPr id="14" name="Chart 16"/>
        <xdr:cNvGraphicFramePr/>
      </xdr:nvGraphicFramePr>
      <xdr:xfrm>
        <a:off x="0" y="1590675"/>
        <a:ext cx="47148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5" name="Chart 17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1143000</xdr:colOff>
      <xdr:row>4</xdr:row>
      <xdr:rowOff>0</xdr:rowOff>
    </xdr:to>
    <xdr:graphicFrame>
      <xdr:nvGraphicFramePr>
        <xdr:cNvPr id="16" name="Chart 18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1143000</xdr:colOff>
      <xdr:row>4</xdr:row>
      <xdr:rowOff>0</xdr:rowOff>
    </xdr:to>
    <xdr:graphicFrame>
      <xdr:nvGraphicFramePr>
        <xdr:cNvPr id="17" name="Chart 19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0</xdr:rowOff>
    </xdr:to>
    <xdr:graphicFrame>
      <xdr:nvGraphicFramePr>
        <xdr:cNvPr id="18" name="Chart 20"/>
        <xdr:cNvGraphicFramePr/>
      </xdr:nvGraphicFramePr>
      <xdr:xfrm>
        <a:off x="0" y="1590675"/>
        <a:ext cx="95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1143000</xdr:colOff>
      <xdr:row>4</xdr:row>
      <xdr:rowOff>0</xdr:rowOff>
    </xdr:to>
    <xdr:graphicFrame>
      <xdr:nvGraphicFramePr>
        <xdr:cNvPr id="19" name="Chart 21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3</xdr:col>
      <xdr:colOff>1143000</xdr:colOff>
      <xdr:row>4</xdr:row>
      <xdr:rowOff>0</xdr:rowOff>
    </xdr:to>
    <xdr:graphicFrame>
      <xdr:nvGraphicFramePr>
        <xdr:cNvPr id="20" name="Chart 22"/>
        <xdr:cNvGraphicFramePr/>
      </xdr:nvGraphicFramePr>
      <xdr:xfrm>
        <a:off x="0" y="1590675"/>
        <a:ext cx="47148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1" name="Chart 23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1143000</xdr:colOff>
      <xdr:row>4</xdr:row>
      <xdr:rowOff>0</xdr:rowOff>
    </xdr:to>
    <xdr:graphicFrame>
      <xdr:nvGraphicFramePr>
        <xdr:cNvPr id="22" name="Chart 24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1143000</xdr:colOff>
      <xdr:row>4</xdr:row>
      <xdr:rowOff>0</xdr:rowOff>
    </xdr:to>
    <xdr:graphicFrame>
      <xdr:nvGraphicFramePr>
        <xdr:cNvPr id="23" name="Chart 25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3</xdr:col>
      <xdr:colOff>1143000</xdr:colOff>
      <xdr:row>4</xdr:row>
      <xdr:rowOff>0</xdr:rowOff>
    </xdr:to>
    <xdr:graphicFrame>
      <xdr:nvGraphicFramePr>
        <xdr:cNvPr id="24" name="Chart 26"/>
        <xdr:cNvGraphicFramePr/>
      </xdr:nvGraphicFramePr>
      <xdr:xfrm>
        <a:off x="0" y="1590675"/>
        <a:ext cx="47148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1143000</xdr:colOff>
      <xdr:row>4</xdr:row>
      <xdr:rowOff>0</xdr:rowOff>
    </xdr:to>
    <xdr:graphicFrame>
      <xdr:nvGraphicFramePr>
        <xdr:cNvPr id="25" name="Chart 27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6" name="Chart 28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7" name="Chart 29"/>
        <xdr:cNvGraphicFramePr/>
      </xdr:nvGraphicFramePr>
      <xdr:xfrm>
        <a:off x="28575" y="1590675"/>
        <a:ext cx="46863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8" name="Chart 30"/>
        <xdr:cNvGraphicFramePr/>
      </xdr:nvGraphicFramePr>
      <xdr:xfrm>
        <a:off x="9525" y="1590675"/>
        <a:ext cx="47053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16</xdr:row>
      <xdr:rowOff>66675</xdr:rowOff>
    </xdr:from>
    <xdr:to>
      <xdr:col>3</xdr:col>
      <xdr:colOff>1104900</xdr:colOff>
      <xdr:row>33</xdr:row>
      <xdr:rowOff>28575</xdr:rowOff>
    </xdr:to>
    <xdr:graphicFrame>
      <xdr:nvGraphicFramePr>
        <xdr:cNvPr id="29" name="Chart 32"/>
        <xdr:cNvGraphicFramePr/>
      </xdr:nvGraphicFramePr>
      <xdr:xfrm>
        <a:off x="0" y="3609975"/>
        <a:ext cx="4676775" cy="27146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33</xdr:row>
      <xdr:rowOff>152400</xdr:rowOff>
    </xdr:from>
    <xdr:to>
      <xdr:col>3</xdr:col>
      <xdr:colOff>1133475</xdr:colOff>
      <xdr:row>51</xdr:row>
      <xdr:rowOff>114300</xdr:rowOff>
    </xdr:to>
    <xdr:graphicFrame>
      <xdr:nvGraphicFramePr>
        <xdr:cNvPr id="30" name="Chart 33"/>
        <xdr:cNvGraphicFramePr/>
      </xdr:nvGraphicFramePr>
      <xdr:xfrm>
        <a:off x="0" y="6448425"/>
        <a:ext cx="4705350" cy="28765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JMY\ROK1999\EXCEL\DEC9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.Notes.Data\06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IJMY\ROK1999\EXCEL\M&#193;J9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IJMY\ROK1999\EXCEL\JANUAR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IJMY\ROK1999\EXCEL\DEC9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IJMY\ROK1999\EXCEL\NOV9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IJMY\ROK1999\EXCEL\SEPTEM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IJMY\ROK1999\EXCEL\AUGUST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IJMY\ROK1999\EXCEL\JUNPOZ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RIJMY\ROK1999\98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poh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ún"/>
      <sheetName val="jún SPD"/>
      <sheetName val="autobusy "/>
      <sheetName val="tabA"/>
      <sheetName val="tab A1"/>
      <sheetName val="tab A-2"/>
      <sheetName val="tabA-2a"/>
      <sheetName val="tabA-2b"/>
      <sheetName val="tab A-2c  "/>
      <sheetName val="tabA-2d"/>
      <sheetName val="porovým1"/>
      <sheetName val="B 1 "/>
      <sheetName val="tabB 2"/>
      <sheetName val="tab B2a"/>
      <sheetName val="tab B2b"/>
      <sheetName val="tab B2c"/>
      <sheetName val="tab.B-3 "/>
      <sheetName val="tabC-1"/>
      <sheetName val="tab C2"/>
      <sheetName val="poh91- 93-06"/>
      <sheetName val="poh 94-06"/>
      <sheetName val="poh 95-06"/>
      <sheetName val="poh 96-06"/>
      <sheetName val="poh 97-06"/>
      <sheetName val="poh 98-06"/>
      <sheetName val="poh 99-06"/>
      <sheetName val="poh 2000-06"/>
      <sheetName val="poh 2001  "/>
      <sheetName val="poh 2002"/>
      <sheetName val="poh 2003"/>
      <sheetName val="tab C3"/>
      <sheetName val="tabC4"/>
      <sheetName val="tab D1"/>
      <sheetName val="tab D2"/>
      <sheetName val="tab D2b"/>
      <sheetName val="tab D3"/>
      <sheetName val="tab D3b"/>
      <sheetName val="tab D4 "/>
      <sheetName val="tab E1"/>
      <sheetName val="listE1a 06"/>
      <sheetName val="ListE1b 06"/>
      <sheetName val="tabE-2 "/>
      <sheetName val="listE2a "/>
      <sheetName val="tabE-3"/>
      <sheetName val="tab-dep"/>
      <sheetName val="tab-neiden"/>
      <sheetName val="tab-daň"/>
      <sheetName val="F 1"/>
      <sheetName val="F 1a"/>
      <sheetName val="F 2"/>
      <sheetName val="F 3"/>
      <sheetName val="List1"/>
    </sheetNames>
    <sheetDataSet>
      <sheetData sheetId="13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J4">
            <v>34687</v>
          </cell>
          <cell r="K4">
            <v>0</v>
          </cell>
          <cell r="L4">
            <v>0</v>
          </cell>
          <cell r="M4">
            <v>3039745</v>
          </cell>
          <cell r="N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166425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J9">
            <v>0</v>
          </cell>
          <cell r="K9">
            <v>0</v>
          </cell>
          <cell r="L9">
            <v>0</v>
          </cell>
          <cell r="M9">
            <v>2093902</v>
          </cell>
          <cell r="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367902</v>
          </cell>
          <cell r="F10">
            <v>0</v>
          </cell>
          <cell r="J10">
            <v>0</v>
          </cell>
          <cell r="K10">
            <v>0</v>
          </cell>
          <cell r="L10">
            <v>0</v>
          </cell>
          <cell r="M10">
            <v>13875505</v>
          </cell>
          <cell r="N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>
            <v>83198</v>
          </cell>
          <cell r="C13">
            <v>0</v>
          </cell>
          <cell r="D13">
            <v>6184999</v>
          </cell>
          <cell r="E13">
            <v>48898351</v>
          </cell>
          <cell r="F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J14">
            <v>0</v>
          </cell>
          <cell r="K14">
            <v>0</v>
          </cell>
          <cell r="L14">
            <v>0</v>
          </cell>
          <cell r="M14">
            <v>4400000</v>
          </cell>
          <cell r="N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J15">
            <v>0</v>
          </cell>
          <cell r="K15">
            <v>299460</v>
          </cell>
          <cell r="L15">
            <v>0</v>
          </cell>
          <cell r="M15">
            <v>1323660.8</v>
          </cell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J16">
            <v>0</v>
          </cell>
          <cell r="K16">
            <v>0</v>
          </cell>
          <cell r="L16">
            <v>0</v>
          </cell>
          <cell r="M16">
            <v>2296621</v>
          </cell>
          <cell r="N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J17">
            <v>0</v>
          </cell>
          <cell r="K17">
            <v>0</v>
          </cell>
          <cell r="L17">
            <v>0</v>
          </cell>
          <cell r="M17">
            <v>1531568</v>
          </cell>
          <cell r="N17">
            <v>0</v>
          </cell>
        </row>
      </sheetData>
      <sheetData sheetId="14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4481160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16077</v>
          </cell>
          <cell r="E10">
            <v>554310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27198</v>
          </cell>
          <cell r="F12">
            <v>0</v>
          </cell>
        </row>
        <row r="13">
          <cell r="B13">
            <v>31524</v>
          </cell>
          <cell r="C13">
            <v>0</v>
          </cell>
          <cell r="D13">
            <v>0</v>
          </cell>
          <cell r="E13">
            <v>268476</v>
          </cell>
          <cell r="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322303</v>
          </cell>
          <cell r="F25">
            <v>0</v>
          </cell>
        </row>
        <row r="26">
          <cell r="B26">
            <v>1461</v>
          </cell>
          <cell r="C26">
            <v>0</v>
          </cell>
          <cell r="D26">
            <v>7585</v>
          </cell>
          <cell r="E26">
            <v>22505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5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2399348</v>
          </cell>
          <cell r="F16">
            <v>0</v>
          </cell>
        </row>
      </sheetData>
      <sheetData sheetId="19">
        <row r="4">
          <cell r="B4">
            <v>23412388</v>
          </cell>
          <cell r="D4">
            <v>744099</v>
          </cell>
          <cell r="F4">
            <v>0</v>
          </cell>
          <cell r="G4">
            <v>0</v>
          </cell>
          <cell r="I4">
            <v>23854363.09</v>
          </cell>
          <cell r="M4">
            <v>9452981.87</v>
          </cell>
        </row>
        <row r="5">
          <cell r="B5">
            <v>97271580</v>
          </cell>
          <cell r="D5">
            <v>39260960</v>
          </cell>
          <cell r="F5">
            <v>450762</v>
          </cell>
          <cell r="G5">
            <v>0</v>
          </cell>
          <cell r="I5">
            <v>49435818.55</v>
          </cell>
          <cell r="M5">
            <v>13882634</v>
          </cell>
        </row>
        <row r="6">
          <cell r="B6">
            <v>6632091</v>
          </cell>
          <cell r="D6">
            <v>1611250</v>
          </cell>
          <cell r="F6">
            <v>28396</v>
          </cell>
          <cell r="G6">
            <v>0</v>
          </cell>
          <cell r="I6">
            <v>12135201.19</v>
          </cell>
          <cell r="M6">
            <v>313992</v>
          </cell>
        </row>
        <row r="7">
          <cell r="B7">
            <v>4593100.56</v>
          </cell>
          <cell r="D7">
            <v>2208916</v>
          </cell>
          <cell r="F7">
            <v>0</v>
          </cell>
          <cell r="G7">
            <v>0</v>
          </cell>
          <cell r="I7">
            <v>13760309</v>
          </cell>
          <cell r="M7">
            <v>239267.47</v>
          </cell>
        </row>
        <row r="8">
          <cell r="B8">
            <v>10067651.48</v>
          </cell>
          <cell r="D8">
            <v>0</v>
          </cell>
          <cell r="F8">
            <v>0</v>
          </cell>
          <cell r="G8">
            <v>0</v>
          </cell>
          <cell r="I8">
            <v>5784400.64</v>
          </cell>
          <cell r="M8">
            <v>438106.9</v>
          </cell>
        </row>
        <row r="9">
          <cell r="B9">
            <v>16055450.32</v>
          </cell>
          <cell r="D9">
            <v>4604030.1</v>
          </cell>
          <cell r="F9">
            <v>553831</v>
          </cell>
          <cell r="G9">
            <v>20810</v>
          </cell>
          <cell r="I9">
            <v>21276264.56</v>
          </cell>
          <cell r="M9">
            <v>50110</v>
          </cell>
        </row>
        <row r="10">
          <cell r="B10">
            <v>70465078.45</v>
          </cell>
          <cell r="D10">
            <v>5284501</v>
          </cell>
          <cell r="F10">
            <v>166799</v>
          </cell>
          <cell r="G10">
            <v>0</v>
          </cell>
          <cell r="I10">
            <v>976853863.95</v>
          </cell>
          <cell r="M10">
            <v>969</v>
          </cell>
        </row>
        <row r="11">
          <cell r="B11">
            <v>795390</v>
          </cell>
          <cell r="D11">
            <v>954716</v>
          </cell>
          <cell r="F11">
            <v>0</v>
          </cell>
          <cell r="G11">
            <v>0</v>
          </cell>
          <cell r="I11">
            <v>997606</v>
          </cell>
          <cell r="M11">
            <v>0</v>
          </cell>
        </row>
        <row r="12">
          <cell r="B12">
            <v>7533211</v>
          </cell>
          <cell r="D12">
            <v>982006.19</v>
          </cell>
          <cell r="F12">
            <v>0</v>
          </cell>
          <cell r="G12">
            <v>0</v>
          </cell>
          <cell r="I12">
            <v>25240256.55</v>
          </cell>
          <cell r="M12">
            <v>0</v>
          </cell>
        </row>
        <row r="13">
          <cell r="B13">
            <v>10598719</v>
          </cell>
          <cell r="D13">
            <v>210572</v>
          </cell>
          <cell r="F13">
            <v>0</v>
          </cell>
          <cell r="G13">
            <v>0</v>
          </cell>
          <cell r="I13">
            <v>51580630</v>
          </cell>
          <cell r="M13">
            <v>0</v>
          </cell>
        </row>
        <row r="14">
          <cell r="B14">
            <v>5323705</v>
          </cell>
          <cell r="D14">
            <v>250320</v>
          </cell>
          <cell r="F14">
            <v>0</v>
          </cell>
          <cell r="G14">
            <v>0</v>
          </cell>
          <cell r="I14">
            <v>3954383.33</v>
          </cell>
          <cell r="M14">
            <v>0</v>
          </cell>
        </row>
        <row r="15">
          <cell r="B15">
            <v>724891.6</v>
          </cell>
          <cell r="D15">
            <v>1721785.09</v>
          </cell>
          <cell r="F15">
            <v>0</v>
          </cell>
          <cell r="G15">
            <v>0</v>
          </cell>
          <cell r="I15">
            <v>1761149.8</v>
          </cell>
          <cell r="M15">
            <v>0</v>
          </cell>
        </row>
        <row r="16">
          <cell r="B16">
            <v>99686</v>
          </cell>
          <cell r="D16">
            <v>0</v>
          </cell>
          <cell r="F16">
            <v>0</v>
          </cell>
          <cell r="G16">
            <v>0</v>
          </cell>
          <cell r="I16">
            <v>1298880.17</v>
          </cell>
          <cell r="M16">
            <v>4</v>
          </cell>
        </row>
        <row r="17">
          <cell r="B17">
            <v>8203051.58</v>
          </cell>
          <cell r="D17">
            <v>2961530</v>
          </cell>
          <cell r="F17">
            <v>0</v>
          </cell>
          <cell r="G17">
            <v>0</v>
          </cell>
          <cell r="I17">
            <v>11564368.71</v>
          </cell>
          <cell r="M17">
            <v>0</v>
          </cell>
        </row>
      </sheetData>
      <sheetData sheetId="20">
        <row r="4">
          <cell r="B4">
            <v>1581734.13</v>
          </cell>
          <cell r="D4">
            <v>23489730</v>
          </cell>
          <cell r="F4">
            <v>0</v>
          </cell>
          <cell r="G4">
            <v>1305424</v>
          </cell>
          <cell r="I4">
            <v>20607329</v>
          </cell>
          <cell r="M4">
            <v>0</v>
          </cell>
        </row>
        <row r="5">
          <cell r="B5">
            <v>4016257.6</v>
          </cell>
          <cell r="D5">
            <v>1846192</v>
          </cell>
          <cell r="F5">
            <v>0</v>
          </cell>
          <cell r="G5">
            <v>2903207.42</v>
          </cell>
          <cell r="I5">
            <v>19988119.07</v>
          </cell>
          <cell r="M5">
            <v>1691812.49</v>
          </cell>
        </row>
        <row r="6">
          <cell r="B6">
            <v>631829</v>
          </cell>
          <cell r="D6">
            <v>0</v>
          </cell>
          <cell r="F6">
            <v>0</v>
          </cell>
          <cell r="G6">
            <v>234283</v>
          </cell>
          <cell r="I6">
            <v>4610128</v>
          </cell>
          <cell r="M6">
            <v>964494</v>
          </cell>
        </row>
        <row r="7">
          <cell r="B7">
            <v>1972280.94</v>
          </cell>
          <cell r="D7">
            <v>778381</v>
          </cell>
          <cell r="F7">
            <v>0</v>
          </cell>
          <cell r="G7">
            <v>1014715</v>
          </cell>
          <cell r="I7">
            <v>14764014.2</v>
          </cell>
          <cell r="M7">
            <v>1074264.1</v>
          </cell>
        </row>
        <row r="8">
          <cell r="B8">
            <v>0</v>
          </cell>
          <cell r="D8">
            <v>0</v>
          </cell>
          <cell r="F8">
            <v>0</v>
          </cell>
          <cell r="G8">
            <v>0</v>
          </cell>
          <cell r="I8">
            <v>0</v>
          </cell>
          <cell r="M8">
            <v>16371</v>
          </cell>
        </row>
        <row r="9">
          <cell r="B9">
            <v>3765776.4</v>
          </cell>
          <cell r="D9">
            <v>8579459</v>
          </cell>
          <cell r="F9">
            <v>1133342</v>
          </cell>
          <cell r="G9">
            <v>865548.36</v>
          </cell>
          <cell r="I9">
            <v>13672179</v>
          </cell>
          <cell r="M9">
            <v>1886033.4</v>
          </cell>
        </row>
        <row r="10">
          <cell r="B10">
            <v>4231591</v>
          </cell>
          <cell r="D10">
            <v>37306515.4</v>
          </cell>
          <cell r="F10">
            <v>0</v>
          </cell>
          <cell r="G10">
            <v>2060671</v>
          </cell>
          <cell r="I10">
            <v>77464784.47</v>
          </cell>
          <cell r="M10">
            <v>2187827</v>
          </cell>
        </row>
        <row r="11">
          <cell r="B11">
            <v>231094.39</v>
          </cell>
          <cell r="D11">
            <v>0</v>
          </cell>
          <cell r="F11">
            <v>0</v>
          </cell>
          <cell r="G11">
            <v>205086</v>
          </cell>
          <cell r="I11">
            <v>2638862.5</v>
          </cell>
          <cell r="M11">
            <v>216474.59</v>
          </cell>
        </row>
        <row r="12">
          <cell r="B12">
            <v>24716101.56</v>
          </cell>
          <cell r="D12">
            <v>341351</v>
          </cell>
          <cell r="F12">
            <v>62880</v>
          </cell>
          <cell r="G12">
            <v>3255708.72</v>
          </cell>
          <cell r="I12">
            <v>220261141.56</v>
          </cell>
          <cell r="M12">
            <v>4896596.15</v>
          </cell>
        </row>
        <row r="13">
          <cell r="B13">
            <v>15113675.6</v>
          </cell>
          <cell r="D13">
            <v>223206</v>
          </cell>
          <cell r="F13">
            <v>0</v>
          </cell>
          <cell r="G13">
            <v>1352</v>
          </cell>
          <cell r="I13">
            <v>88761390.3</v>
          </cell>
          <cell r="M13">
            <v>6573</v>
          </cell>
        </row>
        <row r="14">
          <cell r="B14">
            <v>516815.46</v>
          </cell>
          <cell r="D14">
            <v>1977914</v>
          </cell>
          <cell r="F14">
            <v>0</v>
          </cell>
          <cell r="G14">
            <v>12715</v>
          </cell>
          <cell r="I14">
            <v>5051900.18</v>
          </cell>
          <cell r="M14">
            <v>570538</v>
          </cell>
        </row>
        <row r="15">
          <cell r="B15">
            <v>129295</v>
          </cell>
          <cell r="D15">
            <v>1281314</v>
          </cell>
          <cell r="F15">
            <v>0</v>
          </cell>
          <cell r="G15">
            <v>30382.18</v>
          </cell>
          <cell r="I15">
            <v>1478107.13</v>
          </cell>
          <cell r="M15">
            <v>185872.7</v>
          </cell>
        </row>
        <row r="16">
          <cell r="B16">
            <v>2151</v>
          </cell>
          <cell r="D16">
            <v>0</v>
          </cell>
          <cell r="F16">
            <v>0</v>
          </cell>
          <cell r="G16">
            <v>0</v>
          </cell>
          <cell r="I16">
            <v>29458.82</v>
          </cell>
          <cell r="M16">
            <v>10213</v>
          </cell>
        </row>
        <row r="17">
          <cell r="B17">
            <v>3018995.65</v>
          </cell>
          <cell r="D17">
            <v>198126</v>
          </cell>
          <cell r="F17">
            <v>0</v>
          </cell>
          <cell r="G17">
            <v>816262.87</v>
          </cell>
          <cell r="I17">
            <v>43426457.19</v>
          </cell>
          <cell r="M17">
            <v>1359811.5999999999</v>
          </cell>
        </row>
      </sheetData>
      <sheetData sheetId="21">
        <row r="4">
          <cell r="B4">
            <v>2479797.06</v>
          </cell>
          <cell r="D4">
            <v>44611252</v>
          </cell>
          <cell r="F4">
            <v>0</v>
          </cell>
          <cell r="G4">
            <v>1100374</v>
          </cell>
          <cell r="I4">
            <v>26010751.66</v>
          </cell>
          <cell r="M4">
            <v>13728485.62</v>
          </cell>
        </row>
        <row r="5">
          <cell r="B5">
            <v>24537721.7</v>
          </cell>
          <cell r="D5">
            <v>19861658</v>
          </cell>
          <cell r="F5">
            <v>0</v>
          </cell>
          <cell r="G5">
            <v>9453001</v>
          </cell>
          <cell r="I5">
            <v>79566933.89</v>
          </cell>
          <cell r="M5">
            <v>4355631.57</v>
          </cell>
        </row>
        <row r="6">
          <cell r="B6">
            <v>950560.5</v>
          </cell>
          <cell r="D6">
            <v>0</v>
          </cell>
          <cell r="F6">
            <v>0</v>
          </cell>
          <cell r="G6">
            <v>552624</v>
          </cell>
          <cell r="I6">
            <v>1390445</v>
          </cell>
          <cell r="M6">
            <v>1736488</v>
          </cell>
        </row>
        <row r="7">
          <cell r="B7">
            <v>1032942</v>
          </cell>
          <cell r="D7">
            <v>2941181</v>
          </cell>
          <cell r="F7">
            <v>0</v>
          </cell>
          <cell r="G7">
            <v>324466</v>
          </cell>
          <cell r="I7">
            <v>5269335.02</v>
          </cell>
          <cell r="M7">
            <v>1057316</v>
          </cell>
        </row>
        <row r="8">
          <cell r="B8">
            <v>464054</v>
          </cell>
          <cell r="D8">
            <v>0</v>
          </cell>
          <cell r="F8">
            <v>0</v>
          </cell>
          <cell r="G8">
            <v>46293</v>
          </cell>
          <cell r="I8">
            <v>29717269.3</v>
          </cell>
          <cell r="M8">
            <v>25898</v>
          </cell>
        </row>
        <row r="9">
          <cell r="B9">
            <v>3247305.3</v>
          </cell>
          <cell r="D9">
            <v>12843636.5</v>
          </cell>
          <cell r="F9">
            <v>0</v>
          </cell>
          <cell r="G9">
            <v>306406</v>
          </cell>
          <cell r="I9">
            <v>8107831.82</v>
          </cell>
          <cell r="M9">
            <v>5041621.55</v>
          </cell>
        </row>
        <row r="10">
          <cell r="B10">
            <v>3338487.2</v>
          </cell>
          <cell r="D10">
            <v>51539</v>
          </cell>
          <cell r="F10">
            <v>0</v>
          </cell>
          <cell r="G10">
            <v>513592</v>
          </cell>
          <cell r="I10">
            <v>37555955.26</v>
          </cell>
          <cell r="M10">
            <v>31233469.28</v>
          </cell>
        </row>
        <row r="11">
          <cell r="B11">
            <v>288888</v>
          </cell>
          <cell r="D11">
            <v>0</v>
          </cell>
          <cell r="F11">
            <v>0</v>
          </cell>
          <cell r="G11">
            <v>135997</v>
          </cell>
          <cell r="I11">
            <v>1004956</v>
          </cell>
          <cell r="M11">
            <v>143499.3</v>
          </cell>
        </row>
        <row r="12">
          <cell r="B12">
            <v>1192744.71</v>
          </cell>
          <cell r="D12">
            <v>1534176</v>
          </cell>
          <cell r="F12">
            <v>0</v>
          </cell>
          <cell r="G12">
            <v>353207</v>
          </cell>
          <cell r="I12">
            <v>19103296.92</v>
          </cell>
          <cell r="M12">
            <v>10236710</v>
          </cell>
        </row>
        <row r="13">
          <cell r="B13">
            <v>2355966</v>
          </cell>
          <cell r="D13">
            <v>10894479</v>
          </cell>
          <cell r="F13">
            <v>0</v>
          </cell>
          <cell r="G13">
            <v>610780</v>
          </cell>
          <cell r="I13">
            <v>16383229.2</v>
          </cell>
          <cell r="M13">
            <v>46839</v>
          </cell>
        </row>
        <row r="14">
          <cell r="B14">
            <v>10239663.5</v>
          </cell>
          <cell r="D14">
            <v>0</v>
          </cell>
          <cell r="F14">
            <v>0</v>
          </cell>
          <cell r="G14">
            <v>5394113</v>
          </cell>
          <cell r="I14">
            <v>22647430.88</v>
          </cell>
          <cell r="M14">
            <v>1909057.82</v>
          </cell>
        </row>
        <row r="15">
          <cell r="B15">
            <v>4121</v>
          </cell>
          <cell r="D15">
            <v>0</v>
          </cell>
          <cell r="F15">
            <v>0</v>
          </cell>
          <cell r="G15">
            <v>1554</v>
          </cell>
          <cell r="I15">
            <v>128377</v>
          </cell>
          <cell r="M15">
            <v>208589</v>
          </cell>
        </row>
        <row r="16">
          <cell r="B16">
            <v>178452</v>
          </cell>
          <cell r="D16">
            <v>0</v>
          </cell>
          <cell r="F16">
            <v>0</v>
          </cell>
          <cell r="G16">
            <v>170098</v>
          </cell>
          <cell r="I16">
            <v>6513631.03</v>
          </cell>
          <cell r="M16">
            <v>172</v>
          </cell>
        </row>
        <row r="17">
          <cell r="B17">
            <v>2198295.55</v>
          </cell>
          <cell r="D17">
            <v>6616350</v>
          </cell>
          <cell r="F17">
            <v>0</v>
          </cell>
          <cell r="G17">
            <v>2902275</v>
          </cell>
          <cell r="I17">
            <v>30866926.16</v>
          </cell>
          <cell r="M17">
            <v>2320235.12</v>
          </cell>
        </row>
      </sheetData>
      <sheetData sheetId="22">
        <row r="4">
          <cell r="B4">
            <v>972553</v>
          </cell>
          <cell r="D4">
            <v>0</v>
          </cell>
          <cell r="F4">
            <v>0</v>
          </cell>
          <cell r="G4">
            <v>378425</v>
          </cell>
          <cell r="I4">
            <v>5476530.62</v>
          </cell>
          <cell r="M4">
            <v>22432850.369999997</v>
          </cell>
        </row>
        <row r="5">
          <cell r="B5">
            <v>886265.5</v>
          </cell>
          <cell r="D5">
            <v>0</v>
          </cell>
          <cell r="F5">
            <v>0</v>
          </cell>
          <cell r="G5">
            <v>272417</v>
          </cell>
          <cell r="I5">
            <v>5256437</v>
          </cell>
          <cell r="M5">
            <v>3931617</v>
          </cell>
        </row>
        <row r="6">
          <cell r="B6">
            <v>156271</v>
          </cell>
          <cell r="D6">
            <v>0</v>
          </cell>
          <cell r="F6">
            <v>0</v>
          </cell>
          <cell r="G6">
            <v>86943</v>
          </cell>
          <cell r="I6">
            <v>391801</v>
          </cell>
          <cell r="M6">
            <v>1855438</v>
          </cell>
        </row>
        <row r="7">
          <cell r="B7">
            <v>0</v>
          </cell>
          <cell r="D7">
            <v>0</v>
          </cell>
          <cell r="F7">
            <v>0</v>
          </cell>
          <cell r="G7">
            <v>54884</v>
          </cell>
          <cell r="I7">
            <v>399323.68</v>
          </cell>
          <cell r="M7">
            <v>450739.3</v>
          </cell>
        </row>
        <row r="8">
          <cell r="B8">
            <v>8325392.06</v>
          </cell>
          <cell r="D8">
            <v>0</v>
          </cell>
          <cell r="F8">
            <v>0</v>
          </cell>
          <cell r="G8">
            <v>5061655</v>
          </cell>
          <cell r="I8">
            <v>40848839</v>
          </cell>
          <cell r="M8">
            <v>720503</v>
          </cell>
        </row>
        <row r="9">
          <cell r="B9">
            <v>4974603.93</v>
          </cell>
          <cell r="D9">
            <v>0</v>
          </cell>
          <cell r="F9">
            <v>0</v>
          </cell>
          <cell r="G9">
            <v>210530.25</v>
          </cell>
          <cell r="I9">
            <v>39910918.3</v>
          </cell>
          <cell r="M9">
            <v>11523082.96</v>
          </cell>
        </row>
        <row r="10">
          <cell r="B10">
            <v>8027288</v>
          </cell>
          <cell r="D10">
            <v>3735828</v>
          </cell>
          <cell r="F10">
            <v>0</v>
          </cell>
          <cell r="G10">
            <v>1417332</v>
          </cell>
          <cell r="I10">
            <v>34175965</v>
          </cell>
          <cell r="M10">
            <v>4216925.41</v>
          </cell>
        </row>
        <row r="11">
          <cell r="B11">
            <v>108711</v>
          </cell>
          <cell r="D11">
            <v>0</v>
          </cell>
          <cell r="F11">
            <v>0</v>
          </cell>
          <cell r="G11">
            <v>79844</v>
          </cell>
          <cell r="I11">
            <v>254824</v>
          </cell>
          <cell r="M11">
            <v>26915</v>
          </cell>
        </row>
        <row r="12">
          <cell r="B12">
            <v>123581</v>
          </cell>
          <cell r="D12">
            <v>0</v>
          </cell>
          <cell r="F12">
            <v>0</v>
          </cell>
          <cell r="G12">
            <v>1046</v>
          </cell>
          <cell r="I12">
            <v>1038116</v>
          </cell>
          <cell r="M12">
            <v>5646502.9</v>
          </cell>
        </row>
        <row r="13">
          <cell r="B13">
            <v>86585</v>
          </cell>
          <cell r="D13">
            <v>0</v>
          </cell>
          <cell r="F13">
            <v>0</v>
          </cell>
          <cell r="G13">
            <v>133440</v>
          </cell>
          <cell r="I13">
            <v>3839759.98</v>
          </cell>
          <cell r="M13">
            <v>7676821</v>
          </cell>
        </row>
        <row r="14">
          <cell r="B14">
            <v>4860841</v>
          </cell>
          <cell r="D14">
            <v>0</v>
          </cell>
          <cell r="F14">
            <v>0</v>
          </cell>
          <cell r="G14">
            <v>3023289</v>
          </cell>
          <cell r="I14">
            <v>10172707</v>
          </cell>
          <cell r="M14">
            <v>4792844</v>
          </cell>
        </row>
        <row r="15">
          <cell r="B15">
            <v>1691093</v>
          </cell>
          <cell r="D15">
            <v>6004800</v>
          </cell>
          <cell r="F15">
            <v>0</v>
          </cell>
          <cell r="G15">
            <v>531138</v>
          </cell>
          <cell r="I15">
            <v>6733041.08</v>
          </cell>
          <cell r="M15">
            <v>164304.36</v>
          </cell>
        </row>
        <row r="16">
          <cell r="B16">
            <v>142118</v>
          </cell>
          <cell r="D16">
            <v>0</v>
          </cell>
          <cell r="F16">
            <v>0</v>
          </cell>
          <cell r="G16">
            <v>39066</v>
          </cell>
          <cell r="I16">
            <v>29579925</v>
          </cell>
          <cell r="M16">
            <v>87113.62000000001</v>
          </cell>
        </row>
        <row r="17">
          <cell r="B17">
            <v>718014.2</v>
          </cell>
          <cell r="D17">
            <v>0</v>
          </cell>
          <cell r="F17">
            <v>0</v>
          </cell>
          <cell r="G17">
            <v>752161.04</v>
          </cell>
          <cell r="I17">
            <v>11815331.37</v>
          </cell>
          <cell r="M17">
            <v>2040473.95</v>
          </cell>
        </row>
      </sheetData>
      <sheetData sheetId="23">
        <row r="4">
          <cell r="B4">
            <v>230018.32</v>
          </cell>
          <cell r="D4">
            <v>0</v>
          </cell>
          <cell r="F4">
            <v>0</v>
          </cell>
          <cell r="G4">
            <v>194513.4</v>
          </cell>
          <cell r="I4">
            <v>619090</v>
          </cell>
          <cell r="M4">
            <v>2497267</v>
          </cell>
        </row>
        <row r="5">
          <cell r="B5">
            <v>3597822.18</v>
          </cell>
          <cell r="D5">
            <v>0</v>
          </cell>
          <cell r="F5">
            <v>0</v>
          </cell>
          <cell r="G5">
            <v>3097867</v>
          </cell>
          <cell r="I5">
            <v>15196996.16</v>
          </cell>
          <cell r="M5">
            <v>3197621.3000000003</v>
          </cell>
        </row>
        <row r="6">
          <cell r="B6">
            <v>154870</v>
          </cell>
          <cell r="D6">
            <v>0</v>
          </cell>
          <cell r="F6">
            <v>0</v>
          </cell>
          <cell r="G6">
            <v>77644</v>
          </cell>
          <cell r="I6">
            <v>522560</v>
          </cell>
          <cell r="M6">
            <v>1506570.63</v>
          </cell>
        </row>
        <row r="7">
          <cell r="B7">
            <v>344118</v>
          </cell>
          <cell r="D7">
            <v>0</v>
          </cell>
          <cell r="F7">
            <v>0</v>
          </cell>
          <cell r="G7">
            <v>159930</v>
          </cell>
          <cell r="I7">
            <v>1483633</v>
          </cell>
          <cell r="M7">
            <v>797812.6</v>
          </cell>
        </row>
        <row r="8">
          <cell r="B8">
            <v>420815</v>
          </cell>
          <cell r="D8">
            <v>0</v>
          </cell>
          <cell r="F8">
            <v>0</v>
          </cell>
          <cell r="G8">
            <v>42081</v>
          </cell>
          <cell r="I8">
            <v>6251169.5</v>
          </cell>
          <cell r="M8">
            <v>235</v>
          </cell>
        </row>
        <row r="9">
          <cell r="B9">
            <v>1450143.5</v>
          </cell>
          <cell r="D9">
            <v>0</v>
          </cell>
          <cell r="F9">
            <v>0</v>
          </cell>
          <cell r="G9">
            <v>2577394</v>
          </cell>
          <cell r="I9">
            <v>14940907.05</v>
          </cell>
          <cell r="M9">
            <v>4527680</v>
          </cell>
        </row>
        <row r="10">
          <cell r="B10">
            <v>1085717</v>
          </cell>
          <cell r="D10">
            <v>0</v>
          </cell>
          <cell r="F10">
            <v>0</v>
          </cell>
          <cell r="G10">
            <v>367705</v>
          </cell>
          <cell r="I10">
            <v>2814131</v>
          </cell>
          <cell r="M10">
            <v>1542297.5</v>
          </cell>
        </row>
        <row r="11">
          <cell r="B11">
            <v>21487</v>
          </cell>
          <cell r="D11">
            <v>0</v>
          </cell>
          <cell r="F11">
            <v>0</v>
          </cell>
          <cell r="G11">
            <v>8541</v>
          </cell>
          <cell r="I11">
            <v>2833841</v>
          </cell>
          <cell r="M11">
            <v>71136.76</v>
          </cell>
        </row>
        <row r="12">
          <cell r="B12">
            <v>221056.84</v>
          </cell>
          <cell r="D12">
            <v>0</v>
          </cell>
          <cell r="F12">
            <v>0</v>
          </cell>
          <cell r="G12">
            <v>146070</v>
          </cell>
          <cell r="I12">
            <v>1080643</v>
          </cell>
          <cell r="M12">
            <v>10530702.09</v>
          </cell>
        </row>
        <row r="13">
          <cell r="B13">
            <v>110707.65</v>
          </cell>
          <cell r="D13">
            <v>0</v>
          </cell>
          <cell r="F13">
            <v>0</v>
          </cell>
          <cell r="G13">
            <v>0</v>
          </cell>
          <cell r="I13">
            <v>1020979.1</v>
          </cell>
          <cell r="M13">
            <v>25085</v>
          </cell>
        </row>
        <row r="14">
          <cell r="B14">
            <v>77218</v>
          </cell>
          <cell r="D14">
            <v>0</v>
          </cell>
          <cell r="F14">
            <v>0</v>
          </cell>
          <cell r="G14">
            <v>1176</v>
          </cell>
          <cell r="I14">
            <v>266355</v>
          </cell>
          <cell r="M14">
            <v>2826114</v>
          </cell>
        </row>
        <row r="15">
          <cell r="B15">
            <v>326691</v>
          </cell>
          <cell r="D15">
            <v>0</v>
          </cell>
          <cell r="F15">
            <v>0</v>
          </cell>
          <cell r="G15">
            <v>67251</v>
          </cell>
          <cell r="I15">
            <v>1024353.5</v>
          </cell>
          <cell r="M15">
            <v>18502</v>
          </cell>
        </row>
        <row r="16">
          <cell r="B16">
            <v>57910</v>
          </cell>
          <cell r="D16">
            <v>0</v>
          </cell>
          <cell r="F16">
            <v>0</v>
          </cell>
          <cell r="G16">
            <v>0</v>
          </cell>
          <cell r="I16">
            <v>98521</v>
          </cell>
          <cell r="M16">
            <v>103561.47</v>
          </cell>
        </row>
        <row r="17">
          <cell r="B17">
            <v>1356326</v>
          </cell>
          <cell r="D17">
            <v>1459200</v>
          </cell>
          <cell r="F17">
            <v>0</v>
          </cell>
          <cell r="G17">
            <v>178117</v>
          </cell>
          <cell r="I17">
            <v>6302391</v>
          </cell>
          <cell r="M17">
            <v>4372555</v>
          </cell>
        </row>
      </sheetData>
      <sheetData sheetId="24">
        <row r="4">
          <cell r="B4">
            <v>1626598.67</v>
          </cell>
          <cell r="D4">
            <v>0</v>
          </cell>
          <cell r="F4">
            <v>0</v>
          </cell>
          <cell r="G4">
            <v>2431033.59</v>
          </cell>
          <cell r="I4">
            <v>6879395</v>
          </cell>
          <cell r="M4">
            <v>305850</v>
          </cell>
        </row>
        <row r="5">
          <cell r="B5">
            <v>22170354.22</v>
          </cell>
          <cell r="D5">
            <v>106790543</v>
          </cell>
          <cell r="F5">
            <v>0</v>
          </cell>
          <cell r="G5">
            <v>702696.86</v>
          </cell>
          <cell r="I5">
            <v>103250621.56</v>
          </cell>
          <cell r="M5">
            <v>4909738.53</v>
          </cell>
        </row>
        <row r="6">
          <cell r="B6">
            <v>347155.41</v>
          </cell>
          <cell r="D6">
            <v>171000</v>
          </cell>
          <cell r="F6">
            <v>0</v>
          </cell>
          <cell r="G6">
            <v>160177</v>
          </cell>
          <cell r="I6">
            <v>1652525</v>
          </cell>
          <cell r="M6">
            <v>329231</v>
          </cell>
        </row>
        <row r="7">
          <cell r="B7">
            <v>5359</v>
          </cell>
          <cell r="D7">
            <v>0</v>
          </cell>
          <cell r="F7">
            <v>0</v>
          </cell>
          <cell r="G7">
            <v>34663</v>
          </cell>
          <cell r="I7">
            <v>466443</v>
          </cell>
          <cell r="M7">
            <v>1216276.07</v>
          </cell>
        </row>
        <row r="8">
          <cell r="B8">
            <v>220499</v>
          </cell>
          <cell r="D8">
            <v>431100</v>
          </cell>
          <cell r="F8">
            <v>0</v>
          </cell>
          <cell r="G8">
            <v>25532</v>
          </cell>
          <cell r="I8">
            <v>1122988</v>
          </cell>
          <cell r="M8">
            <v>3482793</v>
          </cell>
        </row>
        <row r="9">
          <cell r="B9">
            <v>1817609.55</v>
          </cell>
          <cell r="D9">
            <v>0</v>
          </cell>
          <cell r="F9">
            <v>0</v>
          </cell>
          <cell r="G9">
            <v>4489602</v>
          </cell>
          <cell r="I9">
            <v>37662960.81</v>
          </cell>
          <cell r="M9">
            <v>8817362.83</v>
          </cell>
        </row>
        <row r="10">
          <cell r="B10">
            <v>948506</v>
          </cell>
          <cell r="D10">
            <v>0</v>
          </cell>
          <cell r="F10">
            <v>0</v>
          </cell>
          <cell r="G10">
            <v>397764</v>
          </cell>
          <cell r="I10">
            <v>2228521</v>
          </cell>
          <cell r="M10">
            <v>556555</v>
          </cell>
        </row>
        <row r="11">
          <cell r="B11">
            <v>0</v>
          </cell>
          <cell r="D11">
            <v>0</v>
          </cell>
          <cell r="F11">
            <v>0</v>
          </cell>
          <cell r="G11">
            <v>136851</v>
          </cell>
          <cell r="I11">
            <v>4775048.2</v>
          </cell>
          <cell r="M11">
            <v>1111.04</v>
          </cell>
        </row>
        <row r="12">
          <cell r="B12">
            <v>4826065.4</v>
          </cell>
          <cell r="D12">
            <v>0</v>
          </cell>
          <cell r="F12">
            <v>0</v>
          </cell>
          <cell r="G12">
            <v>1977047.76</v>
          </cell>
          <cell r="I12">
            <v>13342492.4</v>
          </cell>
          <cell r="M12">
            <v>1725426.1</v>
          </cell>
        </row>
        <row r="13">
          <cell r="B13">
            <v>3769724</v>
          </cell>
          <cell r="D13">
            <v>9713270</v>
          </cell>
          <cell r="F13">
            <v>0</v>
          </cell>
          <cell r="G13">
            <v>115197</v>
          </cell>
          <cell r="I13">
            <v>5181461</v>
          </cell>
          <cell r="M13">
            <v>91286</v>
          </cell>
        </row>
        <row r="14">
          <cell r="B14">
            <v>853540.55</v>
          </cell>
          <cell r="D14">
            <v>2596825</v>
          </cell>
          <cell r="F14">
            <v>0</v>
          </cell>
          <cell r="G14">
            <v>181161</v>
          </cell>
          <cell r="I14">
            <v>3295094</v>
          </cell>
          <cell r="M14">
            <v>1285959</v>
          </cell>
        </row>
        <row r="15">
          <cell r="B15">
            <v>513831</v>
          </cell>
          <cell r="D15">
            <v>1548000</v>
          </cell>
          <cell r="F15">
            <v>0</v>
          </cell>
          <cell r="G15">
            <v>1026469</v>
          </cell>
          <cell r="I15">
            <v>2518004</v>
          </cell>
          <cell r="M15">
            <v>201063.89</v>
          </cell>
        </row>
        <row r="16">
          <cell r="B16">
            <v>34243</v>
          </cell>
          <cell r="D16">
            <v>0</v>
          </cell>
          <cell r="F16">
            <v>0</v>
          </cell>
          <cell r="G16">
            <v>16247</v>
          </cell>
          <cell r="I16">
            <v>426121.56</v>
          </cell>
          <cell r="M16">
            <v>2377270</v>
          </cell>
        </row>
        <row r="17">
          <cell r="B17">
            <v>468654</v>
          </cell>
          <cell r="D17">
            <v>1793088</v>
          </cell>
          <cell r="F17">
            <v>0</v>
          </cell>
          <cell r="G17">
            <v>60796</v>
          </cell>
          <cell r="I17">
            <v>5736156</v>
          </cell>
          <cell r="M17">
            <v>1608457</v>
          </cell>
        </row>
      </sheetData>
      <sheetData sheetId="25">
        <row r="4">
          <cell r="B4">
            <v>1274583.43</v>
          </cell>
          <cell r="D4">
            <v>117380</v>
          </cell>
          <cell r="F4">
            <v>0</v>
          </cell>
          <cell r="G4">
            <v>1229280.14</v>
          </cell>
          <cell r="I4">
            <v>11744539.91</v>
          </cell>
          <cell r="M4">
            <v>264178</v>
          </cell>
        </row>
        <row r="5">
          <cell r="B5">
            <v>5422113.36</v>
          </cell>
          <cell r="D5">
            <v>29090880</v>
          </cell>
          <cell r="F5">
            <v>0</v>
          </cell>
          <cell r="G5">
            <v>684505</v>
          </cell>
          <cell r="I5">
            <v>33220930.74</v>
          </cell>
          <cell r="M5">
            <v>4648118.5600000005</v>
          </cell>
        </row>
        <row r="6">
          <cell r="B6">
            <v>404144</v>
          </cell>
          <cell r="D6">
            <v>4023750</v>
          </cell>
          <cell r="F6">
            <v>0</v>
          </cell>
          <cell r="G6">
            <v>1079451</v>
          </cell>
          <cell r="I6">
            <v>4745867.64</v>
          </cell>
          <cell r="M6">
            <v>54735</v>
          </cell>
        </row>
        <row r="7">
          <cell r="B7">
            <v>293725.93</v>
          </cell>
          <cell r="D7">
            <v>0</v>
          </cell>
          <cell r="F7">
            <v>0</v>
          </cell>
          <cell r="G7">
            <v>147572</v>
          </cell>
          <cell r="I7">
            <v>1066118</v>
          </cell>
          <cell r="M7">
            <v>984029</v>
          </cell>
        </row>
        <row r="8">
          <cell r="B8">
            <v>178162</v>
          </cell>
          <cell r="D8">
            <v>0</v>
          </cell>
          <cell r="F8">
            <v>0</v>
          </cell>
          <cell r="G8">
            <v>489677</v>
          </cell>
          <cell r="I8">
            <v>573957</v>
          </cell>
          <cell r="M8">
            <v>209</v>
          </cell>
        </row>
        <row r="9">
          <cell r="B9">
            <v>2551686.45</v>
          </cell>
          <cell r="D9">
            <v>9222379.74</v>
          </cell>
          <cell r="F9">
            <v>0</v>
          </cell>
          <cell r="G9">
            <v>1050790</v>
          </cell>
          <cell r="I9">
            <v>14143393.58</v>
          </cell>
          <cell r="M9">
            <v>4628796.1899999995</v>
          </cell>
        </row>
        <row r="10">
          <cell r="B10">
            <v>1405179</v>
          </cell>
          <cell r="D10">
            <v>0</v>
          </cell>
          <cell r="F10">
            <v>0</v>
          </cell>
          <cell r="G10">
            <v>502863</v>
          </cell>
          <cell r="I10">
            <v>6257770</v>
          </cell>
          <cell r="M10">
            <v>1844283.29</v>
          </cell>
        </row>
        <row r="11">
          <cell r="B11">
            <v>11293</v>
          </cell>
          <cell r="D11">
            <v>0</v>
          </cell>
          <cell r="F11">
            <v>0</v>
          </cell>
          <cell r="G11">
            <v>0</v>
          </cell>
          <cell r="I11">
            <v>971552</v>
          </cell>
          <cell r="M11">
            <v>7722</v>
          </cell>
        </row>
        <row r="12">
          <cell r="B12">
            <v>2396123</v>
          </cell>
          <cell r="D12">
            <v>0</v>
          </cell>
          <cell r="F12">
            <v>0</v>
          </cell>
          <cell r="G12">
            <v>2324181</v>
          </cell>
          <cell r="I12">
            <v>9709346.63</v>
          </cell>
          <cell r="M12">
            <v>4520767.46</v>
          </cell>
        </row>
        <row r="13">
          <cell r="B13">
            <v>599684</v>
          </cell>
          <cell r="D13">
            <v>9468720</v>
          </cell>
          <cell r="F13">
            <v>0</v>
          </cell>
          <cell r="G13">
            <v>143767</v>
          </cell>
          <cell r="I13">
            <v>7371935</v>
          </cell>
          <cell r="M13">
            <v>487685</v>
          </cell>
        </row>
        <row r="14">
          <cell r="B14">
            <v>109781</v>
          </cell>
          <cell r="D14">
            <v>0</v>
          </cell>
          <cell r="F14">
            <v>0</v>
          </cell>
          <cell r="G14">
            <v>21971</v>
          </cell>
          <cell r="I14">
            <v>19814827</v>
          </cell>
          <cell r="M14">
            <v>484258</v>
          </cell>
        </row>
        <row r="15">
          <cell r="B15">
            <v>1274616</v>
          </cell>
          <cell r="D15">
            <v>137392</v>
          </cell>
          <cell r="F15">
            <v>0</v>
          </cell>
          <cell r="G15">
            <v>859073</v>
          </cell>
          <cell r="I15">
            <v>3389440</v>
          </cell>
          <cell r="M15">
            <v>619570</v>
          </cell>
        </row>
        <row r="16">
          <cell r="B16">
            <v>45974</v>
          </cell>
          <cell r="D16">
            <v>0</v>
          </cell>
          <cell r="F16">
            <v>0</v>
          </cell>
          <cell r="G16">
            <v>3939</v>
          </cell>
          <cell r="I16">
            <v>191279</v>
          </cell>
          <cell r="M16">
            <v>10068</v>
          </cell>
        </row>
        <row r="17">
          <cell r="B17">
            <v>8064615.75</v>
          </cell>
          <cell r="D17">
            <v>9544628</v>
          </cell>
          <cell r="F17">
            <v>0</v>
          </cell>
          <cell r="G17">
            <v>2845213</v>
          </cell>
          <cell r="I17">
            <v>12808476</v>
          </cell>
          <cell r="M17">
            <v>2017922.2</v>
          </cell>
        </row>
      </sheetData>
      <sheetData sheetId="26">
        <row r="4">
          <cell r="B4">
            <v>2865301.22</v>
          </cell>
          <cell r="D4">
            <v>27115</v>
          </cell>
          <cell r="F4">
            <v>0</v>
          </cell>
          <cell r="G4">
            <v>2639228</v>
          </cell>
          <cell r="I4">
            <v>27790828</v>
          </cell>
          <cell r="M4">
            <v>299100</v>
          </cell>
        </row>
        <row r="5">
          <cell r="B5">
            <v>2312022.6</v>
          </cell>
          <cell r="D5">
            <v>0</v>
          </cell>
          <cell r="F5">
            <v>0</v>
          </cell>
          <cell r="G5">
            <v>150795</v>
          </cell>
          <cell r="I5">
            <v>18954691</v>
          </cell>
          <cell r="M5">
            <v>366284</v>
          </cell>
        </row>
        <row r="6">
          <cell r="B6">
            <v>43826</v>
          </cell>
          <cell r="D6">
            <v>0</v>
          </cell>
          <cell r="F6">
            <v>0</v>
          </cell>
          <cell r="G6">
            <v>483811.89</v>
          </cell>
          <cell r="I6">
            <v>1616343</v>
          </cell>
          <cell r="M6">
            <v>56929</v>
          </cell>
        </row>
        <row r="7">
          <cell r="B7">
            <v>38905</v>
          </cell>
          <cell r="D7">
            <v>0</v>
          </cell>
          <cell r="F7">
            <v>0</v>
          </cell>
          <cell r="G7">
            <v>32760</v>
          </cell>
          <cell r="I7">
            <v>547130</v>
          </cell>
          <cell r="M7">
            <v>502453.9</v>
          </cell>
        </row>
        <row r="8">
          <cell r="B8">
            <v>13693151.9</v>
          </cell>
          <cell r="D8">
            <v>14903720</v>
          </cell>
          <cell r="F8">
            <v>0</v>
          </cell>
          <cell r="G8">
            <v>522855</v>
          </cell>
          <cell r="I8">
            <v>9530994</v>
          </cell>
          <cell r="M8">
            <v>29195</v>
          </cell>
        </row>
        <row r="9">
          <cell r="B9">
            <v>851338.3</v>
          </cell>
          <cell r="D9">
            <v>803020</v>
          </cell>
          <cell r="F9">
            <v>0</v>
          </cell>
          <cell r="G9">
            <v>864098.7</v>
          </cell>
          <cell r="I9">
            <v>3631331.3</v>
          </cell>
          <cell r="M9">
            <v>395340.08</v>
          </cell>
        </row>
        <row r="10">
          <cell r="B10">
            <v>277176</v>
          </cell>
          <cell r="D10">
            <v>0</v>
          </cell>
          <cell r="F10">
            <v>0</v>
          </cell>
          <cell r="G10">
            <v>171205</v>
          </cell>
          <cell r="I10">
            <v>16278635</v>
          </cell>
          <cell r="M10">
            <v>3861405</v>
          </cell>
        </row>
        <row r="11">
          <cell r="B11">
            <v>515679</v>
          </cell>
          <cell r="D11">
            <v>37410</v>
          </cell>
          <cell r="F11">
            <v>0</v>
          </cell>
          <cell r="G11">
            <v>887947</v>
          </cell>
          <cell r="I11">
            <v>2617703.8</v>
          </cell>
          <cell r="M11">
            <v>138486</v>
          </cell>
        </row>
        <row r="12">
          <cell r="B12">
            <v>126485</v>
          </cell>
          <cell r="D12">
            <v>0</v>
          </cell>
          <cell r="F12">
            <v>0</v>
          </cell>
          <cell r="G12">
            <v>225339</v>
          </cell>
          <cell r="I12">
            <v>1198356</v>
          </cell>
          <cell r="M12">
            <v>2012411.44</v>
          </cell>
        </row>
        <row r="13">
          <cell r="B13">
            <v>13039</v>
          </cell>
          <cell r="D13">
            <v>0</v>
          </cell>
          <cell r="F13">
            <v>0</v>
          </cell>
          <cell r="G13">
            <v>185720</v>
          </cell>
          <cell r="I13">
            <v>918797</v>
          </cell>
          <cell r="M13">
            <v>2714</v>
          </cell>
        </row>
        <row r="14">
          <cell r="B14">
            <v>24845</v>
          </cell>
          <cell r="D14">
            <v>0</v>
          </cell>
          <cell r="F14">
            <v>0</v>
          </cell>
          <cell r="G14">
            <v>9717</v>
          </cell>
          <cell r="I14">
            <v>45573</v>
          </cell>
          <cell r="M14">
            <v>666980</v>
          </cell>
        </row>
        <row r="15">
          <cell r="B15">
            <v>147282</v>
          </cell>
          <cell r="D15">
            <v>910997</v>
          </cell>
          <cell r="F15">
            <v>0</v>
          </cell>
          <cell r="G15">
            <v>147185</v>
          </cell>
          <cell r="I15">
            <v>1044472.33</v>
          </cell>
          <cell r="M15">
            <v>684894</v>
          </cell>
        </row>
        <row r="16">
          <cell r="B16">
            <v>8490007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M16">
            <v>0</v>
          </cell>
        </row>
        <row r="17">
          <cell r="B17">
            <v>695170</v>
          </cell>
          <cell r="D17">
            <v>10911</v>
          </cell>
          <cell r="F17">
            <v>0</v>
          </cell>
          <cell r="G17">
            <v>650519</v>
          </cell>
          <cell r="I17">
            <v>2964990</v>
          </cell>
          <cell r="M17">
            <v>277951.49</v>
          </cell>
        </row>
      </sheetData>
      <sheetData sheetId="27">
        <row r="4">
          <cell r="B4">
            <v>1894209.6</v>
          </cell>
          <cell r="D4">
            <v>0</v>
          </cell>
          <cell r="F4">
            <v>0</v>
          </cell>
          <cell r="G4">
            <v>473557</v>
          </cell>
          <cell r="I4">
            <v>17618720</v>
          </cell>
          <cell r="M4">
            <v>52007.1</v>
          </cell>
        </row>
        <row r="5">
          <cell r="B5">
            <v>12057059</v>
          </cell>
          <cell r="D5">
            <v>48019200</v>
          </cell>
          <cell r="F5">
            <v>0</v>
          </cell>
          <cell r="G5">
            <v>1582594</v>
          </cell>
          <cell r="I5">
            <v>17976046</v>
          </cell>
          <cell r="M5">
            <v>231605.9</v>
          </cell>
        </row>
        <row r="6">
          <cell r="B6">
            <v>1035</v>
          </cell>
          <cell r="D6">
            <v>0</v>
          </cell>
          <cell r="F6">
            <v>0</v>
          </cell>
          <cell r="G6">
            <v>13783</v>
          </cell>
          <cell r="I6">
            <v>38464</v>
          </cell>
          <cell r="M6">
            <v>13727</v>
          </cell>
        </row>
        <row r="7">
          <cell r="B7">
            <v>945394</v>
          </cell>
          <cell r="D7">
            <v>0</v>
          </cell>
          <cell r="F7">
            <v>0</v>
          </cell>
          <cell r="G7">
            <v>208605</v>
          </cell>
          <cell r="I7">
            <v>315158</v>
          </cell>
          <cell r="M7">
            <v>648112</v>
          </cell>
        </row>
        <row r="8">
          <cell r="B8">
            <v>521052</v>
          </cell>
          <cell r="D8">
            <v>0</v>
          </cell>
          <cell r="F8">
            <v>0</v>
          </cell>
          <cell r="G8">
            <v>5747</v>
          </cell>
          <cell r="I8">
            <v>964916</v>
          </cell>
          <cell r="M8">
            <v>10038</v>
          </cell>
        </row>
        <row r="9">
          <cell r="B9">
            <v>394416.82</v>
          </cell>
          <cell r="D9">
            <v>0</v>
          </cell>
          <cell r="F9">
            <v>0</v>
          </cell>
          <cell r="G9">
            <v>704928</v>
          </cell>
          <cell r="I9">
            <v>3276131</v>
          </cell>
          <cell r="M9">
            <v>144329</v>
          </cell>
        </row>
        <row r="10">
          <cell r="B10">
            <v>819055</v>
          </cell>
          <cell r="D10">
            <v>0</v>
          </cell>
          <cell r="F10">
            <v>0</v>
          </cell>
          <cell r="G10">
            <v>459247.4</v>
          </cell>
          <cell r="I10">
            <v>5963493</v>
          </cell>
          <cell r="M10">
            <v>1359728920.3999999</v>
          </cell>
        </row>
        <row r="11">
          <cell r="B11">
            <v>257</v>
          </cell>
          <cell r="D11">
            <v>0</v>
          </cell>
          <cell r="F11">
            <v>0</v>
          </cell>
          <cell r="G11">
            <v>82913</v>
          </cell>
          <cell r="I11">
            <v>1662088</v>
          </cell>
          <cell r="M11">
            <v>1.7</v>
          </cell>
        </row>
        <row r="12">
          <cell r="B12">
            <v>19720</v>
          </cell>
          <cell r="D12">
            <v>0</v>
          </cell>
          <cell r="F12">
            <v>0</v>
          </cell>
          <cell r="G12">
            <v>79397</v>
          </cell>
          <cell r="I12">
            <v>785313</v>
          </cell>
          <cell r="M12">
            <v>674261.8400000001</v>
          </cell>
        </row>
        <row r="13">
          <cell r="B13">
            <v>6.7</v>
          </cell>
          <cell r="D13">
            <v>105098823</v>
          </cell>
          <cell r="F13">
            <v>0</v>
          </cell>
          <cell r="G13">
            <v>1224.1</v>
          </cell>
          <cell r="I13">
            <v>24381249.1</v>
          </cell>
          <cell r="M13">
            <v>0</v>
          </cell>
        </row>
        <row r="14">
          <cell r="B14">
            <v>357996</v>
          </cell>
          <cell r="D14">
            <v>29250</v>
          </cell>
          <cell r="F14">
            <v>0</v>
          </cell>
          <cell r="G14">
            <v>69427</v>
          </cell>
          <cell r="I14">
            <v>525245</v>
          </cell>
          <cell r="M14">
            <v>515692</v>
          </cell>
        </row>
        <row r="15">
          <cell r="B15">
            <v>91404</v>
          </cell>
          <cell r="D15">
            <v>12850940.3</v>
          </cell>
          <cell r="F15">
            <v>0</v>
          </cell>
          <cell r="G15">
            <v>61219</v>
          </cell>
          <cell r="I15">
            <v>32518411.98</v>
          </cell>
          <cell r="M15">
            <v>1245642.08</v>
          </cell>
        </row>
        <row r="16">
          <cell r="B16">
            <v>134467.5</v>
          </cell>
          <cell r="D16">
            <v>0</v>
          </cell>
          <cell r="F16">
            <v>0</v>
          </cell>
          <cell r="G16">
            <v>0</v>
          </cell>
          <cell r="I16">
            <v>88776</v>
          </cell>
          <cell r="M16">
            <v>89072.42</v>
          </cell>
        </row>
        <row r="17">
          <cell r="B17">
            <v>215753</v>
          </cell>
          <cell r="D17">
            <v>0</v>
          </cell>
          <cell r="F17">
            <v>0</v>
          </cell>
          <cell r="G17">
            <v>70716</v>
          </cell>
          <cell r="I17">
            <v>427110</v>
          </cell>
          <cell r="M17">
            <v>1114401.94</v>
          </cell>
        </row>
      </sheetData>
      <sheetData sheetId="28">
        <row r="4">
          <cell r="B4">
            <v>2512071</v>
          </cell>
          <cell r="D4">
            <v>0</v>
          </cell>
          <cell r="F4">
            <v>0</v>
          </cell>
          <cell r="G4">
            <v>2035650</v>
          </cell>
          <cell r="I4">
            <v>14928878</v>
          </cell>
          <cell r="L4">
            <v>173859</v>
          </cell>
        </row>
        <row r="5">
          <cell r="B5">
            <v>24048071</v>
          </cell>
          <cell r="D5">
            <v>196752508</v>
          </cell>
          <cell r="F5">
            <v>0</v>
          </cell>
          <cell r="G5">
            <v>2929586</v>
          </cell>
          <cell r="I5">
            <v>75347631</v>
          </cell>
          <cell r="L5">
            <v>451421.92</v>
          </cell>
        </row>
        <row r="6">
          <cell r="B6">
            <v>263943</v>
          </cell>
          <cell r="D6">
            <v>0</v>
          </cell>
          <cell r="F6">
            <v>0</v>
          </cell>
          <cell r="G6">
            <v>284619</v>
          </cell>
          <cell r="I6">
            <v>329447</v>
          </cell>
          <cell r="L6">
            <v>44208</v>
          </cell>
        </row>
        <row r="7">
          <cell r="B7">
            <v>39662</v>
          </cell>
          <cell r="D7">
            <v>0</v>
          </cell>
          <cell r="F7">
            <v>0</v>
          </cell>
          <cell r="G7">
            <v>249</v>
          </cell>
          <cell r="I7">
            <v>87583</v>
          </cell>
          <cell r="L7">
            <v>241345</v>
          </cell>
        </row>
        <row r="8">
          <cell r="B8">
            <v>0</v>
          </cell>
          <cell r="D8">
            <v>0</v>
          </cell>
          <cell r="F8">
            <v>0</v>
          </cell>
          <cell r="G8">
            <v>0</v>
          </cell>
          <cell r="I8">
            <v>11688</v>
          </cell>
          <cell r="L8">
            <v>20313</v>
          </cell>
        </row>
        <row r="9">
          <cell r="B9">
            <v>208185</v>
          </cell>
          <cell r="D9">
            <v>5063</v>
          </cell>
          <cell r="F9">
            <v>0</v>
          </cell>
          <cell r="G9">
            <v>46643</v>
          </cell>
          <cell r="I9">
            <v>924412</v>
          </cell>
          <cell r="L9">
            <v>857060.37</v>
          </cell>
        </row>
        <row r="10">
          <cell r="B10">
            <v>1287030</v>
          </cell>
          <cell r="D10">
            <v>35110800.4</v>
          </cell>
          <cell r="F10">
            <v>0</v>
          </cell>
          <cell r="G10">
            <v>2864</v>
          </cell>
          <cell r="I10">
            <v>8893061</v>
          </cell>
          <cell r="L10">
            <v>972765</v>
          </cell>
        </row>
        <row r="11">
          <cell r="B11">
            <v>106428</v>
          </cell>
          <cell r="D11">
            <v>0</v>
          </cell>
          <cell r="F11">
            <v>0</v>
          </cell>
          <cell r="G11">
            <v>70890</v>
          </cell>
          <cell r="I11">
            <v>364200</v>
          </cell>
          <cell r="L11">
            <v>796</v>
          </cell>
        </row>
        <row r="12">
          <cell r="B12">
            <v>72684</v>
          </cell>
          <cell r="D12">
            <v>0</v>
          </cell>
          <cell r="F12">
            <v>0</v>
          </cell>
          <cell r="G12">
            <v>67763</v>
          </cell>
          <cell r="I12">
            <v>406280</v>
          </cell>
          <cell r="L12">
            <v>1315993</v>
          </cell>
        </row>
        <row r="13">
          <cell r="B13">
            <v>70603</v>
          </cell>
          <cell r="D13">
            <v>0</v>
          </cell>
          <cell r="F13">
            <v>0</v>
          </cell>
          <cell r="G13">
            <v>57592.68</v>
          </cell>
          <cell r="I13">
            <v>201272</v>
          </cell>
          <cell r="L13">
            <v>0</v>
          </cell>
        </row>
        <row r="14">
          <cell r="B14">
            <v>13651</v>
          </cell>
          <cell r="D14">
            <v>0</v>
          </cell>
          <cell r="F14">
            <v>0</v>
          </cell>
          <cell r="G14">
            <v>11032</v>
          </cell>
          <cell r="I14">
            <v>71518</v>
          </cell>
          <cell r="L14">
            <v>68887.6</v>
          </cell>
        </row>
        <row r="15">
          <cell r="B15">
            <v>752761</v>
          </cell>
          <cell r="D15">
            <v>0</v>
          </cell>
          <cell r="F15">
            <v>0</v>
          </cell>
          <cell r="G15">
            <v>30402</v>
          </cell>
          <cell r="I15">
            <v>1802150</v>
          </cell>
          <cell r="L15">
            <v>1273387</v>
          </cell>
        </row>
        <row r="16">
          <cell r="B16">
            <v>0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L16">
            <v>21958.52</v>
          </cell>
        </row>
        <row r="17">
          <cell r="B17">
            <v>115069</v>
          </cell>
          <cell r="D17">
            <v>3998</v>
          </cell>
          <cell r="F17">
            <v>0</v>
          </cell>
          <cell r="G17">
            <v>38687</v>
          </cell>
          <cell r="I17">
            <v>266189</v>
          </cell>
          <cell r="L17">
            <v>366297.9</v>
          </cell>
        </row>
      </sheetData>
      <sheetData sheetId="29">
        <row r="4">
          <cell r="B4">
            <v>1570889.28</v>
          </cell>
          <cell r="D4">
            <v>4336191</v>
          </cell>
          <cell r="F4">
            <v>0</v>
          </cell>
          <cell r="G4">
            <v>352029</v>
          </cell>
          <cell r="I4">
            <v>13337066</v>
          </cell>
          <cell r="L4">
            <v>1053600.3</v>
          </cell>
        </row>
        <row r="5">
          <cell r="B5">
            <v>746451</v>
          </cell>
          <cell r="D5">
            <v>195338.8</v>
          </cell>
          <cell r="F5">
            <v>0</v>
          </cell>
          <cell r="G5">
            <v>119176</v>
          </cell>
          <cell r="I5">
            <v>6686466.01</v>
          </cell>
          <cell r="L5">
            <v>605861.28</v>
          </cell>
        </row>
        <row r="6">
          <cell r="B6">
            <v>154436</v>
          </cell>
          <cell r="D6">
            <v>73500</v>
          </cell>
          <cell r="F6">
            <v>0</v>
          </cell>
          <cell r="G6">
            <v>10644</v>
          </cell>
          <cell r="I6">
            <v>1092860</v>
          </cell>
          <cell r="L6">
            <v>9072</v>
          </cell>
        </row>
        <row r="7">
          <cell r="B7">
            <v>66408</v>
          </cell>
          <cell r="D7">
            <v>299953</v>
          </cell>
          <cell r="F7">
            <v>0</v>
          </cell>
          <cell r="G7">
            <v>3395</v>
          </cell>
          <cell r="I7">
            <v>1223452</v>
          </cell>
          <cell r="L7">
            <v>130811</v>
          </cell>
        </row>
        <row r="8">
          <cell r="B8">
            <v>973653</v>
          </cell>
          <cell r="D8">
            <v>0</v>
          </cell>
          <cell r="F8">
            <v>0</v>
          </cell>
          <cell r="G8">
            <v>4</v>
          </cell>
          <cell r="I8">
            <v>7717319</v>
          </cell>
          <cell r="L8">
            <v>44318</v>
          </cell>
        </row>
        <row r="9">
          <cell r="B9">
            <v>373583</v>
          </cell>
          <cell r="D9">
            <v>0</v>
          </cell>
          <cell r="F9">
            <v>0</v>
          </cell>
          <cell r="G9">
            <v>13656</v>
          </cell>
          <cell r="I9">
            <v>2854125</v>
          </cell>
          <cell r="L9">
            <v>127215</v>
          </cell>
        </row>
        <row r="10">
          <cell r="B10">
            <v>542199</v>
          </cell>
          <cell r="D10">
            <v>3068322</v>
          </cell>
          <cell r="F10">
            <v>0</v>
          </cell>
          <cell r="G10">
            <v>2200622</v>
          </cell>
          <cell r="I10">
            <v>22207565</v>
          </cell>
          <cell r="L10">
            <v>498933</v>
          </cell>
        </row>
        <row r="11">
          <cell r="B11">
            <v>106046</v>
          </cell>
          <cell r="D11">
            <v>3225</v>
          </cell>
          <cell r="F11">
            <v>0</v>
          </cell>
          <cell r="G11">
            <v>2684</v>
          </cell>
          <cell r="I11">
            <v>4600451</v>
          </cell>
          <cell r="L11">
            <v>1697</v>
          </cell>
        </row>
        <row r="12">
          <cell r="B12">
            <v>274746</v>
          </cell>
          <cell r="D12">
            <v>161467</v>
          </cell>
          <cell r="F12">
            <v>0</v>
          </cell>
          <cell r="G12">
            <v>47219</v>
          </cell>
          <cell r="I12">
            <v>9852278</v>
          </cell>
          <cell r="L12">
            <v>434046</v>
          </cell>
        </row>
        <row r="13">
          <cell r="B13">
            <v>466241</v>
          </cell>
          <cell r="D13">
            <v>0</v>
          </cell>
          <cell r="F13">
            <v>0</v>
          </cell>
          <cell r="G13">
            <v>147311</v>
          </cell>
          <cell r="I13">
            <v>3759178.53</v>
          </cell>
          <cell r="L13">
            <v>60659</v>
          </cell>
        </row>
        <row r="14">
          <cell r="B14">
            <v>481338</v>
          </cell>
          <cell r="D14">
            <v>0</v>
          </cell>
          <cell r="F14">
            <v>0</v>
          </cell>
          <cell r="G14">
            <v>0</v>
          </cell>
          <cell r="I14">
            <v>7030560</v>
          </cell>
          <cell r="L14">
            <v>155078.4</v>
          </cell>
        </row>
        <row r="15">
          <cell r="B15">
            <v>1328942</v>
          </cell>
          <cell r="D15">
            <v>0</v>
          </cell>
          <cell r="F15">
            <v>0</v>
          </cell>
          <cell r="G15">
            <v>756903</v>
          </cell>
          <cell r="I15">
            <v>15740429</v>
          </cell>
          <cell r="L15">
            <v>2243141</v>
          </cell>
        </row>
        <row r="16">
          <cell r="B16">
            <v>156198</v>
          </cell>
          <cell r="D16">
            <v>0</v>
          </cell>
          <cell r="F16">
            <v>0</v>
          </cell>
          <cell r="G16">
            <v>0</v>
          </cell>
          <cell r="I16">
            <v>6027212</v>
          </cell>
          <cell r="L16">
            <v>2695</v>
          </cell>
        </row>
        <row r="17">
          <cell r="B17">
            <v>599417</v>
          </cell>
          <cell r="D17">
            <v>1587723</v>
          </cell>
          <cell r="F17">
            <v>0</v>
          </cell>
          <cell r="G17">
            <v>0</v>
          </cell>
          <cell r="I17">
            <v>16929825</v>
          </cell>
          <cell r="L17">
            <v>686118.1</v>
          </cell>
        </row>
      </sheetData>
      <sheetData sheetId="39">
        <row r="18">
          <cell r="B18">
            <v>69</v>
          </cell>
          <cell r="C18">
            <v>7791635</v>
          </cell>
          <cell r="D18">
            <v>809901</v>
          </cell>
          <cell r="G18">
            <v>268</v>
          </cell>
          <cell r="H18">
            <v>25771118.740000002</v>
          </cell>
          <cell r="I18">
            <v>7143304.6899999995</v>
          </cell>
          <cell r="L18">
            <v>3</v>
          </cell>
          <cell r="M18">
            <v>49951</v>
          </cell>
          <cell r="N18">
            <v>56059</v>
          </cell>
          <cell r="Q18">
            <v>925</v>
          </cell>
          <cell r="R18">
            <v>66677772</v>
          </cell>
          <cell r="S18">
            <v>64618409</v>
          </cell>
        </row>
        <row r="38">
          <cell r="B38">
            <v>24</v>
          </cell>
          <cell r="C38">
            <v>930395.11</v>
          </cell>
          <cell r="D38">
            <v>232323</v>
          </cell>
          <cell r="G38">
            <v>35</v>
          </cell>
          <cell r="H38">
            <v>1770960.4</v>
          </cell>
          <cell r="I38">
            <v>350059.8</v>
          </cell>
          <cell r="L38">
            <v>2</v>
          </cell>
          <cell r="M38">
            <v>786451</v>
          </cell>
          <cell r="N38">
            <v>0</v>
          </cell>
          <cell r="Q38">
            <v>5</v>
          </cell>
          <cell r="R38">
            <v>78416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0</v>
          </cell>
          <cell r="AA38">
            <v>0</v>
          </cell>
          <cell r="AC38">
            <v>2632</v>
          </cell>
          <cell r="AD38">
            <v>243708980.67000002</v>
          </cell>
          <cell r="AE38">
            <v>174491689</v>
          </cell>
        </row>
      </sheetData>
      <sheetData sheetId="40">
        <row r="18">
          <cell r="B18">
            <v>91</v>
          </cell>
          <cell r="C18">
            <v>12089615</v>
          </cell>
          <cell r="D18">
            <v>1530379</v>
          </cell>
          <cell r="G18">
            <v>343</v>
          </cell>
          <cell r="H18">
            <v>57681998</v>
          </cell>
          <cell r="I18">
            <v>5465969.84</v>
          </cell>
          <cell r="L18">
            <v>29</v>
          </cell>
          <cell r="M18">
            <v>19147025.95</v>
          </cell>
          <cell r="N18">
            <v>17812648.95</v>
          </cell>
          <cell r="Q18">
            <v>419</v>
          </cell>
          <cell r="R18">
            <v>63199295.5</v>
          </cell>
          <cell r="S18">
            <v>55549112.5</v>
          </cell>
        </row>
        <row r="38">
          <cell r="B38">
            <v>42</v>
          </cell>
          <cell r="C38">
            <v>5711058.4</v>
          </cell>
          <cell r="D38">
            <v>245636</v>
          </cell>
          <cell r="G38">
            <v>64</v>
          </cell>
          <cell r="H38">
            <v>37354092</v>
          </cell>
          <cell r="I38">
            <v>425797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0</v>
          </cell>
          <cell r="AA38">
            <v>0</v>
          </cell>
          <cell r="AC38">
            <v>1328</v>
          </cell>
          <cell r="AD38">
            <v>147715976</v>
          </cell>
          <cell r="AE38">
            <v>104041593.05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poh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poh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poh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poh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poh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0.11.1998  NOVEMBER "/>
      <sheetName val="30.11. 1998  SPD spolu"/>
      <sheetName val="plnenie rozpočtu"/>
      <sheetName val="tabA-1"/>
      <sheetName val="tabA-2"/>
      <sheetName val="porovodv"/>
      <sheetName val="tab1a-roz"/>
      <sheetName val="porovvým"/>
      <sheetName val="tabB-1"/>
      <sheetName val="tab.B-2"/>
      <sheetName val="tab.B-3"/>
      <sheetName val="list1"/>
      <sheetName val="list2"/>
      <sheetName val="list3 "/>
      <sheetName val="tabC-1"/>
      <sheetName val="tab C-2"/>
      <sheetName val="list21"/>
      <sheetName val="list22"/>
      <sheetName val="pohl91_92-nov"/>
      <sheetName val="pohl93"/>
      <sheetName val="pohl94)"/>
      <sheetName val="pohl95"/>
      <sheetName val="pohl96"/>
      <sheetName val="pohl97-nov"/>
      <sheetName val="pohl98-nov"/>
      <sheetName val="tabC-3"/>
      <sheetName val="tabC-4"/>
      <sheetName val="nov(výmer)sumár "/>
      <sheetName val="vym91_92nov "/>
      <sheetName val="vym93"/>
      <sheetName val="vym94"/>
      <sheetName val="vym95"/>
      <sheetName val="vym96"/>
      <sheetName val="vym97nov"/>
      <sheetName val="vym98nov"/>
      <sheetName val="tabD-1"/>
      <sheetName val="tabD-2"/>
      <sheetName val="list31"/>
      <sheetName val="tabD-3"/>
      <sheetName val="list32"/>
      <sheetName val="tabD-4"/>
      <sheetName val="tabE-1"/>
      <sheetName val="list41"/>
      <sheetName val="tabE-2"/>
      <sheetName val="list42"/>
      <sheetName val="neidentp"/>
      <sheetName val="depozit.účty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8">
        <row r="4">
          <cell r="B4" t="str">
            <v>Pohľadávky       v lehote splatnosti </v>
          </cell>
        </row>
        <row r="5">
          <cell r="A5">
            <v>35611</v>
          </cell>
          <cell r="B5">
            <v>1029979.524</v>
          </cell>
        </row>
        <row r="6">
          <cell r="A6">
            <v>35795</v>
          </cell>
          <cell r="B6">
            <v>799592</v>
          </cell>
        </row>
        <row r="7">
          <cell r="A7">
            <v>35826</v>
          </cell>
          <cell r="B7">
            <v>844191</v>
          </cell>
        </row>
        <row r="8">
          <cell r="A8">
            <v>35885</v>
          </cell>
          <cell r="B8">
            <v>809200</v>
          </cell>
        </row>
        <row r="9">
          <cell r="A9">
            <v>35976</v>
          </cell>
          <cell r="B9">
            <v>761463</v>
          </cell>
        </row>
        <row r="10">
          <cell r="A10">
            <v>36068</v>
          </cell>
          <cell r="B10">
            <v>440827</v>
          </cell>
        </row>
        <row r="11">
          <cell r="A11">
            <v>36160</v>
          </cell>
          <cell r="B11">
            <v>312021</v>
          </cell>
        </row>
        <row r="12">
          <cell r="A12">
            <v>36191</v>
          </cell>
          <cell r="B12">
            <v>227048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17.125" style="0" customWidth="1"/>
    <col min="2" max="3" width="14.875" style="0" customWidth="1"/>
    <col min="4" max="4" width="15.00390625" style="0" customWidth="1"/>
  </cols>
  <sheetData>
    <row r="1" spans="1:4" ht="13.5">
      <c r="A1" s="38" t="s">
        <v>50</v>
      </c>
      <c r="B1" s="39"/>
      <c r="C1" s="39"/>
      <c r="D1" s="40" t="s">
        <v>120</v>
      </c>
    </row>
    <row r="2" spans="1:4" ht="13.5" thickBot="1">
      <c r="A2" s="37"/>
      <c r="B2" s="37"/>
      <c r="C2" s="37"/>
      <c r="D2" s="41" t="s">
        <v>46</v>
      </c>
    </row>
    <row r="3" spans="1:4" ht="13.5" thickBot="1">
      <c r="A3" s="107" t="s">
        <v>67</v>
      </c>
      <c r="B3" s="108"/>
      <c r="C3" s="108"/>
      <c r="D3" s="109"/>
    </row>
    <row r="4" spans="1:4" ht="84.75" thickBot="1">
      <c r="A4" s="113" t="s">
        <v>84</v>
      </c>
      <c r="B4" s="111" t="s">
        <v>56</v>
      </c>
      <c r="C4" s="110" t="s">
        <v>52</v>
      </c>
      <c r="D4" s="110" t="s">
        <v>7</v>
      </c>
    </row>
    <row r="5" spans="1:4" ht="12.75">
      <c r="A5" s="123" t="s">
        <v>87</v>
      </c>
      <c r="B5" s="114">
        <v>22734</v>
      </c>
      <c r="C5" s="114">
        <v>5882993</v>
      </c>
      <c r="D5" s="117">
        <f aca="true" t="shared" si="0" ref="D5:D16">SUM(B5:C5)</f>
        <v>5905727</v>
      </c>
    </row>
    <row r="6" spans="1:4" ht="12.75">
      <c r="A6" s="124" t="s">
        <v>88</v>
      </c>
      <c r="B6" s="114">
        <v>22554</v>
      </c>
      <c r="C6" s="114">
        <v>5863458</v>
      </c>
      <c r="D6" s="117">
        <f t="shared" si="0"/>
        <v>5886012</v>
      </c>
    </row>
    <row r="7" spans="1:4" ht="12.75">
      <c r="A7" s="124" t="s">
        <v>94</v>
      </c>
      <c r="B7" s="114">
        <v>33423</v>
      </c>
      <c r="C7" s="114">
        <v>5921211</v>
      </c>
      <c r="D7" s="117">
        <f t="shared" si="0"/>
        <v>5954634</v>
      </c>
    </row>
    <row r="8" spans="1:4" ht="12.75">
      <c r="A8" s="124" t="s">
        <v>96</v>
      </c>
      <c r="B8" s="114">
        <v>26601</v>
      </c>
      <c r="C8" s="114">
        <v>5907488</v>
      </c>
      <c r="D8" s="117">
        <f t="shared" si="0"/>
        <v>5934089</v>
      </c>
    </row>
    <row r="9" spans="1:4" ht="12.75">
      <c r="A9" s="124" t="s">
        <v>89</v>
      </c>
      <c r="B9" s="114">
        <v>24029</v>
      </c>
      <c r="C9" s="114">
        <v>5901195</v>
      </c>
      <c r="D9" s="117">
        <f t="shared" si="0"/>
        <v>5925224</v>
      </c>
    </row>
    <row r="10" spans="1:4" ht="12.75">
      <c r="A10" s="124" t="s">
        <v>90</v>
      </c>
      <c r="B10" s="114">
        <v>27966</v>
      </c>
      <c r="C10" s="114">
        <v>6132389</v>
      </c>
      <c r="D10" s="117">
        <f t="shared" si="0"/>
        <v>6160355</v>
      </c>
    </row>
    <row r="11" spans="1:4" ht="12.75">
      <c r="A11" s="124" t="s">
        <v>91</v>
      </c>
      <c r="B11" s="114">
        <v>22321</v>
      </c>
      <c r="C11" s="119">
        <v>6299398</v>
      </c>
      <c r="D11" s="118">
        <f t="shared" si="0"/>
        <v>6321719</v>
      </c>
    </row>
    <row r="12" spans="1:4" ht="12.75">
      <c r="A12" s="124" t="s">
        <v>92</v>
      </c>
      <c r="B12" s="114">
        <v>35326</v>
      </c>
      <c r="C12" s="119">
        <v>6111410</v>
      </c>
      <c r="D12" s="117">
        <f t="shared" si="0"/>
        <v>6146736</v>
      </c>
    </row>
    <row r="13" spans="1:4" ht="12.75">
      <c r="A13" s="124" t="s">
        <v>93</v>
      </c>
      <c r="B13" s="115">
        <v>26865</v>
      </c>
      <c r="C13" s="120">
        <v>6114874</v>
      </c>
      <c r="D13" s="117">
        <f t="shared" si="0"/>
        <v>6141739</v>
      </c>
    </row>
    <row r="14" spans="1:4" ht="12.75">
      <c r="A14" s="124" t="s">
        <v>95</v>
      </c>
      <c r="B14" s="115">
        <v>25065</v>
      </c>
      <c r="C14" s="115">
        <v>6146980</v>
      </c>
      <c r="D14" s="117">
        <f t="shared" si="0"/>
        <v>6172045</v>
      </c>
    </row>
    <row r="15" spans="1:4" ht="12.75">
      <c r="A15" s="124" t="s">
        <v>97</v>
      </c>
      <c r="B15" s="115">
        <v>75309</v>
      </c>
      <c r="C15" s="120">
        <v>6085785</v>
      </c>
      <c r="D15" s="117">
        <f t="shared" si="0"/>
        <v>6161094</v>
      </c>
    </row>
    <row r="16" spans="1:4" ht="13.5" thickBot="1">
      <c r="A16" s="125" t="s">
        <v>98</v>
      </c>
      <c r="B16" s="116">
        <v>92728</v>
      </c>
      <c r="C16" s="121">
        <v>6130624</v>
      </c>
      <c r="D16" s="122">
        <f t="shared" si="0"/>
        <v>6223352</v>
      </c>
    </row>
    <row r="17" spans="1:4" ht="12.75">
      <c r="A17" s="42"/>
      <c r="B17" s="42"/>
      <c r="C17" s="42"/>
      <c r="D17" s="42"/>
    </row>
    <row r="18" spans="1:4" ht="12.75">
      <c r="A18" s="42"/>
      <c r="B18" s="42"/>
      <c r="C18" s="42"/>
      <c r="D18" s="42"/>
    </row>
    <row r="19" spans="1:4" ht="12.75">
      <c r="A19" s="42"/>
      <c r="B19" s="42"/>
      <c r="C19" s="42"/>
      <c r="D19" s="42"/>
    </row>
    <row r="20" spans="1:4" ht="12.75">
      <c r="A20" s="42"/>
      <c r="B20" s="42"/>
      <c r="C20" s="42"/>
      <c r="D20" s="42"/>
    </row>
    <row r="21" spans="1:4" ht="12.75">
      <c r="A21" s="42"/>
      <c r="B21" s="42"/>
      <c r="C21" s="42"/>
      <c r="D21" s="42"/>
    </row>
    <row r="22" spans="1:4" ht="12.75">
      <c r="A22" s="42"/>
      <c r="B22" s="42"/>
      <c r="C22" s="42"/>
      <c r="D22" s="42"/>
    </row>
    <row r="23" spans="1:4" ht="12.75">
      <c r="A23" s="42"/>
      <c r="B23" s="42"/>
      <c r="C23" s="42"/>
      <c r="D23" s="42"/>
    </row>
    <row r="24" spans="1:4" ht="12.75">
      <c r="A24" s="42"/>
      <c r="B24" s="42"/>
      <c r="C24" s="42"/>
      <c r="D24" s="42"/>
    </row>
    <row r="25" spans="1:4" ht="12.75">
      <c r="A25" s="42"/>
      <c r="B25" s="42"/>
      <c r="C25" s="42"/>
      <c r="D25" s="42"/>
    </row>
    <row r="26" spans="1:4" ht="12.75">
      <c r="A26" s="42"/>
      <c r="B26" s="42"/>
      <c r="C26" s="42"/>
      <c r="D26" s="42"/>
    </row>
    <row r="27" spans="1:4" ht="12.75">
      <c r="A27" s="42"/>
      <c r="B27" s="42"/>
      <c r="C27" s="42"/>
      <c r="D27" s="42"/>
    </row>
    <row r="28" spans="1:4" ht="12.75">
      <c r="A28" s="42"/>
      <c r="B28" s="42"/>
      <c r="C28" s="42"/>
      <c r="D28" s="42"/>
    </row>
    <row r="29" spans="1:4" ht="12.75">
      <c r="A29" s="42"/>
      <c r="B29" s="42"/>
      <c r="C29" s="42"/>
      <c r="D29" s="42"/>
    </row>
    <row r="30" spans="1:4" ht="12.75">
      <c r="A30" s="42"/>
      <c r="B30" s="42"/>
      <c r="C30" s="42"/>
      <c r="D30" s="42"/>
    </row>
    <row r="31" spans="1:4" ht="12.75">
      <c r="A31" s="42"/>
      <c r="B31" s="42"/>
      <c r="C31" s="42"/>
      <c r="D31" s="42"/>
    </row>
    <row r="32" spans="1:4" ht="12.75">
      <c r="A32" s="42"/>
      <c r="B32" s="42"/>
      <c r="C32" s="42"/>
      <c r="D32" s="42"/>
    </row>
    <row r="33" spans="1:4" ht="12.75">
      <c r="A33" s="42"/>
      <c r="B33" s="42"/>
      <c r="C33" s="42"/>
      <c r="D33" s="42"/>
    </row>
    <row r="34" spans="1:4" ht="12.75">
      <c r="A34" s="42"/>
      <c r="B34" s="42"/>
      <c r="C34" s="42"/>
      <c r="D34" s="42"/>
    </row>
    <row r="35" spans="1:4" ht="12.75">
      <c r="A35" s="37"/>
      <c r="B35" s="37"/>
      <c r="C35" s="37"/>
      <c r="D35" s="37"/>
    </row>
    <row r="36" spans="1:4" ht="12.75">
      <c r="A36" s="37"/>
      <c r="B36" s="37"/>
      <c r="C36" s="37"/>
      <c r="D36" s="37"/>
    </row>
    <row r="37" spans="1:4" ht="12.75">
      <c r="A37" s="37"/>
      <c r="B37" s="37"/>
      <c r="C37" s="37"/>
      <c r="D37" s="37"/>
    </row>
    <row r="38" spans="1:4" ht="12.75">
      <c r="A38" s="37"/>
      <c r="B38" s="37"/>
      <c r="C38" s="37"/>
      <c r="D38" s="37"/>
    </row>
    <row r="39" spans="1:4" ht="12.75">
      <c r="A39" s="37"/>
      <c r="B39" s="37"/>
      <c r="C39" s="37"/>
      <c r="D39" s="37"/>
    </row>
    <row r="40" spans="1:4" ht="12.75">
      <c r="A40" s="37"/>
      <c r="B40" s="37"/>
      <c r="C40" s="37"/>
      <c r="D40" s="37"/>
    </row>
    <row r="41" spans="1:4" ht="12.75">
      <c r="A41" s="37"/>
      <c r="B41" s="37"/>
      <c r="C41" s="37"/>
      <c r="D41" s="37"/>
    </row>
    <row r="42" spans="1:4" ht="12.75">
      <c r="A42" s="37"/>
      <c r="B42" s="37"/>
      <c r="C42" s="37"/>
      <c r="D42" s="37"/>
    </row>
    <row r="43" spans="1:4" ht="12.75">
      <c r="A43" s="37"/>
      <c r="B43" s="37"/>
      <c r="C43" s="37"/>
      <c r="D43" s="42"/>
    </row>
    <row r="44" spans="1:4" ht="12.75">
      <c r="A44" s="37"/>
      <c r="B44" s="37"/>
      <c r="C44" s="37"/>
      <c r="D44" s="37"/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  <row r="48" spans="1:4" ht="12.75">
      <c r="A48" s="37"/>
      <c r="B48" s="37"/>
      <c r="C48" s="37"/>
      <c r="D48" s="37"/>
    </row>
    <row r="49" spans="1:4" ht="12.75">
      <c r="A49" s="37"/>
      <c r="B49" s="37"/>
      <c r="C49" s="37"/>
      <c r="D49" s="37"/>
    </row>
    <row r="50" spans="1:4" ht="12.75">
      <c r="A50" s="37"/>
      <c r="B50" s="37"/>
      <c r="C50" s="37"/>
      <c r="D50" s="37"/>
    </row>
    <row r="51" spans="1:4" ht="12.75">
      <c r="A51" s="37"/>
      <c r="B51" s="37"/>
      <c r="C51" s="37"/>
      <c r="D51" s="37"/>
    </row>
    <row r="52" spans="1:4" ht="12.75">
      <c r="A52" s="37"/>
      <c r="B52" s="37"/>
      <c r="C52" s="37"/>
      <c r="D52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G1" sqref="G1"/>
    </sheetView>
  </sheetViews>
  <sheetFormatPr defaultColWidth="9.00390625" defaultRowHeight="12.75"/>
  <cols>
    <col min="1" max="1" width="13.625" style="46" customWidth="1"/>
    <col min="2" max="2" width="11.875" style="46" customWidth="1"/>
    <col min="3" max="3" width="11.625" style="46" customWidth="1"/>
    <col min="4" max="4" width="11.50390625" style="46" customWidth="1"/>
    <col min="5" max="5" width="12.00390625" style="46" customWidth="1"/>
    <col min="6" max="6" width="9.375" style="46" customWidth="1"/>
    <col min="7" max="7" width="11.875" style="46" customWidth="1"/>
    <col min="8" max="8" width="13.00390625" style="46" customWidth="1"/>
    <col min="9" max="9" width="16.125" style="46" customWidth="1"/>
    <col min="10" max="10" width="16.50390625" style="46" customWidth="1"/>
    <col min="11" max="11" width="20.00390625" style="46" customWidth="1"/>
    <col min="12" max="16384" width="13.00390625" style="46" customWidth="1"/>
  </cols>
  <sheetData>
    <row r="1" spans="1:7" ht="30" customHeight="1">
      <c r="A1" s="43" t="s">
        <v>55</v>
      </c>
      <c r="B1" s="43"/>
      <c r="C1" s="43"/>
      <c r="D1" s="43"/>
      <c r="E1" s="44"/>
      <c r="F1" s="44"/>
      <c r="G1" s="45" t="s">
        <v>121</v>
      </c>
    </row>
    <row r="2" ht="30" customHeight="1">
      <c r="H2" s="46" t="s">
        <v>27</v>
      </c>
    </row>
    <row r="3" spans="1:7" s="48" customFormat="1" ht="30" customHeight="1" thickBot="1">
      <c r="A3" s="46"/>
      <c r="B3" s="46"/>
      <c r="C3" s="46"/>
      <c r="D3" s="46"/>
      <c r="E3" s="46"/>
      <c r="F3" s="46"/>
      <c r="G3" s="47" t="s">
        <v>8</v>
      </c>
    </row>
    <row r="4" spans="1:7" ht="30" customHeight="1" thickBot="1">
      <c r="A4" s="49" t="s">
        <v>99</v>
      </c>
      <c r="B4" s="50"/>
      <c r="C4" s="50"/>
      <c r="D4" s="50"/>
      <c r="E4" s="50"/>
      <c r="F4" s="50"/>
      <c r="G4" s="51"/>
    </row>
    <row r="5" spans="1:11" ht="24.75" customHeight="1" thickBot="1">
      <c r="A5" s="52" t="s">
        <v>13</v>
      </c>
      <c r="B5" s="53" t="s">
        <v>0</v>
      </c>
      <c r="C5" s="53" t="s">
        <v>1</v>
      </c>
      <c r="D5" s="53" t="s">
        <v>11</v>
      </c>
      <c r="E5" s="53" t="s">
        <v>2</v>
      </c>
      <c r="F5" s="53" t="s">
        <v>12</v>
      </c>
      <c r="G5" s="54" t="s">
        <v>3</v>
      </c>
      <c r="I5" s="55"/>
      <c r="J5" s="55"/>
      <c r="K5" s="55"/>
    </row>
    <row r="6" spans="1:11" ht="12.75">
      <c r="A6" s="56" t="s">
        <v>28</v>
      </c>
      <c r="B6" s="57">
        <f>'[10]tab B2a'!B4+'[10]tab B2a'!J4+'[10]tab B2b'!B3+'[10]tab B2b'!B21+'[10]tab B2c'!B3</f>
        <v>34687</v>
      </c>
      <c r="C6" s="58">
        <f>'[10]tab B2a'!C4+'[10]tab B2a'!K4+'[10]tab B2b'!C3+'[10]tab B2b'!C21+'[10]tab B2c'!C3</f>
        <v>0</v>
      </c>
      <c r="D6" s="59">
        <f>'[10]tab B2a'!D4+'[10]tab B2a'!L4+'[10]tab B2b'!D3+'[10]tab B2b'!D21+'[10]tab B2c'!D3</f>
        <v>0</v>
      </c>
      <c r="E6" s="60">
        <f>'[10]tab B2a'!E4+'[10]tab B2a'!M4+'[10]tab B2b'!E3+'[10]tab B2b'!E21+'[10]tab B2c'!E3</f>
        <v>3039745</v>
      </c>
      <c r="F6" s="59">
        <f>'[10]tab B2a'!F4+'[10]tab B2a'!N4+'[10]tab B2b'!F3+'[10]tab B2b'!F21+'[10]tab B2c'!F3</f>
        <v>0</v>
      </c>
      <c r="G6" s="60">
        <f aca="true" t="shared" si="0" ref="G6:G20">SUM(B6:F6)</f>
        <v>3074432</v>
      </c>
      <c r="I6" s="55"/>
      <c r="J6" s="55"/>
      <c r="K6" s="55"/>
    </row>
    <row r="7" spans="1:11" ht="12.75">
      <c r="A7" s="56" t="s">
        <v>15</v>
      </c>
      <c r="B7" s="61">
        <f>'[10]tab B2a'!B5+'[10]tab B2a'!J5+'[10]tab B2b'!B4+'[10]tab B2b'!B22+'[10]tab B2c'!B4</f>
        <v>0</v>
      </c>
      <c r="C7" s="62">
        <f>'[10]tab B2a'!C5+'[10]tab B2a'!K5+'[10]tab B2b'!C4+'[10]tab B2b'!C22+'[10]tab B2c'!C4</f>
        <v>0</v>
      </c>
      <c r="D7" s="63">
        <f>'[10]tab B2a'!D5+'[10]tab B2a'!L5+'[10]tab B2b'!D4+'[10]tab B2b'!D22+'[10]tab B2c'!D4</f>
        <v>0</v>
      </c>
      <c r="E7" s="64">
        <f>'[10]tab B2a'!E5+'[10]tab B2a'!M5+'[10]tab B2b'!E4+'[10]tab B2b'!E22+'[10]tab B2c'!E4</f>
        <v>0</v>
      </c>
      <c r="F7" s="63">
        <f>'[10]tab B2a'!F5+'[10]tab B2a'!N5+'[10]tab B2b'!F4+'[10]tab B2b'!F22+'[10]tab B2c'!F4</f>
        <v>0</v>
      </c>
      <c r="G7" s="64">
        <f t="shared" si="0"/>
        <v>0</v>
      </c>
      <c r="I7" s="55"/>
      <c r="J7" s="55"/>
      <c r="K7" s="55"/>
    </row>
    <row r="8" spans="1:11" ht="12.75">
      <c r="A8" s="56" t="s">
        <v>16</v>
      </c>
      <c r="B8" s="61">
        <f>'[10]tab B2a'!B6+'[10]tab B2a'!J6+'[10]tab B2b'!B5+'[10]tab B2b'!B23+'[10]tab B2c'!B5</f>
        <v>0</v>
      </c>
      <c r="C8" s="62">
        <f>'[10]tab B2a'!C6+'[10]tab B2a'!K6+'[10]tab B2b'!C5+'[10]tab B2b'!C23+'[10]tab B2c'!C5</f>
        <v>0</v>
      </c>
      <c r="D8" s="63">
        <f>'[10]tab B2a'!D6+'[10]tab B2a'!L6+'[10]tab B2b'!D5+'[10]tab B2b'!D23+'[10]tab B2c'!D5</f>
        <v>0</v>
      </c>
      <c r="E8" s="64">
        <f>'[10]tab B2a'!E6+'[10]tab B2a'!M6+'[10]tab B2b'!E5+'[10]tab B2b'!E23+'[10]tab B2c'!E5</f>
        <v>0</v>
      </c>
      <c r="F8" s="63">
        <f>'[10]tab B2a'!F6+'[10]tab B2a'!N6+'[10]tab B2b'!F5+'[10]tab B2b'!F23+'[10]tab B2c'!F5</f>
        <v>166425</v>
      </c>
      <c r="G8" s="64">
        <f t="shared" si="0"/>
        <v>166425</v>
      </c>
      <c r="I8" s="55"/>
      <c r="J8" s="55"/>
      <c r="K8" s="55"/>
    </row>
    <row r="9" spans="1:11" ht="12.75">
      <c r="A9" s="56" t="s">
        <v>17</v>
      </c>
      <c r="B9" s="61">
        <f>'[10]tab B2a'!B7+'[10]tab B2a'!J7+'[10]tab B2b'!B6+'[10]tab B2b'!B24+'[10]tab B2c'!B6</f>
        <v>0</v>
      </c>
      <c r="C9" s="62">
        <f>'[10]tab B2a'!C7+'[10]tab B2a'!K7+'[10]tab B2b'!C6+'[10]tab B2b'!C24+'[10]tab B2c'!C6</f>
        <v>0</v>
      </c>
      <c r="D9" s="63">
        <f>'[10]tab B2a'!D7+'[10]tab B2a'!L7+'[10]tab B2b'!D6+'[10]tab B2b'!D24+'[10]tab B2c'!D6</f>
        <v>0</v>
      </c>
      <c r="E9" s="64">
        <f>'[10]tab B2a'!E7+'[10]tab B2a'!M7+'[10]tab B2b'!E6+'[10]tab B2b'!E24+'[10]tab B2c'!E6</f>
        <v>0</v>
      </c>
      <c r="F9" s="63">
        <f>'[10]tab B2a'!F7+'[10]tab B2a'!N7+'[10]tab B2b'!F6+'[10]tab B2b'!F24+'[10]tab B2c'!F6</f>
        <v>0</v>
      </c>
      <c r="G9" s="64">
        <f t="shared" si="0"/>
        <v>0</v>
      </c>
      <c r="I9" s="55"/>
      <c r="J9" s="55"/>
      <c r="K9" s="55"/>
    </row>
    <row r="10" spans="1:11" ht="12.75">
      <c r="A10" s="56" t="s">
        <v>18</v>
      </c>
      <c r="B10" s="61">
        <f>'[10]tab B2a'!B8+'[10]tab B2a'!J8+'[10]tab B2b'!B7+'[10]tab B2b'!B25+'[10]tab B2c'!B7</f>
        <v>4481160</v>
      </c>
      <c r="C10" s="62">
        <f>'[10]tab B2a'!C8+'[10]tab B2a'!K8+'[10]tab B2b'!C7+'[10]tab B2b'!C25+'[10]tab B2c'!C7</f>
        <v>0</v>
      </c>
      <c r="D10" s="63">
        <f>'[10]tab B2a'!D8+'[10]tab B2a'!L8+'[10]tab B2b'!D7+'[10]tab B2b'!D25+'[10]tab B2c'!D7</f>
        <v>0</v>
      </c>
      <c r="E10" s="64">
        <f>'[10]tab B2a'!E8+'[10]tab B2a'!M8+'[10]tab B2b'!E7+'[10]tab B2b'!E25+'[10]tab B2c'!E7</f>
        <v>322303</v>
      </c>
      <c r="F10" s="63">
        <f>'[10]tab B2a'!F8+'[10]tab B2a'!N8+'[10]tab B2b'!F7+'[10]tab B2b'!F25+'[10]tab B2c'!F7</f>
        <v>0</v>
      </c>
      <c r="G10" s="64">
        <f t="shared" si="0"/>
        <v>4803463</v>
      </c>
      <c r="I10" s="55"/>
      <c r="J10" s="55"/>
      <c r="K10" s="55"/>
    </row>
    <row r="11" spans="1:11" ht="12.75">
      <c r="A11" s="56" t="s">
        <v>19</v>
      </c>
      <c r="B11" s="61">
        <f>'[10]tab B2a'!B9+'[10]tab B2a'!J9+'[10]tab B2b'!B8+'[10]tab B2b'!B26+'[10]tab B2c'!B8</f>
        <v>1461</v>
      </c>
      <c r="C11" s="62">
        <f>'[10]tab B2a'!C9+'[10]tab B2a'!K9+'[10]tab B2b'!C8+'[10]tab B2b'!C26+'[10]tab B2c'!C8</f>
        <v>0</v>
      </c>
      <c r="D11" s="63">
        <f>'[10]tab B2a'!D9+'[10]tab B2a'!L9+'[10]tab B2b'!D8+'[10]tab B2b'!D26+'[10]tab B2c'!D8</f>
        <v>7585</v>
      </c>
      <c r="E11" s="64">
        <f>'[10]tab B2a'!E9+'[10]tab B2a'!M9+'[10]tab B2b'!E8+'[10]tab B2b'!E26+'[10]tab B2c'!E8</f>
        <v>2116407</v>
      </c>
      <c r="F11" s="63">
        <f>'[10]tab B2a'!F9+'[10]tab B2a'!N9+'[10]tab B2b'!F8+'[10]tab B2b'!F26+'[10]tab B2c'!F8</f>
        <v>0</v>
      </c>
      <c r="G11" s="64">
        <f t="shared" si="0"/>
        <v>2125453</v>
      </c>
      <c r="I11" s="55"/>
      <c r="J11" s="55"/>
      <c r="K11" s="55"/>
    </row>
    <row r="12" spans="1:11" ht="12.75">
      <c r="A12" s="56" t="s">
        <v>20</v>
      </c>
      <c r="B12" s="61">
        <f>'[10]tab B2a'!B10+'[10]tab B2a'!J10+'[10]tab B2b'!B9+'[10]tab B2b'!B27+'[10]tab B2c'!B9</f>
        <v>0</v>
      </c>
      <c r="C12" s="62">
        <f>'[10]tab B2a'!C10+'[10]tab B2a'!K10+'[10]tab B2b'!C9+'[10]tab B2b'!C27+'[10]tab B2c'!C9</f>
        <v>0</v>
      </c>
      <c r="D12" s="63">
        <f>'[10]tab B2a'!D10+'[10]tab B2a'!L10+'[10]tab B2b'!D9+'[10]tab B2b'!D27+'[10]tab B2c'!D9</f>
        <v>0</v>
      </c>
      <c r="E12" s="64">
        <f>'[10]tab B2a'!E10+'[10]tab B2a'!M10+'[10]tab B2b'!E9+'[10]tab B2b'!E27+'[10]tab B2c'!E9</f>
        <v>14243407</v>
      </c>
      <c r="F12" s="63">
        <f>'[10]tab B2a'!F10+'[10]tab B2a'!N10+'[10]tab B2b'!F9+'[10]tab B2b'!F27+'[10]tab B2c'!F9</f>
        <v>0</v>
      </c>
      <c r="G12" s="64">
        <f t="shared" si="0"/>
        <v>14243407</v>
      </c>
      <c r="I12" s="55"/>
      <c r="J12" s="55"/>
      <c r="K12" s="55"/>
    </row>
    <row r="13" spans="1:11" ht="12.75">
      <c r="A13" s="56" t="s">
        <v>21</v>
      </c>
      <c r="B13" s="61">
        <f>'[10]tab B2a'!B11+'[10]tab B2a'!J11+'[10]tab B2b'!B10+'[10]tab B2b'!B28+'[10]tab B2c'!B10</f>
        <v>0</v>
      </c>
      <c r="C13" s="62">
        <f>'[10]tab B2a'!C11+'[10]tab B2a'!K11+'[10]tab B2b'!C10+'[10]tab B2b'!C28+'[10]tab B2c'!C10</f>
        <v>0</v>
      </c>
      <c r="D13" s="63">
        <f>'[10]tab B2a'!D11+'[10]tab B2a'!L11+'[10]tab B2b'!D10+'[10]tab B2b'!D28+'[10]tab B2c'!D10</f>
        <v>16077</v>
      </c>
      <c r="E13" s="64">
        <f>'[10]tab B2a'!E11+'[10]tab B2a'!M11+'[10]tab B2b'!E10+'[10]tab B2b'!E28+'[10]tab B2c'!E10</f>
        <v>554310</v>
      </c>
      <c r="F13" s="63">
        <f>'[10]tab B2a'!F11+'[10]tab B2a'!N11+'[10]tab B2b'!F10+'[10]tab B2b'!F28+'[10]tab B2c'!F10</f>
        <v>0</v>
      </c>
      <c r="G13" s="64">
        <f t="shared" si="0"/>
        <v>570387</v>
      </c>
      <c r="I13" s="55"/>
      <c r="J13" s="55"/>
      <c r="K13" s="55"/>
    </row>
    <row r="14" spans="1:11" ht="12.75">
      <c r="A14" s="56" t="s">
        <v>22</v>
      </c>
      <c r="B14" s="61">
        <f>'[10]tab B2a'!B12+'[10]tab B2a'!J12+'[10]tab B2b'!B11+'[10]tab B2b'!B29+'[10]tab B2c'!B11</f>
        <v>0</v>
      </c>
      <c r="C14" s="62">
        <f>'[10]tab B2a'!C12+'[10]tab B2a'!K12+'[10]tab B2b'!C11+'[10]tab B2b'!C29+'[10]tab B2c'!C11</f>
        <v>0</v>
      </c>
      <c r="D14" s="63">
        <f>'[10]tab B2a'!D12+'[10]tab B2a'!L12+'[10]tab B2b'!D11+'[10]tab B2b'!D29+'[10]tab B2c'!D11</f>
        <v>0</v>
      </c>
      <c r="E14" s="64">
        <f>'[10]tab B2a'!E12+'[10]tab B2a'!M12+'[10]tab B2b'!E11+'[10]tab B2b'!E29+'[10]tab B2c'!E11</f>
        <v>0</v>
      </c>
      <c r="F14" s="63">
        <f>'[10]tab B2a'!F12+'[10]tab B2a'!N12+'[10]tab B2b'!F11+'[10]tab B2b'!F29+'[10]tab B2c'!F11</f>
        <v>0</v>
      </c>
      <c r="G14" s="64">
        <f t="shared" si="0"/>
        <v>0</v>
      </c>
      <c r="I14" s="55"/>
      <c r="J14" s="55"/>
      <c r="K14" s="55"/>
    </row>
    <row r="15" spans="1:11" ht="12.75">
      <c r="A15" s="56" t="s">
        <v>23</v>
      </c>
      <c r="B15" s="61">
        <f>'[10]tab B2a'!B13+'[10]tab B2a'!J13+'[10]tab B2b'!B12+'[10]tab B2b'!B30+'[10]tab B2c'!B12</f>
        <v>83198</v>
      </c>
      <c r="C15" s="62">
        <f>'[10]tab B2a'!C13+'[10]tab B2a'!K13+'[10]tab B2b'!C12+'[10]tab B2b'!C30+'[10]tab B2c'!C12</f>
        <v>0</v>
      </c>
      <c r="D15" s="63">
        <f>'[10]tab B2a'!D13+'[10]tab B2a'!L13+'[10]tab B2b'!D12+'[10]tab B2b'!D30+'[10]tab B2c'!D12</f>
        <v>6184999</v>
      </c>
      <c r="E15" s="64">
        <f>'[10]tab B2a'!E13+'[10]tab B2a'!M13+'[10]tab B2b'!E12+'[10]tab B2b'!E30+'[10]tab B2c'!E12</f>
        <v>48925549</v>
      </c>
      <c r="F15" s="63">
        <f>'[10]tab B2a'!F13+'[10]tab B2a'!N13+'[10]tab B2b'!F12+'[10]tab B2b'!F30+'[10]tab B2c'!F12</f>
        <v>0</v>
      </c>
      <c r="G15" s="64">
        <f t="shared" si="0"/>
        <v>55193746</v>
      </c>
      <c r="I15" s="55"/>
      <c r="J15" s="55"/>
      <c r="K15" s="55"/>
    </row>
    <row r="16" spans="1:11" ht="12.75">
      <c r="A16" s="56" t="s">
        <v>24</v>
      </c>
      <c r="B16" s="61">
        <f>'[10]tab B2a'!B14+'[10]tab B2a'!J14+'[10]tab B2b'!B13+'[10]tab B2b'!B31+'[10]tab B2c'!B13</f>
        <v>31524</v>
      </c>
      <c r="C16" s="62">
        <f>'[10]tab B2a'!C14+'[10]tab B2a'!K14+'[10]tab B2b'!C13+'[10]tab B2b'!C31+'[10]tab B2c'!C13</f>
        <v>0</v>
      </c>
      <c r="D16" s="63">
        <f>'[10]tab B2a'!D14+'[10]tab B2a'!L14+'[10]tab B2b'!D13+'[10]tab B2b'!D31+'[10]tab B2c'!D13</f>
        <v>0</v>
      </c>
      <c r="E16" s="64">
        <f>'[10]tab B2a'!E14+'[10]tab B2a'!M14+'[10]tab B2b'!E13+'[10]tab B2b'!E31+'[10]tab B2c'!E13</f>
        <v>4668476</v>
      </c>
      <c r="F16" s="63">
        <f>'[10]tab B2a'!F14+'[10]tab B2a'!N14+'[10]tab B2b'!F13+'[10]tab B2b'!F31+'[10]tab B2c'!F13</f>
        <v>0</v>
      </c>
      <c r="G16" s="64">
        <f t="shared" si="0"/>
        <v>4700000</v>
      </c>
      <c r="I16" s="55"/>
      <c r="J16" s="55"/>
      <c r="K16" s="55"/>
    </row>
    <row r="17" spans="1:11" ht="12.75">
      <c r="A17" s="56" t="s">
        <v>25</v>
      </c>
      <c r="B17" s="61">
        <f>'[10]tab B2a'!B15+'[10]tab B2a'!J15+'[10]tab B2b'!B14+'[10]tab B2b'!B32+'[10]tab B2c'!B14</f>
        <v>0</v>
      </c>
      <c r="C17" s="62">
        <f>'[10]tab B2a'!C15+'[10]tab B2a'!K15+'[10]tab B2b'!C14+'[10]tab B2b'!C32+'[10]tab B2c'!C14</f>
        <v>299460</v>
      </c>
      <c r="D17" s="63">
        <f>'[10]tab B2a'!D15+'[10]tab B2a'!L15+'[10]tab B2b'!D14+'[10]tab B2b'!D32+'[10]tab B2c'!D14</f>
        <v>0</v>
      </c>
      <c r="E17" s="64">
        <f>'[10]tab B2a'!E15+'[10]tab B2a'!M15+'[10]tab B2b'!E14+'[10]tab B2b'!E32+'[10]tab B2c'!E14</f>
        <v>1323660.8</v>
      </c>
      <c r="F17" s="63">
        <f>'[10]tab B2a'!F15+'[10]tab B2a'!N15+'[10]tab B2b'!F14+'[10]tab B2b'!F32+'[10]tab B2c'!F14</f>
        <v>0</v>
      </c>
      <c r="G17" s="64">
        <f t="shared" si="0"/>
        <v>1623120.8</v>
      </c>
      <c r="H17" s="46" t="s">
        <v>27</v>
      </c>
      <c r="I17" s="55"/>
      <c r="J17" s="55"/>
      <c r="K17" s="55"/>
    </row>
    <row r="18" spans="1:11" ht="12.75">
      <c r="A18" s="56" t="s">
        <v>26</v>
      </c>
      <c r="B18" s="61">
        <f>'[10]tab B2a'!B16+'[10]tab B2a'!J16+'[10]tab B2b'!B15+'[10]tab B2b'!B33+'[10]tab B2c'!B15</f>
        <v>0</v>
      </c>
      <c r="C18" s="62">
        <f>'[10]tab B2a'!C16+'[10]tab B2a'!K16+'[10]tab B2b'!C15+'[10]tab B2b'!C33+'[10]tab B2c'!C15</f>
        <v>0</v>
      </c>
      <c r="D18" s="63">
        <f>'[10]tab B2a'!D16+'[10]tab B2a'!L16+'[10]tab B2b'!D15+'[10]tab B2b'!D33+'[10]tab B2c'!D15</f>
        <v>0</v>
      </c>
      <c r="E18" s="64">
        <f>'[10]tab B2a'!E16+'[10]tab B2a'!M16+'[10]tab B2b'!E15+'[10]tab B2b'!E33+'[10]tab B2c'!E15</f>
        <v>2296621</v>
      </c>
      <c r="F18" s="63">
        <f>'[10]tab B2a'!F16+'[10]tab B2a'!N16+'[10]tab B2b'!F15+'[10]tab B2b'!F33+'[10]tab B2c'!F15</f>
        <v>0</v>
      </c>
      <c r="G18" s="64">
        <f t="shared" si="0"/>
        <v>2296621</v>
      </c>
      <c r="I18" s="55"/>
      <c r="J18" s="55"/>
      <c r="K18" s="55"/>
    </row>
    <row r="19" spans="1:11" ht="13.5" thickBot="1">
      <c r="A19" s="65" t="s">
        <v>51</v>
      </c>
      <c r="B19" s="66">
        <f>'[10]tab B2a'!B17+'[10]tab B2a'!J17+'[10]tab B2b'!B16+'[10]tab B2b'!B34+'[10]tab B2c'!B16</f>
        <v>0</v>
      </c>
      <c r="C19" s="67">
        <f>'[10]tab B2a'!C17+'[10]tab B2a'!K17+'[10]tab B2b'!C16+'[10]tab B2b'!C34+'[10]tab B2c'!C16</f>
        <v>0</v>
      </c>
      <c r="D19" s="68">
        <f>'[10]tab B2a'!D17+'[10]tab B2a'!L17+'[10]tab B2b'!D16+'[10]tab B2b'!D34+'[10]tab B2c'!D16</f>
        <v>0</v>
      </c>
      <c r="E19" s="69">
        <f>'[10]tab B2a'!E17+'[10]tab B2a'!M17+'[10]tab B2b'!E16+'[10]tab B2b'!E34+'[10]tab B2c'!E16</f>
        <v>3930916</v>
      </c>
      <c r="F19" s="68">
        <f>'[10]tab B2a'!F17+'[10]tab B2a'!N17+'[10]tab B2b'!F16+'[10]tab B2b'!F34+'[10]tab B2c'!F16</f>
        <v>0</v>
      </c>
      <c r="G19" s="69">
        <f t="shared" si="0"/>
        <v>3930916</v>
      </c>
      <c r="I19" s="55"/>
      <c r="J19" s="55"/>
      <c r="K19" s="55"/>
    </row>
    <row r="20" spans="1:11" ht="24.75" customHeight="1" thickBot="1">
      <c r="A20" s="52" t="s">
        <v>3</v>
      </c>
      <c r="B20" s="70">
        <f>SUM(B6:B19)</f>
        <v>4632030</v>
      </c>
      <c r="C20" s="71">
        <f>SUM(C6:C19)</f>
        <v>299460</v>
      </c>
      <c r="D20" s="70">
        <f>SUM(D6:D19)</f>
        <v>6208661</v>
      </c>
      <c r="E20" s="71">
        <f>SUM(E6:E19)</f>
        <v>81421394.8</v>
      </c>
      <c r="F20" s="70">
        <f>SUM(F6:F19)</f>
        <v>166425</v>
      </c>
      <c r="G20" s="71">
        <f t="shared" si="0"/>
        <v>92727970.8</v>
      </c>
      <c r="I20" s="55"/>
      <c r="J20" s="55"/>
      <c r="K20" s="55"/>
    </row>
  </sheetData>
  <printOptions horizontalCentered="1" verticalCentered="1"/>
  <pageMargins left="1.5748031496062993" right="1.535433070866142" top="1.0236220472440944" bottom="0.984251968503937" header="1.2598425196850394" footer="0.8267716535433072"/>
  <pageSetup horizontalDpi="180" verticalDpi="180" orientation="landscape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B1">
      <selection activeCell="I1" sqref="I1"/>
    </sheetView>
  </sheetViews>
  <sheetFormatPr defaultColWidth="9.00390625" defaultRowHeight="12.75"/>
  <cols>
    <col min="1" max="1" width="13.00390625" style="75" customWidth="1"/>
    <col min="2" max="2" width="13.875" style="75" customWidth="1"/>
    <col min="3" max="3" width="15.00390625" style="75" customWidth="1"/>
    <col min="4" max="4" width="10.125" style="75" customWidth="1"/>
    <col min="5" max="5" width="13.125" style="75" customWidth="1"/>
    <col min="6" max="6" width="14.00390625" style="75" customWidth="1"/>
    <col min="7" max="7" width="14.875" style="75" customWidth="1"/>
    <col min="8" max="8" width="15.00390625" style="75" customWidth="1"/>
    <col min="9" max="9" width="18.125" style="75" customWidth="1"/>
    <col min="10" max="11" width="11.125" style="75" bestFit="1" customWidth="1"/>
    <col min="12" max="16384" width="9.375" style="75" customWidth="1"/>
  </cols>
  <sheetData>
    <row r="1" spans="1:9" ht="26.25" customHeight="1">
      <c r="A1" s="73" t="s">
        <v>50</v>
      </c>
      <c r="B1" s="74"/>
      <c r="C1" s="74"/>
      <c r="I1" s="76" t="s">
        <v>122</v>
      </c>
    </row>
    <row r="3" ht="20.25" customHeight="1" thickBot="1">
      <c r="I3" s="76" t="s">
        <v>53</v>
      </c>
    </row>
    <row r="4" spans="1:9" ht="24.75" customHeight="1" thickBot="1">
      <c r="A4" s="77" t="s">
        <v>100</v>
      </c>
      <c r="B4" s="78"/>
      <c r="C4" s="78"/>
      <c r="D4" s="78"/>
      <c r="E4" s="78"/>
      <c r="F4" s="78"/>
      <c r="G4" s="78"/>
      <c r="H4" s="78"/>
      <c r="I4" s="79"/>
    </row>
    <row r="5" spans="1:9" ht="19.5" customHeight="1" thickBot="1">
      <c r="A5" s="80" t="s">
        <v>13</v>
      </c>
      <c r="B5" s="81" t="s">
        <v>0</v>
      </c>
      <c r="C5" s="82" t="s">
        <v>6</v>
      </c>
      <c r="D5" s="81" t="s">
        <v>10</v>
      </c>
      <c r="E5" s="82" t="s">
        <v>11</v>
      </c>
      <c r="F5" s="83" t="s">
        <v>2</v>
      </c>
      <c r="G5" s="82" t="s">
        <v>9</v>
      </c>
      <c r="H5" s="83" t="s">
        <v>14</v>
      </c>
      <c r="I5" s="82" t="s">
        <v>3</v>
      </c>
    </row>
    <row r="6" spans="1:9" ht="18" customHeight="1">
      <c r="A6" s="84" t="s">
        <v>28</v>
      </c>
      <c r="B6" s="85">
        <f>'[10]poh91- 93-06'!B4+'[10]poh 94-06'!B4+'[10]poh 95-06'!B4+'[10]poh 96-06'!B4+'[10]poh 97-06'!B4+'[10]poh 98-06'!B4+'[10]poh 99-06'!B4+'[10]poh 2000-06'!B4+'[10]poh 2001  '!B4+'[10]poh 2002'!B4+'[10]poh 2003'!B4</f>
        <v>40420143.71</v>
      </c>
      <c r="C6" s="86">
        <f>'[10]poh91- 93-06'!D4+'[10]poh 94-06'!D4+'[10]poh 95-06'!D4+'[10]poh 96-06'!D4+'[10]poh 97-06'!D4+'[10]poh 98-06'!D4+'[10]poh 99-06'!D4+'[10]poh 2000-06'!D4+'[10]poh 2001  '!D4+'[10]poh 2002'!D4+'[10]poh 2003'!D4</f>
        <v>73325767</v>
      </c>
      <c r="D6" s="85">
        <f>'[10]poh91- 93-06'!F4+'[10]poh 94-06'!F4+'[10]poh 95-06'!F4+'[10]poh 96-06'!F4+'[10]poh 97-06'!F4+'[10]poh 98-06'!F4+'[10]poh 99-06'!F4+'[10]poh 2000-06'!F4+'[10]poh 2001  '!F4+'[10]poh 2002'!F4+'[10]poh 2003'!F4</f>
        <v>0</v>
      </c>
      <c r="E6" s="86">
        <f>'[10]poh91- 93-06'!G4+'[10]poh 94-06'!G4+'[10]poh 95-06'!G4+'[10]poh 96-06'!G4+'[10]poh 97-06'!G4+'[10]poh 98-06'!G4+'[10]poh 99-06'!G4+'[10]poh 2000-06'!G4+'[10]poh 2001  '!G4+'[10]poh 2002'!G4+'[10]poh 2003'!G4</f>
        <v>12139514.129999999</v>
      </c>
      <c r="F6" s="85">
        <f>'[10]poh91- 93-06'!I4+'[10]poh 94-06'!I4+'[10]poh 95-06'!I4+'[10]poh 96-06'!I4+'[10]poh 97-06'!I4+'[10]poh 98-06'!I4+'[10]poh 99-06'!I4+'[10]poh 2000-06'!I4+'[10]poh 2001  '!I4+'[10]poh 2002'!I4+'[10]poh 2003'!I4</f>
        <v>168867491.28</v>
      </c>
      <c r="G6" s="87">
        <f>SUM(B6:F6)</f>
        <v>294752916.12</v>
      </c>
      <c r="H6" s="88">
        <f>'[10]poh91- 93-06'!M4+'[10]poh 94-06'!M4+'[10]poh 95-06'!M4+'[10]poh 96-06'!M4+'[10]poh 97-06'!M4+'[10]poh 98-06'!M4+'[10]poh 99-06'!M4+'[10]poh 2000-06'!M4+'[10]poh 2001  '!M4+'[10]poh 2002'!L4+'[10]poh 2003'!L4</f>
        <v>50260179.26</v>
      </c>
      <c r="I6" s="87">
        <f aca="true" t="shared" si="0" ref="I6:I19">SUM(G6:H6)</f>
        <v>345013095.38</v>
      </c>
    </row>
    <row r="7" spans="1:9" ht="18" customHeight="1">
      <c r="A7" s="84" t="s">
        <v>15</v>
      </c>
      <c r="B7" s="85">
        <f>'[10]poh91- 93-06'!B5+'[10]poh 94-06'!B5+'[10]poh 95-06'!B5+'[10]poh 96-06'!B5+'[10]poh 97-06'!B5+'[10]poh 98-06'!B5+'[10]poh 99-06'!B5+'[10]poh 2000-06'!B5+'[10]poh 2001  '!B5+'[10]poh 2002'!B5+'[10]poh 2003'!B5</f>
        <v>197065718.16</v>
      </c>
      <c r="C7" s="85">
        <f>+'[10]poh91- 93-06'!D5+'[10]poh 94-06'!D5+'[10]poh 95-06'!D5+'[10]poh 96-06'!D5+'[10]poh 97-06'!D5+'[10]poh 98-06'!D5+'[10]poh 99-06'!D5+'[10]poh 2000-06'!D5+'[10]poh 2001  '!D5+'[10]poh 2002'!D5+'[10]poh 2003'!D5</f>
        <v>441817279.8</v>
      </c>
      <c r="D7" s="85">
        <f>'[10]poh91- 93-06'!F5+'[10]poh 94-06'!F5+'[10]poh 95-06'!F5+'[10]poh 96-06'!F5+'[10]poh 97-06'!F5+'[10]poh 98-06'!F5+'[10]poh 99-06'!F5+'[10]poh 2000-06'!F5+'[10]poh 2001  '!F5+'[10]poh 2002'!F5+'[10]poh 2003'!F5</f>
        <v>450762</v>
      </c>
      <c r="E7" s="85">
        <f>'[10]poh91- 93-06'!G5+'[10]poh 94-06'!G5+'[10]poh 95-06'!G5+'[10]poh 96-06'!G5+'[10]poh 97-06'!G5+'[10]poh 98-06'!G5+'[10]poh 99-06'!G5+'[10]poh 2000-06'!G5+'[10]poh 2001  '!G5+'[10]poh 2002'!G5+'[10]poh 2003'!G5</f>
        <v>21895845.28</v>
      </c>
      <c r="F7" s="85">
        <f>'[10]poh91- 93-06'!I5+'[10]poh 94-06'!I5+'[10]poh 95-06'!I5+'[10]poh 96-06'!I5+'[10]poh 97-06'!I5+'[10]poh 98-06'!I5+'[10]poh 99-06'!I5+'[10]poh 2000-06'!I5+'[10]poh 2001  '!I5+'[10]poh 2002'!I5+'[10]poh 2003'!I5</f>
        <v>424880690.98</v>
      </c>
      <c r="G7" s="89">
        <f aca="true" t="shared" si="1" ref="G7:G19">SUM(B7:F7)</f>
        <v>1086110296.22</v>
      </c>
      <c r="H7" s="90">
        <f>'[10]poh91- 93-06'!M5+'[10]poh 94-06'!M5+'[10]poh 95-06'!M5+'[10]poh 96-06'!M5+'[10]poh 97-06'!M5+'[10]poh 98-06'!M5+'[10]poh 99-06'!M5+'[10]poh 2000-06'!M5+'[10]poh 2001  '!M5+'[10]poh 2002'!L5+'[10]poh 2003'!L5</f>
        <v>38272346.550000004</v>
      </c>
      <c r="I7" s="89">
        <f t="shared" si="0"/>
        <v>1124382642.77</v>
      </c>
    </row>
    <row r="8" spans="1:9" ht="18" customHeight="1">
      <c r="A8" s="84" t="s">
        <v>16</v>
      </c>
      <c r="B8" s="85">
        <f>'[10]poh91- 93-06'!B6+'[10]poh 94-06'!B6+'[10]poh 95-06'!B6+'[10]poh 96-06'!B6+'[10]poh 97-06'!B6+'[10]poh 98-06'!B6+'[10]poh 99-06'!B6+'[10]poh 2000-06'!B6+'[10]poh 2001  '!B6+'[10]poh 2002'!B6+'[10]poh 2003'!B6</f>
        <v>9740160.91</v>
      </c>
      <c r="C8" s="85">
        <f>+'[10]poh91- 93-06'!D6+'[10]poh 94-06'!D6+'[10]poh 95-06'!D6+'[10]poh 96-06'!D6+'[10]poh 97-06'!D6+'[10]poh 98-06'!D6+'[10]poh 99-06'!D6+'[10]poh 2000-06'!D6+'[10]poh 2001  '!D6+'[10]poh 2002'!D6+'[10]poh 2003'!D6</f>
        <v>5879500</v>
      </c>
      <c r="D8" s="85">
        <f>'[10]poh91- 93-06'!F6+'[10]poh 94-06'!F6+'[10]poh 95-06'!F6+'[10]poh 96-06'!F6+'[10]poh 97-06'!F6+'[10]poh 98-06'!F6+'[10]poh 99-06'!F6+'[10]poh 2000-06'!F6+'[10]poh 2001  '!F6+'[10]poh 2002'!F6+'[10]poh 2003'!F6</f>
        <v>28396</v>
      </c>
      <c r="E8" s="85">
        <f>'[10]poh91- 93-06'!G6+'[10]poh 94-06'!G6+'[10]poh 95-06'!G6+'[10]poh 96-06'!G6+'[10]poh 97-06'!G6+'[10]poh 98-06'!G6+'[10]poh 99-06'!G6+'[10]poh 2000-06'!G6+'[10]poh 2001  '!G6+'[10]poh 2002'!G6+'[10]poh 2003'!G6</f>
        <v>2983979.89</v>
      </c>
      <c r="F8" s="85">
        <f>'[10]poh91- 93-06'!I6+'[10]poh 94-06'!I6+'[10]poh 95-06'!I6+'[10]poh 96-06'!I6+'[10]poh 97-06'!I6+'[10]poh 98-06'!I6+'[10]poh 99-06'!I6+'[10]poh 2000-06'!I6+'[10]poh 2001  '!I6+'[10]poh 2002'!I6+'[10]poh 2003'!I6</f>
        <v>28525641.83</v>
      </c>
      <c r="G8" s="91">
        <f t="shared" si="1"/>
        <v>47157678.629999995</v>
      </c>
      <c r="H8" s="90">
        <f>'[10]poh91- 93-06'!M6+'[10]poh 94-06'!M6+'[10]poh 95-06'!M6+'[10]poh 96-06'!M6+'[10]poh 97-06'!M6+'[10]poh 98-06'!M6+'[10]poh 99-06'!M6+'[10]poh 2000-06'!M6+'[10]poh 2001  '!M6+'[10]poh 2002'!L6+'[10]poh 2003'!L6</f>
        <v>6884884.63</v>
      </c>
      <c r="I8" s="91">
        <f t="shared" si="0"/>
        <v>54042563.26</v>
      </c>
    </row>
    <row r="9" spans="1:9" ht="18" customHeight="1">
      <c r="A9" s="84" t="s">
        <v>17</v>
      </c>
      <c r="B9" s="85">
        <f>'[10]poh91- 93-06'!B7+'[10]poh 94-06'!B7+'[10]poh 95-06'!B7+'[10]poh 96-06'!B7+'[10]poh 97-06'!B7+'[10]poh 98-06'!B7+'[10]poh 99-06'!B7+'[10]poh 2000-06'!B7+'[10]poh 2001  '!B7+'[10]poh 2002'!B7+'[10]poh 2003'!B7</f>
        <v>9331895.43</v>
      </c>
      <c r="C9" s="85">
        <f>'[10]poh91- 93-06'!D7+'[10]poh 94-06'!D7+'[10]poh 95-06'!D7+'[10]poh 96-06'!D7+'[10]poh 97-06'!D7+'[10]poh 98-06'!D7+'[10]poh 99-06'!D7+'[10]poh 2000-06'!D7+'[10]poh 2001  '!D7+'[10]poh 2002'!D7+'[10]poh 2003'!D7</f>
        <v>6228431</v>
      </c>
      <c r="D9" s="85">
        <f>'[10]poh91- 93-06'!F7+'[10]poh 94-06'!F7+'[10]poh 95-06'!F7+'[10]poh 96-06'!F7+'[10]poh 97-06'!F7+'[10]poh 98-06'!F7+'[10]poh 99-06'!F7+'[10]poh 2000-06'!F7+'[10]poh 2001  '!F7+'[10]poh 2002'!F7+'[10]poh 2003'!F7</f>
        <v>0</v>
      </c>
      <c r="E9" s="85">
        <f>'[10]poh91- 93-06'!G7+'[10]poh 94-06'!G7+'[10]poh 95-06'!G7+'[10]poh 96-06'!G7+'[10]poh 97-06'!G7+'[10]poh 98-06'!G7+'[10]poh 99-06'!G7+'[10]poh 2000-06'!G7+'[10]poh 2001  '!G7+'[10]poh 2002'!G7+'[10]poh 2003'!G7</f>
        <v>1981239</v>
      </c>
      <c r="F9" s="85">
        <f>'[10]poh91- 93-06'!I7+'[10]poh 94-06'!I7+'[10]poh 95-06'!I7+'[10]poh 96-06'!I7+'[10]poh 97-06'!I7+'[10]poh 98-06'!I7+'[10]poh 99-06'!I7+'[10]poh 2000-06'!I7+'[10]poh 2001  '!I7+'[10]poh 2002'!I7+'[10]poh 2003'!I7</f>
        <v>39382498.9</v>
      </c>
      <c r="G9" s="89">
        <f t="shared" si="1"/>
        <v>56924064.33</v>
      </c>
      <c r="H9" s="90">
        <f>'[10]poh91- 93-06'!M7+'[10]poh 94-06'!M7+'[10]poh 95-06'!M7+'[10]poh 96-06'!M7+'[10]poh 97-06'!M7+'[10]poh 98-06'!M7+'[10]poh 99-06'!M7+'[10]poh 2000-06'!M7+'[10]poh 2001  '!M7+'[10]poh 2002'!L7+'[10]poh 2003'!L7</f>
        <v>7342426.44</v>
      </c>
      <c r="I9" s="89">
        <f t="shared" si="0"/>
        <v>64266490.769999996</v>
      </c>
    </row>
    <row r="10" spans="1:9" ht="18" customHeight="1">
      <c r="A10" s="84" t="s">
        <v>18</v>
      </c>
      <c r="B10" s="85">
        <f>'[10]poh91- 93-06'!B8+'[10]poh 94-06'!B8+'[10]poh 95-06'!B8+'[10]poh 96-06'!B8+'[10]poh 97-06'!B8+'[10]poh 98-06'!B8+'[10]poh 99-06'!B8+'[10]poh 2000-06'!B8+'[10]poh 2001  '!B8+'[10]poh 2002'!B8+'[10]poh 2003'!B8</f>
        <v>34864430.44</v>
      </c>
      <c r="C10" s="85">
        <f>'[10]poh91- 93-06'!D8+'[10]poh 94-06'!D8+'[10]poh 95-06'!D8+'[10]poh 96-06'!D8+'[10]poh 97-06'!D8+'[10]poh 98-06'!D8+'[10]poh 99-06'!D8+'[10]poh 2000-06'!D8+'[10]poh 2001  '!D8+'[10]poh 2002'!D8+'[10]poh 2003'!D8</f>
        <v>15334820</v>
      </c>
      <c r="D10" s="85">
        <f>'[10]poh91- 93-06'!F8+'[10]poh 94-06'!F8+'[10]poh 95-06'!F8+'[10]poh 96-06'!F8+'[10]poh 97-06'!F8+'[10]poh 98-06'!F8+'[10]poh 99-06'!F8+'[10]poh 2000-06'!F8+'[10]poh 2001  '!F8+'[10]poh 2002'!F8+'[10]poh 2003'!F8</f>
        <v>0</v>
      </c>
      <c r="E10" s="85">
        <f>'[10]poh91- 93-06'!G8+'[10]poh 94-06'!G8+'[10]poh 95-06'!G8+'[10]poh 96-06'!G8+'[10]poh 97-06'!G8+'[10]poh 98-06'!G8+'[10]poh 99-06'!G8+'[10]poh 2000-06'!G8+'[10]poh 2001  '!G8+'[10]poh 2002'!G8+'[10]poh 2003'!G8</f>
        <v>6193844</v>
      </c>
      <c r="F10" s="85">
        <f>'[10]poh91- 93-06'!I8+'[10]poh 94-06'!I8+'[10]poh 95-06'!I8+'[10]poh 96-06'!I8+'[10]poh 97-06'!I8+'[10]poh 98-06'!I8+'[10]poh 99-06'!I8+'[10]poh 2000-06'!I8+'[10]poh 2001  '!I8+'[10]poh 2002'!I8+'[10]poh 2003'!I8</f>
        <v>102523540.44</v>
      </c>
      <c r="G10" s="89">
        <f t="shared" si="1"/>
        <v>158916634.88</v>
      </c>
      <c r="H10" s="90">
        <f>'[10]poh91- 93-06'!M8+'[10]poh 94-06'!M8+'[10]poh 95-06'!M8+'[10]poh 96-06'!M8+'[10]poh 97-06'!M8+'[10]poh 98-06'!M8+'[10]poh 99-06'!M8+'[10]poh 2000-06'!M8+'[10]poh 2001  '!M8+'[10]poh 2002'!L8+'[10]poh 2003'!L8</f>
        <v>4787979.9</v>
      </c>
      <c r="I10" s="89">
        <f t="shared" si="0"/>
        <v>163704614.78</v>
      </c>
    </row>
    <row r="11" spans="1:9" ht="18" customHeight="1">
      <c r="A11" s="84" t="s">
        <v>19</v>
      </c>
      <c r="B11" s="85">
        <f>'[10]poh91- 93-06'!B9+'[10]poh 94-06'!B9+'[10]poh 95-06'!B9+'[10]poh 96-06'!B9+'[10]poh 97-06'!B9+'[10]poh 98-06'!B9+'[10]poh 99-06'!B9+'[10]poh 2000-06'!B9+'[10]poh 2001  '!B9+'[10]poh 2002'!B9+'[10]poh 2003'!B9</f>
        <v>35690098.57</v>
      </c>
      <c r="C11" s="85">
        <f>'[10]poh91- 93-06'!D9+'[10]poh 94-06'!D9+'[10]poh 95-06'!D9+'[10]poh 96-06'!D9+'[10]poh 97-06'!D9+'[10]poh 98-06'!D9+'[10]poh 99-06'!D9+'[10]poh 2000-06'!D9+'[10]poh 2001  '!D9+'[10]poh 2002'!D9+'[10]poh 2003'!D9</f>
        <v>36057588.34</v>
      </c>
      <c r="D11" s="85">
        <f>'[10]poh91- 93-06'!F9+'[10]poh 94-06'!F9+'[10]poh 95-06'!F9+'[10]poh 96-06'!F9+'[10]poh 97-06'!F9+'[10]poh 98-06'!F9+'[10]poh 99-06'!F9+'[10]poh 2000-06'!F9+'[10]poh 2001  '!F9+'[10]poh 2002'!F9+'[10]poh 2003'!F9</f>
        <v>1687173</v>
      </c>
      <c r="E11" s="85">
        <f>'[10]poh91- 93-06'!G9+'[10]poh 94-06'!G9+'[10]poh 95-06'!G9+'[10]poh 96-06'!G9+'[10]poh 97-06'!G9+'[10]poh 98-06'!G9+'[10]poh 99-06'!G9+'[10]poh 2000-06'!G9+'[10]poh 2001  '!G9+'[10]poh 2002'!G9+'[10]poh 2003'!G9</f>
        <v>11150406.309999999</v>
      </c>
      <c r="F11" s="85">
        <f>'[10]poh91- 93-06'!I9+'[10]poh 94-06'!I9+'[10]poh 95-06'!I9+'[10]poh 96-06'!I9+'[10]poh 97-06'!I9+'[10]poh 98-06'!I9+'[10]poh 99-06'!I9+'[10]poh 2000-06'!I9+'[10]poh 2001  '!I9+'[10]poh 2002'!I9+'[10]poh 2003'!I9</f>
        <v>160400454.42000005</v>
      </c>
      <c r="G11" s="89">
        <f t="shared" si="1"/>
        <v>244985720.64000005</v>
      </c>
      <c r="H11" s="92">
        <f>'[10]poh91- 93-06'!M9+'[10]poh 94-06'!M9+'[10]poh 95-06'!M9+'[10]poh 96-06'!M9+'[10]poh 97-06'!M9+'[10]poh 98-06'!M9+'[10]poh 99-06'!M9+'[10]poh 2000-06'!M9+'[10]poh 2001  '!M9+'[10]poh 2002'!L9+'[10]poh 2003'!L9</f>
        <v>37998631.379999995</v>
      </c>
      <c r="I11" s="89">
        <f t="shared" si="0"/>
        <v>282984352.02000004</v>
      </c>
    </row>
    <row r="12" spans="1:9" ht="18" customHeight="1">
      <c r="A12" s="84" t="s">
        <v>20</v>
      </c>
      <c r="B12" s="85">
        <f>'[10]poh91- 93-06'!B10+'[10]poh 94-06'!B10+'[10]poh 95-06'!B10+'[10]poh 96-06'!B10+'[10]poh 97-06'!B10+'[10]poh 98-06'!B10+'[10]poh 99-06'!B10+'[10]poh 2000-06'!B10+'[10]poh 2001  '!B10+'[10]poh 2002'!B10+'[10]poh 2003'!B10</f>
        <v>92427306.65</v>
      </c>
      <c r="C12" s="85">
        <f>'[10]poh91- 93-06'!D10+'[10]poh 94-06'!D10+'[10]poh 95-06'!D10+'[10]poh 96-06'!D10+'[10]poh 97-06'!D10+'[10]poh 98-06'!D10+'[10]poh 99-06'!D10+'[10]poh 2000-06'!D10+'[10]poh 2001  '!D10+'[10]poh 2002'!D10+'[10]poh 2003'!D10</f>
        <v>84557505.8</v>
      </c>
      <c r="D12" s="85">
        <f>'[10]poh91- 93-06'!F10+'[10]poh 94-06'!F10+'[10]poh 95-06'!F10+'[10]poh 96-06'!F10+'[10]poh 97-06'!F10+'[10]poh 98-06'!F10+'[10]poh 99-06'!F10+'[10]poh 2000-06'!F10+'[10]poh 2001  '!F10+'[10]poh 2002'!F10+'[10]poh 2003'!F10</f>
        <v>166799</v>
      </c>
      <c r="E12" s="85">
        <f>'[10]poh91- 93-06'!G10+'[10]poh 94-06'!G10+'[10]poh 95-06'!G10+'[10]poh 96-06'!G10+'[10]poh 97-06'!G10+'[10]poh 98-06'!G10+'[10]poh 99-06'!G10+'[10]poh 2000-06'!G10+'[10]poh 2001  '!G10+'[10]poh 2002'!G10+'[10]poh 2003'!G10</f>
        <v>8093865.4</v>
      </c>
      <c r="F12" s="85">
        <f>'[10]poh91- 93-06'!I10+'[10]poh 94-06'!I10+'[10]poh 95-06'!I10+'[10]poh 96-06'!I10+'[10]poh 97-06'!I10+'[10]poh 98-06'!I10+'[10]poh 99-06'!I10+'[10]poh 2000-06'!I10+'[10]poh 2001  '!I10+'[10]poh 2002'!I10+'[10]poh 2003'!I10</f>
        <v>1190693744.68</v>
      </c>
      <c r="G12" s="89">
        <f t="shared" si="1"/>
        <v>1375939221.53</v>
      </c>
      <c r="H12" s="90">
        <f>'[10]poh91- 93-06'!M10+'[10]poh 94-06'!M10+'[10]poh 95-06'!M10+'[10]poh 96-06'!M10+'[10]poh 97-06'!M10+'[10]poh 98-06'!M10+'[10]poh 99-06'!M10+'[10]poh 2000-06'!M10+'[10]poh 2001  '!M10+'[10]poh 2002'!L10+'[10]poh 2003'!L10</f>
        <v>1406644349.8799999</v>
      </c>
      <c r="I12" s="89">
        <f t="shared" si="0"/>
        <v>2782583571.41</v>
      </c>
    </row>
    <row r="13" spans="1:9" ht="18" customHeight="1">
      <c r="A13" s="84" t="s">
        <v>21</v>
      </c>
      <c r="B13" s="85">
        <f>'[10]poh91- 93-06'!B11+'[10]poh 94-06'!B11+'[10]poh 95-06'!B11+'[10]poh 96-06'!B11+'[10]poh 97-06'!B11+'[10]poh 98-06'!B11+'[10]poh 99-06'!B11+'[10]poh 2000-06'!B11+'[10]poh 2001  '!B11+'[10]poh 2002'!B11+'[10]poh 2003'!B11</f>
        <v>2185273.39</v>
      </c>
      <c r="C13" s="85">
        <f>'[10]poh91- 93-06'!D11+'[10]poh 94-06'!D11+'[10]poh 95-06'!D11+'[10]poh 96-06'!D11+'[10]poh 97-06'!D11+'[10]poh 98-06'!D11+'[10]poh 99-06'!D11+'[10]poh 2000-06'!D11+'[10]poh 2001  '!D11+'[10]poh 2002'!D11+'[10]poh 2003'!D11</f>
        <v>995351</v>
      </c>
      <c r="D13" s="85">
        <f>'[10]poh91- 93-06'!F11+'[10]poh 94-06'!F11+'[10]poh 95-06'!F11+'[10]poh 96-06'!F11+'[10]poh 97-06'!F11+'[10]poh 98-06'!F11+'[10]poh 99-06'!F11+'[10]poh 2000-06'!F11+'[10]poh 2001  '!F11+'[10]poh 2002'!F11+'[10]poh 2003'!F11</f>
        <v>0</v>
      </c>
      <c r="E13" s="85">
        <f>'[10]poh91- 93-06'!G11+'[10]poh 94-06'!G11+'[10]poh 95-06'!G11+'[10]poh 96-06'!G11+'[10]poh 97-06'!G11+'[10]poh 98-06'!G11+'[10]poh 99-06'!G11+'[10]poh 2000-06'!G11+'[10]poh 2001  '!G11+'[10]poh 2002'!G11+'[10]poh 2003'!G11</f>
        <v>1610753</v>
      </c>
      <c r="F13" s="85">
        <f>'[10]poh91- 93-06'!I11+'[10]poh 94-06'!I11+'[10]poh 95-06'!I11+'[10]poh 96-06'!I11+'[10]poh 97-06'!I11+'[10]poh 98-06'!I11+'[10]poh 99-06'!I11+'[10]poh 2000-06'!I11+'[10]poh 2001  '!I11+'[10]poh 2002'!I11+'[10]poh 2003'!I11</f>
        <v>22721132.5</v>
      </c>
      <c r="G13" s="91">
        <f t="shared" si="1"/>
        <v>27512509.89</v>
      </c>
      <c r="H13" s="90">
        <f>'[10]poh91- 93-06'!M11+'[10]poh 94-06'!M11+'[10]poh 95-06'!M11+'[10]poh 96-06'!M11+'[10]poh 97-06'!M11+'[10]poh 98-06'!M11+'[10]poh 99-06'!M11+'[10]poh 2000-06'!M11+'[10]poh 2001  '!M11+'[10]poh 2002'!L11+'[10]poh 2003'!L11</f>
        <v>607839.3899999999</v>
      </c>
      <c r="I13" s="91">
        <f t="shared" si="0"/>
        <v>28120349.28</v>
      </c>
    </row>
    <row r="14" spans="1:9" ht="18" customHeight="1">
      <c r="A14" s="84" t="s">
        <v>22</v>
      </c>
      <c r="B14" s="85">
        <f>'[10]poh91- 93-06'!B12+'[10]poh 94-06'!B12+'[10]poh 95-06'!B12+'[10]poh 96-06'!B12+'[10]poh 97-06'!B12+'[10]poh 98-06'!B12+'[10]poh 99-06'!B12+'[10]poh 2000-06'!B12+'[10]poh 2001  '!B12+'[10]poh 2002'!B12+'[10]poh 2003'!B12</f>
        <v>41502518.51</v>
      </c>
      <c r="C14" s="85">
        <f>'[10]poh91- 93-06'!D12+'[10]poh 94-06'!D12+'[10]poh 95-06'!D12+'[10]poh 96-06'!D12+'[10]poh 97-06'!D12+'[10]poh 98-06'!D12+'[10]poh 99-06'!D12+'[10]poh 2000-06'!D12+'[10]poh 2001  '!D12+'[10]poh 2002'!D12+'[10]poh 2003'!D12</f>
        <v>3019000.19</v>
      </c>
      <c r="D14" s="85">
        <f>'[10]poh91- 93-06'!F12+'[10]poh 94-06'!F12+'[10]poh 95-06'!F12+'[10]poh 96-06'!F12+'[10]poh 97-06'!F12+'[10]poh 98-06'!F12+'[10]poh 99-06'!F12+'[10]poh 2000-06'!F12+'[10]poh 2001  '!F12+'[10]poh 2002'!F12+'[10]poh 2003'!F12</f>
        <v>62880</v>
      </c>
      <c r="E14" s="85">
        <f>'[10]poh91- 93-06'!G12+'[10]poh 94-06'!G12+'[10]poh 95-06'!G12+'[10]poh 96-06'!G12+'[10]poh 97-06'!G12+'[10]poh 98-06'!G12+'[10]poh 99-06'!G12+'[10]poh 2000-06'!G12+'[10]poh 2001  '!G12+'[10]poh 2002'!G12+'[10]poh 2003'!G12</f>
        <v>8476978.48</v>
      </c>
      <c r="F14" s="85">
        <f>'[10]poh91- 93-06'!I12+'[10]poh 94-06'!I12+'[10]poh 95-06'!I12+'[10]poh 96-06'!I12+'[10]poh 97-06'!I12+'[10]poh 98-06'!I12+'[10]poh 99-06'!I12+'[10]poh 2000-06'!I12+'[10]poh 2001  '!I12+'[10]poh 2002'!I12+'[10]poh 2003'!I12</f>
        <v>302017520.06</v>
      </c>
      <c r="G14" s="89">
        <f t="shared" si="1"/>
        <v>355078897.24</v>
      </c>
      <c r="H14" s="90">
        <f>'[10]poh91- 93-06'!M12+'[10]poh 94-06'!M12+'[10]poh 95-06'!M12+'[10]poh 96-06'!M12+'[10]poh 97-06'!M12+'[10]poh 98-06'!M12+'[10]poh 99-06'!M12+'[10]poh 2000-06'!M12+'[10]poh 2001  '!M12+'[10]poh 2002'!L12+'[10]poh 2003'!L12</f>
        <v>41993416.980000004</v>
      </c>
      <c r="I14" s="89">
        <f t="shared" si="0"/>
        <v>397072314.22</v>
      </c>
    </row>
    <row r="15" spans="1:9" ht="18" customHeight="1">
      <c r="A15" s="84" t="s">
        <v>23</v>
      </c>
      <c r="B15" s="85">
        <f>'[10]poh91- 93-06'!B13+'[10]poh 94-06'!B13+'[10]poh 95-06'!B13+'[10]poh 96-06'!B13+'[10]poh 97-06'!B13+'[10]poh 98-06'!B13+'[10]poh 99-06'!B13+'[10]poh 2000-06'!B13+'[10]poh 2001  '!B13+'[10]poh 2002'!B13+'[10]poh 2003'!B13</f>
        <v>33184950.95</v>
      </c>
      <c r="C15" s="85">
        <f>'[10]poh91- 93-06'!D13+'[10]poh 94-06'!D13+'[10]poh 95-06'!D13+'[10]poh 96-06'!D13+'[10]poh 97-06'!D13+'[10]poh 98-06'!D13+'[10]poh 99-06'!D13+'[10]poh 2000-06'!D13+'[10]poh 2001  '!D13+'[10]poh 2002'!D13+'[10]poh 2003'!D13</f>
        <v>135609070</v>
      </c>
      <c r="D15" s="85">
        <f>'[10]poh91- 93-06'!F13+'[10]poh 94-06'!F13+'[10]poh 95-06'!F13+'[10]poh 96-06'!F13+'[10]poh 97-06'!F13+'[10]poh 98-06'!F13+'[10]poh 99-06'!F13+'[10]poh 2000-06'!F13+'[10]poh 2001  '!F13+'[10]poh 2002'!F13+'[10]poh 2003'!F13</f>
        <v>0</v>
      </c>
      <c r="E15" s="85">
        <f>'[10]poh91- 93-06'!G13+'[10]poh 94-06'!G13+'[10]poh 95-06'!G13+'[10]poh 96-06'!G13+'[10]poh 97-06'!G13+'[10]poh 98-06'!G13+'[10]poh 99-06'!G13+'[10]poh 2000-06'!G13+'[10]poh 2001  '!G13+'[10]poh 2002'!G13+'[10]poh 2003'!G13</f>
        <v>1396383.78</v>
      </c>
      <c r="F15" s="85">
        <f>'[10]poh91- 93-06'!I13+'[10]poh 94-06'!I13+'[10]poh 95-06'!I13+'[10]poh 96-06'!I13+'[10]poh 97-06'!I13+'[10]poh 98-06'!I13+'[10]poh 99-06'!I13+'[10]poh 2000-06'!I13+'[10]poh 2001  '!I13+'[10]poh 2002'!I13+'[10]poh 2003'!I13</f>
        <v>203399881.20999998</v>
      </c>
      <c r="G15" s="89">
        <f t="shared" si="1"/>
        <v>373590285.93999994</v>
      </c>
      <c r="H15" s="90">
        <f>'[10]poh91- 93-06'!M13+'[10]poh 94-06'!M13+'[10]poh 95-06'!M13+'[10]poh 96-06'!M13+'[10]poh 97-06'!M13+'[10]poh 98-06'!M13+'[10]poh 99-06'!M13+'[10]poh 2000-06'!M13+'[10]poh 2001  '!M13+'[10]poh 2002'!L13+'[10]poh 2003'!L13</f>
        <v>8397662</v>
      </c>
      <c r="I15" s="89">
        <f t="shared" si="0"/>
        <v>381987947.93999994</v>
      </c>
    </row>
    <row r="16" spans="1:9" ht="18" customHeight="1">
      <c r="A16" s="84" t="s">
        <v>24</v>
      </c>
      <c r="B16" s="85">
        <f>'[10]poh91- 93-06'!B14+'[10]poh 94-06'!B14+'[10]poh 95-06'!B14+'[10]poh 96-06'!B14+'[10]poh 97-06'!B14+'[10]poh 98-06'!B14+'[10]poh 99-06'!B14+'[10]poh 2000-06'!B14+'[10]poh 2001  '!B14+'[10]poh 2002'!B14+'[10]poh 2003'!B14</f>
        <v>22859394.51</v>
      </c>
      <c r="C16" s="85">
        <f>'[10]poh91- 93-06'!D14+'[10]poh 94-06'!D14+'[10]poh 95-06'!D14+'[10]poh 96-06'!D14+'[10]poh 97-06'!D14+'[10]poh 98-06'!D14+'[10]poh 99-06'!D14+'[10]poh 2000-06'!D14+'[10]poh 2001  '!D14+'[10]poh 2002'!D14+'[10]poh 2003'!D14</f>
        <v>4854309</v>
      </c>
      <c r="D16" s="85">
        <f>'[10]poh91- 93-06'!F14+'[10]poh 94-06'!F14+'[10]poh 95-06'!F14+'[10]poh 96-06'!F14+'[10]poh 97-06'!F14+'[10]poh 98-06'!F14+'[10]poh 99-06'!F14+'[10]poh 2000-06'!F14+'[10]poh 2001  '!F14+'[10]poh 2002'!F14+'[10]poh 2003'!F14</f>
        <v>0</v>
      </c>
      <c r="E16" s="85">
        <f>'[10]poh91- 93-06'!G14+'[10]poh 94-06'!G14+'[10]poh 95-06'!G14+'[10]poh 96-06'!G14+'[10]poh 97-06'!G14+'[10]poh 98-06'!G14+'[10]poh 99-06'!G14+'[10]poh 2000-06'!G14+'[10]poh 2001  '!G14+'[10]poh 2002'!G14+'[10]poh 2003'!G14</f>
        <v>8724601</v>
      </c>
      <c r="F16" s="85">
        <f>'[10]poh91- 93-06'!I14+'[10]poh 94-06'!I14+'[10]poh 95-06'!I14+'[10]poh 96-06'!I14+'[10]poh 97-06'!I14+'[10]poh 98-06'!I14+'[10]poh 99-06'!I14+'[10]poh 2000-06'!I14+'[10]poh 2001  '!I14+'[10]poh 2002'!I14+'[10]poh 2003'!I14</f>
        <v>72875593.39</v>
      </c>
      <c r="G16" s="91">
        <f t="shared" si="1"/>
        <v>109313897.9</v>
      </c>
      <c r="H16" s="90">
        <f>'[10]poh91- 93-06'!M14+'[10]poh 94-06'!M14+'[10]poh 95-06'!M14+'[10]poh 96-06'!M14+'[10]poh 97-06'!M14+'[10]poh 98-06'!M14+'[10]poh 99-06'!M14+'[10]poh 2000-06'!M14+'[10]poh 2001  '!M14+'[10]poh 2002'!L14+'[10]poh 2003'!L14</f>
        <v>13275408.82</v>
      </c>
      <c r="I16" s="91">
        <f t="shared" si="0"/>
        <v>122589306.72</v>
      </c>
    </row>
    <row r="17" spans="1:9" ht="18" customHeight="1">
      <c r="A17" s="84" t="s">
        <v>25</v>
      </c>
      <c r="B17" s="85">
        <f>'[10]poh91- 93-06'!B15+'[10]poh 94-06'!B15+'[10]poh 95-06'!B15+'[10]poh 96-06'!B15+'[10]poh 97-06'!B15+'[10]poh 98-06'!B15+'[10]poh 99-06'!B15+'[10]poh 2000-06'!B15+'[10]poh 2001  '!B15+'[10]poh 2002'!B15+'[10]poh 2003'!B15</f>
        <v>6984927.6</v>
      </c>
      <c r="C17" s="85">
        <f>'[10]poh91- 93-06'!D15+'[10]poh 94-06'!D15+'[10]poh 95-06'!D15+'[10]poh 96-06'!D15+'[10]poh 97-06'!D15+'[10]poh 98-06'!D15+'[10]poh 99-06'!D15+'[10]poh 2000-06'!D15+'[10]poh 2001  '!D15+'[10]poh 2002'!D15+'[10]poh 2003'!D15</f>
        <v>24455228.39</v>
      </c>
      <c r="D17" s="85">
        <f>'[10]poh91- 93-06'!F15+'[10]poh 94-06'!F15+'[10]poh 95-06'!F15+'[10]poh 96-06'!F15+'[10]poh 97-06'!F15+'[10]poh 98-06'!F15+'[10]poh 99-06'!F15+'[10]poh 2000-06'!F15+'[10]poh 2001  '!F15+'[10]poh 2002'!F15+'[10]poh 2003'!F15</f>
        <v>0</v>
      </c>
      <c r="E17" s="85">
        <f>'[10]poh91- 93-06'!G15+'[10]poh 94-06'!G15+'[10]poh 95-06'!G15+'[10]poh 96-06'!G15+'[10]poh 97-06'!G15+'[10]poh 98-06'!G15+'[10]poh 99-06'!G15+'[10]poh 2000-06'!G15+'[10]poh 2001  '!G15+'[10]poh 2002'!G15+'[10]poh 2003'!G15</f>
        <v>3511576.18</v>
      </c>
      <c r="F17" s="85">
        <f>'[10]poh91- 93-06'!I15+'[10]poh 94-06'!I15+'[10]poh 95-06'!I15+'[10]poh 96-06'!I15+'[10]poh 97-06'!I15+'[10]poh 98-06'!I15+'[10]poh 99-06'!I15+'[10]poh 2000-06'!I15+'[10]poh 2001  '!I15+'[10]poh 2002'!I15+'[10]poh 2003'!I15</f>
        <v>68137935.82</v>
      </c>
      <c r="G17" s="89">
        <f t="shared" si="1"/>
        <v>103089667.99</v>
      </c>
      <c r="H17" s="90">
        <f>'[10]poh91- 93-06'!M15+'[10]poh 94-06'!M15+'[10]poh 95-06'!M15+'[10]poh 96-06'!M15+'[10]poh 97-06'!M15+'[10]poh 98-06'!M15+'[10]poh 99-06'!M15+'[10]poh 2000-06'!M15+'[10]poh 2001  '!M15+'[10]poh 2002'!L15+'[10]poh 2003'!L15</f>
        <v>6844966.03</v>
      </c>
      <c r="I17" s="89">
        <f t="shared" si="0"/>
        <v>109934634.02</v>
      </c>
    </row>
    <row r="18" spans="1:9" ht="18" customHeight="1">
      <c r="A18" s="84" t="s">
        <v>26</v>
      </c>
      <c r="B18" s="85">
        <f>'[10]poh91- 93-06'!B16+'[10]poh 94-06'!B16+'[10]poh 95-06'!B16+'[10]poh 96-06'!B16+'[10]poh 97-06'!B16+'[10]poh 98-06'!B16+'[10]poh 99-06'!B16+'[10]poh 2000-06'!B16+'[10]poh 2001  '!B16+'[10]poh 2002'!B16+'[10]poh 2003'!B16</f>
        <v>9341206.5</v>
      </c>
      <c r="C18" s="85">
        <f>'[10]poh91- 93-06'!D16+'[10]poh 94-06'!D16+'[10]poh 95-06'!D16+'[10]poh 96-06'!D16+'[10]poh 97-06'!D16+'[10]poh 98-06'!D16+'[10]poh 99-06'!D16+'[10]poh 2000-06'!D16+'[10]poh 2001  '!D16+'[10]poh 2002'!D16+'[10]poh 2003'!D16</f>
        <v>0</v>
      </c>
      <c r="D18" s="85">
        <f>'[10]poh91- 93-06'!F16+'[10]poh 94-06'!F16+'[10]poh 95-06'!F16+'[10]poh 96-06'!F16+'[10]poh 97-06'!F16+'[10]poh 98-06'!F16+'[10]poh 99-06'!F16+'[10]poh 2000-06'!F16+'[10]poh 2001  '!F16+'[10]poh 2002'!F16+'[10]poh 2003'!F16</f>
        <v>0</v>
      </c>
      <c r="E18" s="85">
        <f>'[10]poh91- 93-06'!G16+'[10]poh 94-06'!G16+'[10]poh 95-06'!G16+'[10]poh 96-06'!G16+'[10]poh 97-06'!G16+'[10]poh 98-06'!G16+'[10]poh 99-06'!G16+'[10]poh 2000-06'!G16+'[10]poh 2001  '!G16+'[10]poh 2002'!G16+'[10]poh 2003'!G16</f>
        <v>229350</v>
      </c>
      <c r="F18" s="85">
        <f>'[10]poh91- 93-06'!I16+'[10]poh 94-06'!I16+'[10]poh 95-06'!I16+'[10]poh 96-06'!I16+'[10]poh 97-06'!I16+'[10]poh 98-06'!I16+'[10]poh 99-06'!I16+'[10]poh 2000-06'!I16+'[10]poh 2001  '!I16+'[10]poh 2002'!I16+'[10]poh 2003'!I16</f>
        <v>44253804.580000006</v>
      </c>
      <c r="G18" s="89">
        <f t="shared" si="1"/>
        <v>53824361.080000006</v>
      </c>
      <c r="H18" s="90">
        <f>'[10]poh91- 93-06'!M16+'[10]poh 94-06'!M16+'[10]poh 95-06'!M16+'[10]poh 96-06'!M16+'[10]poh 97-06'!M16+'[10]poh 98-06'!M16+'[10]poh 99-06'!M16+'[10]poh 2000-06'!M16+'[10]poh 2001  '!M16+'[10]poh 2002'!L16+'[10]poh 2003'!L16</f>
        <v>2702128.03</v>
      </c>
      <c r="I18" s="89">
        <f t="shared" si="0"/>
        <v>56526489.11000001</v>
      </c>
    </row>
    <row r="19" spans="1:9" ht="18" customHeight="1" thickBot="1">
      <c r="A19" s="93" t="s">
        <v>51</v>
      </c>
      <c r="B19" s="85">
        <f>'[10]poh91- 93-06'!B17+'[10]poh 94-06'!B17+'[10]poh 95-06'!B17+'[10]poh 96-06'!B17+'[10]poh 97-06'!B17+'[10]poh 98-06'!B17+'[10]poh 99-06'!B17+'[10]poh 2000-06'!B17+'[10]poh 2001  '!B17+'[10]poh 2002'!B17+'[10]poh 2003'!B17</f>
        <v>25653361.73</v>
      </c>
      <c r="C19" s="94">
        <f>'[10]poh91- 93-06'!D17+'[10]poh 94-06'!D17+'[10]poh 95-06'!D17+'[10]poh 96-06'!D17+'[10]poh 97-06'!D17+'[10]poh 98-06'!D17+'[10]poh 99-06'!D17+'[10]poh 2000-06'!D17+'[10]poh 2001  '!D17+'[10]poh 2002'!D17+'[10]poh 2003'!D17</f>
        <v>24175554</v>
      </c>
      <c r="D19" s="85">
        <f>'[10]poh91- 93-06'!F17+'[10]poh 94-06'!F17+'[10]poh 95-06'!F17+'[10]poh 96-06'!F17+'[10]poh 97-06'!F17+'[10]poh 98-06'!F17+'[10]poh 99-06'!F17+'[10]poh 2000-06'!F17+'[10]poh 2001  '!F17+'[10]poh 2002'!F17+'[10]poh 2003'!F17</f>
        <v>0</v>
      </c>
      <c r="E19" s="85">
        <f>'[10]poh91- 93-06'!G17+'[10]poh 94-06'!G17+'[10]poh 95-06'!G17+'[10]poh 96-06'!G17+'[10]poh 97-06'!G17+'[10]poh 98-06'!G17+'[10]poh 99-06'!G17+'[10]poh 2000-06'!G17+'[10]poh 2001  '!G17+'[10]poh 2002'!G17+'[10]poh 2003'!G17</f>
        <v>8314746.91</v>
      </c>
      <c r="F19" s="85">
        <f>'[10]poh91- 93-06'!I17+'[10]poh 94-06'!I17+'[10]poh 95-06'!I17+'[10]poh 96-06'!I17+'[10]poh 97-06'!I17+'[10]poh 98-06'!I17+'[10]poh 99-06'!I17+'[10]poh 2000-06'!I17+'[10]poh 2001  '!I17+'[10]poh 2002'!I17+'[10]poh 2003'!I17</f>
        <v>143108220.43</v>
      </c>
      <c r="G19" s="89">
        <f t="shared" si="1"/>
        <v>201251883.07</v>
      </c>
      <c r="H19" s="92">
        <f>'[10]poh91- 93-06'!M17+'[10]poh 94-06'!M17+'[10]poh 95-06'!M17+'[10]poh 96-06'!M17+'[10]poh 97-06'!M17+'[10]poh 98-06'!M17+'[10]poh 99-06'!M17+'[10]poh 2000-06'!M17+'[10]poh 2001  '!M17+'[10]poh 2002'!L17+'[10]poh 2003'!L17</f>
        <v>16164224.299999999</v>
      </c>
      <c r="I19" s="89">
        <f t="shared" si="0"/>
        <v>217416107.37</v>
      </c>
    </row>
    <row r="20" spans="1:9" ht="24.75" customHeight="1" thickBot="1">
      <c r="A20" s="80" t="s">
        <v>3</v>
      </c>
      <c r="B20" s="95">
        <f>SUM(B6:B19)</f>
        <v>561251387.06</v>
      </c>
      <c r="C20" s="96">
        <f>SUM(C6:C19)</f>
        <v>856309404.52</v>
      </c>
      <c r="D20" s="95">
        <f>SUM(D6:D19)</f>
        <v>2396010</v>
      </c>
      <c r="E20" s="96">
        <f>SUM(E6:E19)</f>
        <v>96703083.36</v>
      </c>
      <c r="F20" s="97">
        <f>SUM(F6:F19)</f>
        <v>2971788150.52</v>
      </c>
      <c r="G20" s="96">
        <f>SUM(B20:F20)</f>
        <v>4488448035.46</v>
      </c>
      <c r="H20" s="96">
        <f>SUM(H6:H19)</f>
        <v>1642176443.59</v>
      </c>
      <c r="I20" s="96">
        <f>SUM(I6:I19)</f>
        <v>6130624479.049999</v>
      </c>
    </row>
    <row r="23" ht="12.75">
      <c r="B23" s="98"/>
    </row>
    <row r="24" ht="12.75">
      <c r="B24" s="98"/>
    </row>
    <row r="25" ht="12.75">
      <c r="B25" s="98"/>
    </row>
    <row r="26" ht="12.75">
      <c r="B26" s="98"/>
    </row>
    <row r="27" ht="12.75">
      <c r="B27" s="98"/>
    </row>
    <row r="28" ht="12.75">
      <c r="B28" s="98"/>
    </row>
    <row r="29" ht="12.75">
      <c r="B29" s="98"/>
    </row>
    <row r="30" ht="12.75">
      <c r="B30" s="98"/>
    </row>
    <row r="31" ht="12.75">
      <c r="B31" s="98"/>
    </row>
  </sheetData>
  <printOptions horizontalCentered="1" verticalCentered="1"/>
  <pageMargins left="0.2" right="0.3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" sqref="H1"/>
    </sheetView>
  </sheetViews>
  <sheetFormatPr defaultColWidth="9.125" defaultRowHeight="12.75"/>
  <cols>
    <col min="1" max="1" width="9.50390625" style="2" customWidth="1"/>
    <col min="2" max="3" width="11.625" style="2" customWidth="1"/>
    <col min="4" max="4" width="11.00390625" style="2" customWidth="1"/>
    <col min="5" max="5" width="11.625" style="2" customWidth="1"/>
    <col min="6" max="6" width="11.875" style="2" customWidth="1"/>
    <col min="7" max="7" width="11.50390625" style="2" customWidth="1"/>
    <col min="8" max="8" width="10.625" style="2" customWidth="1"/>
    <col min="9" max="9" width="9.125" style="2" customWidth="1"/>
    <col min="10" max="10" width="11.125" style="2" bestFit="1" customWidth="1"/>
    <col min="11" max="16384" width="9.125" style="2" customWidth="1"/>
  </cols>
  <sheetData>
    <row r="1" spans="1:8" ht="18.75" customHeight="1">
      <c r="A1" s="5" t="s">
        <v>50</v>
      </c>
      <c r="B1" s="5"/>
      <c r="C1" s="5"/>
      <c r="H1" s="36" t="s">
        <v>124</v>
      </c>
    </row>
    <row r="2" ht="18.75" customHeight="1">
      <c r="H2" s="36"/>
    </row>
    <row r="3" ht="19.5" customHeight="1" thickBot="1">
      <c r="H3" s="36" t="s">
        <v>46</v>
      </c>
    </row>
    <row r="4" spans="1:8" ht="19.5" customHeight="1" thickBot="1">
      <c r="A4" s="189" t="s">
        <v>57</v>
      </c>
      <c r="B4" s="190"/>
      <c r="C4" s="190"/>
      <c r="D4" s="190"/>
      <c r="E4" s="190"/>
      <c r="F4" s="190"/>
      <c r="G4" s="190"/>
      <c r="H4" s="191"/>
    </row>
    <row r="5" spans="1:8" ht="19.5" customHeight="1" thickBot="1">
      <c r="A5" s="170"/>
      <c r="B5" s="187" t="s">
        <v>102</v>
      </c>
      <c r="C5" s="188"/>
      <c r="D5" s="188"/>
      <c r="E5" s="187" t="s">
        <v>101</v>
      </c>
      <c r="F5" s="188"/>
      <c r="G5" s="188"/>
      <c r="H5" s="171"/>
    </row>
    <row r="6" spans="1:8" ht="39" customHeight="1" thickBot="1">
      <c r="A6" s="172" t="s">
        <v>5</v>
      </c>
      <c r="B6" s="100" t="s">
        <v>47</v>
      </c>
      <c r="C6" s="99" t="s">
        <v>48</v>
      </c>
      <c r="D6" s="101" t="s">
        <v>49</v>
      </c>
      <c r="E6" s="100" t="s">
        <v>47</v>
      </c>
      <c r="F6" s="99" t="s">
        <v>48</v>
      </c>
      <c r="G6" s="101" t="s">
        <v>49</v>
      </c>
      <c r="H6" s="102" t="s">
        <v>75</v>
      </c>
    </row>
    <row r="7" spans="1:8" ht="12.75">
      <c r="A7" s="173" t="s">
        <v>0</v>
      </c>
      <c r="B7" s="174">
        <v>182</v>
      </c>
      <c r="C7" s="175">
        <v>555014</v>
      </c>
      <c r="D7" s="174">
        <f aca="true" t="shared" si="0" ref="D7:D12">SUM(B7:C7)</f>
        <v>555196</v>
      </c>
      <c r="E7" s="174">
        <v>4632</v>
      </c>
      <c r="F7" s="175">
        <v>561251</v>
      </c>
      <c r="G7" s="174">
        <f aca="true" t="shared" si="1" ref="G7:G12">SUM(E7:F7)</f>
        <v>565883</v>
      </c>
      <c r="H7" s="177">
        <f aca="true" t="shared" si="2" ref="H7:H13">G7/D7</f>
        <v>1.0192490579903313</v>
      </c>
    </row>
    <row r="8" spans="1:8" ht="12.75">
      <c r="A8" s="178" t="s">
        <v>1</v>
      </c>
      <c r="B8" s="179">
        <v>0</v>
      </c>
      <c r="C8" s="174">
        <v>650854</v>
      </c>
      <c r="D8" s="174">
        <f t="shared" si="0"/>
        <v>650854</v>
      </c>
      <c r="E8" s="179">
        <v>300</v>
      </c>
      <c r="F8" s="174">
        <v>856309</v>
      </c>
      <c r="G8" s="174">
        <f t="shared" si="1"/>
        <v>856609</v>
      </c>
      <c r="H8" s="177">
        <f t="shared" si="2"/>
        <v>1.3161308066017878</v>
      </c>
    </row>
    <row r="9" spans="1:8" ht="12.75">
      <c r="A9" s="178" t="s">
        <v>10</v>
      </c>
      <c r="B9" s="179">
        <v>0</v>
      </c>
      <c r="C9" s="179">
        <v>2396</v>
      </c>
      <c r="D9" s="174">
        <f t="shared" si="0"/>
        <v>2396</v>
      </c>
      <c r="E9" s="179">
        <v>0</v>
      </c>
      <c r="F9" s="179">
        <v>2396</v>
      </c>
      <c r="G9" s="174">
        <f t="shared" si="1"/>
        <v>2396</v>
      </c>
      <c r="H9" s="177">
        <f t="shared" si="2"/>
        <v>1</v>
      </c>
    </row>
    <row r="10" spans="1:8" ht="12.75">
      <c r="A10" s="178" t="s">
        <v>11</v>
      </c>
      <c r="B10" s="179">
        <v>24</v>
      </c>
      <c r="C10" s="179">
        <v>96514</v>
      </c>
      <c r="D10" s="174">
        <f t="shared" si="0"/>
        <v>96538</v>
      </c>
      <c r="E10" s="179">
        <v>6209</v>
      </c>
      <c r="F10" s="179">
        <v>96703</v>
      </c>
      <c r="G10" s="174">
        <f t="shared" si="1"/>
        <v>102912</v>
      </c>
      <c r="H10" s="177">
        <f t="shared" si="2"/>
        <v>1.0660258136692287</v>
      </c>
    </row>
    <row r="11" spans="1:8" ht="12.75">
      <c r="A11" s="178" t="s">
        <v>2</v>
      </c>
      <c r="B11" s="179">
        <v>23823</v>
      </c>
      <c r="C11" s="179">
        <v>2937471</v>
      </c>
      <c r="D11" s="174">
        <f t="shared" si="0"/>
        <v>2961294</v>
      </c>
      <c r="E11" s="179">
        <v>81421</v>
      </c>
      <c r="F11" s="179">
        <v>2971788</v>
      </c>
      <c r="G11" s="174">
        <f t="shared" si="1"/>
        <v>3053209</v>
      </c>
      <c r="H11" s="177">
        <f t="shared" si="2"/>
        <v>1.031038795877748</v>
      </c>
    </row>
    <row r="12" spans="1:8" ht="13.5" thickBot="1">
      <c r="A12" s="178" t="s">
        <v>12</v>
      </c>
      <c r="B12" s="180">
        <v>0</v>
      </c>
      <c r="C12" s="180">
        <v>1658946</v>
      </c>
      <c r="D12" s="174">
        <f t="shared" si="0"/>
        <v>1658946</v>
      </c>
      <c r="E12" s="180">
        <v>166</v>
      </c>
      <c r="F12" s="180">
        <v>1642177</v>
      </c>
      <c r="G12" s="174">
        <f t="shared" si="1"/>
        <v>1642343</v>
      </c>
      <c r="H12" s="181">
        <f t="shared" si="2"/>
        <v>0.989991838191237</v>
      </c>
    </row>
    <row r="13" spans="1:8" ht="19.5" customHeight="1" thickBot="1">
      <c r="A13" s="182" t="s">
        <v>3</v>
      </c>
      <c r="B13" s="183">
        <f aca="true" t="shared" si="3" ref="B13:G13">SUM(B7:B12)</f>
        <v>24029</v>
      </c>
      <c r="C13" s="184">
        <f>SUM(C7:C12)</f>
        <v>5901195</v>
      </c>
      <c r="D13" s="184">
        <f t="shared" si="3"/>
        <v>5925224</v>
      </c>
      <c r="E13" s="185">
        <f t="shared" si="3"/>
        <v>92728</v>
      </c>
      <c r="F13" s="184">
        <f t="shared" si="3"/>
        <v>6130624</v>
      </c>
      <c r="G13" s="185">
        <f t="shared" si="3"/>
        <v>6223352</v>
      </c>
      <c r="H13" s="186">
        <f t="shared" si="2"/>
        <v>1.0503150598188356</v>
      </c>
    </row>
    <row r="15" spans="1:2" ht="12.75">
      <c r="A15" s="2" t="s">
        <v>58</v>
      </c>
      <c r="B15" s="2" t="s">
        <v>59</v>
      </c>
    </row>
    <row r="17" ht="11.25" customHeight="1">
      <c r="H17" s="2" t="s">
        <v>27</v>
      </c>
    </row>
    <row r="19" ht="12.75">
      <c r="H19" s="2" t="s">
        <v>27</v>
      </c>
    </row>
  </sheetData>
  <mergeCells count="3">
    <mergeCell ref="B5:D5"/>
    <mergeCell ref="E5:G5"/>
    <mergeCell ref="A4:H4"/>
  </mergeCells>
  <printOptions horizontalCentered="1" verticalCentered="1"/>
  <pageMargins left="0.79" right="0.56" top="1.9" bottom="0.4330708661417323" header="1.69" footer="0.2362204724409449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I1" sqref="I1:J1"/>
    </sheetView>
  </sheetViews>
  <sheetFormatPr defaultColWidth="9.00390625" defaultRowHeight="12.75"/>
  <cols>
    <col min="1" max="1" width="4.375" style="2" customWidth="1"/>
    <col min="2" max="2" width="21.125" style="2" customWidth="1"/>
    <col min="3" max="3" width="10.50390625" style="2" customWidth="1"/>
    <col min="4" max="4" width="12.625" style="2" customWidth="1"/>
    <col min="5" max="5" width="12.875" style="2" customWidth="1"/>
    <col min="6" max="6" width="10.875" style="2" customWidth="1"/>
    <col min="7" max="7" width="10.625" style="2" customWidth="1"/>
    <col min="8" max="8" width="13.00390625" style="2" customWidth="1"/>
    <col min="9" max="9" width="12.50390625" style="2" customWidth="1"/>
    <col min="10" max="10" width="11.125" style="2" customWidth="1"/>
    <col min="11" max="11" width="11.125" style="2" bestFit="1" customWidth="1"/>
    <col min="12" max="16384" width="9.375" style="2" customWidth="1"/>
  </cols>
  <sheetData>
    <row r="1" spans="1:10" ht="30" customHeight="1">
      <c r="A1" s="5" t="s">
        <v>50</v>
      </c>
      <c r="B1" s="4"/>
      <c r="F1" s="6"/>
      <c r="I1" s="198" t="s">
        <v>123</v>
      </c>
      <c r="J1" s="199"/>
    </row>
    <row r="2" spans="1:6" ht="14.25" customHeight="1" thickBot="1">
      <c r="A2" s="3"/>
      <c r="B2" s="4"/>
      <c r="F2" s="6"/>
    </row>
    <row r="3" spans="1:10" ht="24" customHeight="1" thickBot="1">
      <c r="A3" s="195" t="s">
        <v>86</v>
      </c>
      <c r="B3" s="196"/>
      <c r="C3" s="196"/>
      <c r="D3" s="196"/>
      <c r="E3" s="196"/>
      <c r="F3" s="196"/>
      <c r="G3" s="196"/>
      <c r="H3" s="196"/>
      <c r="I3" s="196"/>
      <c r="J3" s="197"/>
    </row>
    <row r="4" spans="1:10" ht="19.5" customHeight="1" thickBot="1">
      <c r="A4" s="30"/>
      <c r="B4" s="31"/>
      <c r="C4" s="192">
        <v>37437</v>
      </c>
      <c r="D4" s="200"/>
      <c r="E4" s="200"/>
      <c r="F4" s="201"/>
      <c r="G4" s="192" t="s">
        <v>103</v>
      </c>
      <c r="H4" s="193"/>
      <c r="I4" s="193"/>
      <c r="J4" s="194"/>
    </row>
    <row r="5" spans="1:10" s="1" customFormat="1" ht="69.75" customHeight="1" thickBot="1">
      <c r="A5" s="9" t="s">
        <v>29</v>
      </c>
      <c r="B5" s="35" t="s">
        <v>85</v>
      </c>
      <c r="C5" s="10" t="s">
        <v>30</v>
      </c>
      <c r="D5" s="10" t="s">
        <v>60</v>
      </c>
      <c r="E5" s="10" t="s">
        <v>61</v>
      </c>
      <c r="F5" s="10" t="s">
        <v>64</v>
      </c>
      <c r="G5" s="10" t="s">
        <v>30</v>
      </c>
      <c r="H5" s="10" t="s">
        <v>62</v>
      </c>
      <c r="I5" s="10" t="s">
        <v>63</v>
      </c>
      <c r="J5" s="10" t="s">
        <v>65</v>
      </c>
    </row>
    <row r="6" spans="1:10" ht="22.5" customHeight="1">
      <c r="A6" s="11" t="s">
        <v>31</v>
      </c>
      <c r="B6" s="12" t="s">
        <v>32</v>
      </c>
      <c r="C6" s="104">
        <f>'[10]ListE1b 06'!B18</f>
        <v>91</v>
      </c>
      <c r="D6" s="104">
        <f>'[10]ListE1b 06'!C18</f>
        <v>12089615</v>
      </c>
      <c r="E6" s="104">
        <f>'[10]ListE1b 06'!D18</f>
        <v>1530379</v>
      </c>
      <c r="F6" s="15">
        <f aca="true" t="shared" si="0" ref="F6:F11">E6/D6</f>
        <v>0.12658624778373836</v>
      </c>
      <c r="G6" s="166">
        <f>'[10]listE1a 06'!B18</f>
        <v>69</v>
      </c>
      <c r="H6" s="13">
        <f>'[10]listE1a 06'!C18</f>
        <v>7791635</v>
      </c>
      <c r="I6" s="14">
        <f>'[10]listE1a 06'!D18</f>
        <v>809901</v>
      </c>
      <c r="J6" s="15">
        <f aca="true" t="shared" si="1" ref="J6:J17">I6/H6</f>
        <v>0.10394493581899049</v>
      </c>
    </row>
    <row r="7" spans="1:10" ht="76.5" customHeight="1">
      <c r="A7" s="16" t="s">
        <v>33</v>
      </c>
      <c r="B7" s="17" t="s">
        <v>34</v>
      </c>
      <c r="C7" s="112">
        <f>'[10]ListE1b 06'!G18</f>
        <v>343</v>
      </c>
      <c r="D7" s="112">
        <f>'[10]ListE1b 06'!H18</f>
        <v>57681998</v>
      </c>
      <c r="E7" s="112">
        <f>'[10]ListE1b 06'!I18</f>
        <v>5465969.84</v>
      </c>
      <c r="F7" s="106">
        <f t="shared" si="0"/>
        <v>0.09476041103846645</v>
      </c>
      <c r="G7" s="21">
        <f>'[10]listE1a 06'!G18</f>
        <v>268</v>
      </c>
      <c r="H7" s="18">
        <f>'[10]listE1a 06'!H18</f>
        <v>25771118.740000002</v>
      </c>
      <c r="I7" s="19">
        <f>'[10]listE1a 06'!I18</f>
        <v>7143304.6899999995</v>
      </c>
      <c r="J7" s="20">
        <f>I7/H7</f>
        <v>0.27718256091508736</v>
      </c>
    </row>
    <row r="8" spans="1:10" ht="33" customHeight="1">
      <c r="A8" s="16" t="s">
        <v>35</v>
      </c>
      <c r="B8" s="17" t="s">
        <v>36</v>
      </c>
      <c r="C8" s="105">
        <f>'[10]ListE1b 06'!L18</f>
        <v>29</v>
      </c>
      <c r="D8" s="105">
        <f>'[10]ListE1b 06'!M18</f>
        <v>19147025.95</v>
      </c>
      <c r="E8" s="105">
        <f>'[10]ListE1b 06'!N18</f>
        <v>17812648.95</v>
      </c>
      <c r="F8" s="106">
        <f t="shared" si="0"/>
        <v>0.9303089156778419</v>
      </c>
      <c r="G8" s="22">
        <f>'[10]listE1a 06'!L18</f>
        <v>3</v>
      </c>
      <c r="H8" s="18">
        <f>'[10]listE1a 06'!M18</f>
        <v>49951</v>
      </c>
      <c r="I8" s="19">
        <f>'[10]listE1a 06'!N18</f>
        <v>56059</v>
      </c>
      <c r="J8" s="20">
        <v>0</v>
      </c>
    </row>
    <row r="9" spans="1:10" ht="31.5" customHeight="1">
      <c r="A9" s="16" t="s">
        <v>37</v>
      </c>
      <c r="B9" s="17" t="s">
        <v>66</v>
      </c>
      <c r="C9" s="105">
        <f>'[10]ListE1b 06'!Q18</f>
        <v>419</v>
      </c>
      <c r="D9" s="105">
        <f>'[10]ListE1b 06'!R18</f>
        <v>63199295.5</v>
      </c>
      <c r="E9" s="105">
        <f>'[10]ListE1b 06'!S18</f>
        <v>55549112.5</v>
      </c>
      <c r="F9" s="106">
        <f t="shared" si="0"/>
        <v>0.8789514512863518</v>
      </c>
      <c r="G9" s="22">
        <f>'[10]listE1a 06'!Q18</f>
        <v>925</v>
      </c>
      <c r="H9" s="18">
        <f>'[10]listE1a 06'!R18</f>
        <v>66677772</v>
      </c>
      <c r="I9" s="19">
        <f>'[10]listE1a 06'!S18</f>
        <v>64618409</v>
      </c>
      <c r="J9" s="20">
        <f t="shared" si="1"/>
        <v>0.9691146998732951</v>
      </c>
    </row>
    <row r="10" spans="1:10" ht="32.25" customHeight="1">
      <c r="A10" s="23" t="s">
        <v>38</v>
      </c>
      <c r="B10" s="17" t="s">
        <v>39</v>
      </c>
      <c r="C10" s="105">
        <f>'[10]ListE1b 06'!B38</f>
        <v>42</v>
      </c>
      <c r="D10" s="105">
        <f>'[10]ListE1b 06'!C38</f>
        <v>5711058.4</v>
      </c>
      <c r="E10" s="105">
        <f>'[10]ListE1b 06'!D38</f>
        <v>245636</v>
      </c>
      <c r="F10" s="106">
        <f t="shared" si="0"/>
        <v>0.04301059152187973</v>
      </c>
      <c r="G10" s="22">
        <f>'[10]listE1a 06'!B38</f>
        <v>24</v>
      </c>
      <c r="H10" s="18">
        <f>'[10]listE1a 06'!C38</f>
        <v>930395.11</v>
      </c>
      <c r="I10" s="19">
        <f>'[10]listE1a 06'!D38</f>
        <v>232323</v>
      </c>
      <c r="J10" s="20">
        <f t="shared" si="1"/>
        <v>0.24970359098297495</v>
      </c>
    </row>
    <row r="11" spans="1:10" ht="30" customHeight="1">
      <c r="A11" s="23" t="s">
        <v>40</v>
      </c>
      <c r="B11" s="17" t="s">
        <v>41</v>
      </c>
      <c r="C11" s="105">
        <f>'[10]ListE1b 06'!G38</f>
        <v>64</v>
      </c>
      <c r="D11" s="105">
        <f>'[10]ListE1b 06'!H38</f>
        <v>37354092</v>
      </c>
      <c r="E11" s="105">
        <f>'[10]ListE1b 06'!I38</f>
        <v>425797</v>
      </c>
      <c r="F11" s="106">
        <f t="shared" si="0"/>
        <v>0.011398938568765104</v>
      </c>
      <c r="G11" s="22">
        <f>'[10]listE1a 06'!G38</f>
        <v>35</v>
      </c>
      <c r="H11" s="18">
        <f>'[10]listE1a 06'!H38</f>
        <v>1770960.4</v>
      </c>
      <c r="I11" s="19">
        <f>'[10]listE1a 06'!I38</f>
        <v>350059.8</v>
      </c>
      <c r="J11" s="20">
        <f t="shared" si="1"/>
        <v>0.1976666446070731</v>
      </c>
    </row>
    <row r="12" spans="1:10" ht="25.5" customHeight="1">
      <c r="A12" s="23" t="s">
        <v>42</v>
      </c>
      <c r="B12" s="17" t="s">
        <v>43</v>
      </c>
      <c r="C12" s="105">
        <f>'[10]ListE1b 06'!L38</f>
        <v>0</v>
      </c>
      <c r="D12" s="105">
        <f>'[10]ListE1b 06'!M38</f>
        <v>0</v>
      </c>
      <c r="E12" s="105">
        <f>'[10]ListE1b 06'!N38</f>
        <v>0</v>
      </c>
      <c r="F12" s="106">
        <v>0</v>
      </c>
      <c r="G12" s="22">
        <f>'[10]listE1a 06'!L38</f>
        <v>2</v>
      </c>
      <c r="H12" s="18">
        <f>'[10]listE1a 06'!M38</f>
        <v>786451</v>
      </c>
      <c r="I12" s="19">
        <f>'[10]listE1a 06'!N38</f>
        <v>0</v>
      </c>
      <c r="J12" s="20">
        <v>0</v>
      </c>
    </row>
    <row r="13" spans="1:10" ht="35.25" customHeight="1">
      <c r="A13" s="23" t="s">
        <v>44</v>
      </c>
      <c r="B13" s="8" t="s">
        <v>76</v>
      </c>
      <c r="C13" s="105">
        <f>'[10]ListE1b 06'!Q38</f>
        <v>0</v>
      </c>
      <c r="D13" s="105">
        <f>'[10]ListE1b 06'!R38</f>
        <v>0</v>
      </c>
      <c r="E13" s="105">
        <f>'[10]ListE1b 06'!S38</f>
        <v>0</v>
      </c>
      <c r="F13" s="106">
        <v>0</v>
      </c>
      <c r="G13" s="22">
        <f>'[10]listE1a 06'!Q38</f>
        <v>5</v>
      </c>
      <c r="H13" s="22">
        <f>'[10]listE1a 06'!R38</f>
        <v>78416</v>
      </c>
      <c r="I13" s="22">
        <f>'[10]listE1a 06'!S38</f>
        <v>0</v>
      </c>
      <c r="J13" s="20">
        <v>0</v>
      </c>
    </row>
    <row r="14" spans="1:10" ht="35.25" customHeight="1">
      <c r="A14" s="23" t="s">
        <v>70</v>
      </c>
      <c r="B14" s="32" t="s">
        <v>77</v>
      </c>
      <c r="C14" s="105">
        <f>'[10]ListE1b 06'!U38</f>
        <v>0</v>
      </c>
      <c r="D14" s="105">
        <f>'[10]ListE1b 06'!V38</f>
        <v>0</v>
      </c>
      <c r="E14" s="105">
        <f>'[10]ListE1b 06'!W38</f>
        <v>0</v>
      </c>
      <c r="F14" s="20">
        <v>0</v>
      </c>
      <c r="G14" s="22">
        <f>'[10]listE1a 06'!U38</f>
        <v>0</v>
      </c>
      <c r="H14" s="22">
        <f>'[10]listE1a 06'!V38</f>
        <v>0</v>
      </c>
      <c r="I14" s="22">
        <f>'[10]listE1a 06'!W38</f>
        <v>0</v>
      </c>
      <c r="J14" s="20">
        <v>0</v>
      </c>
    </row>
    <row r="15" spans="1:10" ht="57" customHeight="1">
      <c r="A15" s="23" t="s">
        <v>71</v>
      </c>
      <c r="B15" s="32" t="s">
        <v>78</v>
      </c>
      <c r="C15" s="105">
        <f>'[10]ListE1b 06'!Y38</f>
        <v>0</v>
      </c>
      <c r="D15" s="105">
        <f>'[10]ListE1b 06'!Z38</f>
        <v>0</v>
      </c>
      <c r="E15" s="105">
        <f>'[10]ListE1b 06'!AA38</f>
        <v>0</v>
      </c>
      <c r="F15" s="20">
        <v>0</v>
      </c>
      <c r="G15" s="22">
        <f>'[10]listE1a 06'!Y38</f>
        <v>0</v>
      </c>
      <c r="H15" s="22">
        <f>'[10]listE1a 06'!Z38</f>
        <v>0</v>
      </c>
      <c r="I15" s="22">
        <f>'[10]listE1a 06'!AA38</f>
        <v>0</v>
      </c>
      <c r="J15" s="20">
        <v>0</v>
      </c>
    </row>
    <row r="16" spans="1:10" ht="17.25" customHeight="1" thickBot="1">
      <c r="A16" s="23" t="s">
        <v>72</v>
      </c>
      <c r="B16" s="33" t="s">
        <v>79</v>
      </c>
      <c r="C16" s="105">
        <f>'[10]ListE1b 06'!AC38</f>
        <v>1328</v>
      </c>
      <c r="D16" s="105">
        <f>'[10]ListE1b 06'!AD38</f>
        <v>147715976</v>
      </c>
      <c r="E16" s="105">
        <f>'[10]ListE1b 06'!AE38</f>
        <v>104041593.05</v>
      </c>
      <c r="F16" s="167">
        <f>E16/D16</f>
        <v>0.7043354135912827</v>
      </c>
      <c r="G16" s="26">
        <f>'[10]listE1a 06'!AC38</f>
        <v>2632</v>
      </c>
      <c r="H16" s="24">
        <f>'[10]listE1a 06'!AD38</f>
        <v>243708980.67000002</v>
      </c>
      <c r="I16" s="25">
        <f>'[10]listE1a 06'!AE38</f>
        <v>174491689</v>
      </c>
      <c r="J16" s="167">
        <f t="shared" si="1"/>
        <v>0.7159838284181848</v>
      </c>
    </row>
    <row r="17" spans="1:10" ht="25.5" customHeight="1" thickBot="1">
      <c r="A17" s="27" t="s">
        <v>45</v>
      </c>
      <c r="B17" s="28" t="s">
        <v>3</v>
      </c>
      <c r="C17" s="29">
        <f>SUM(C6:C15)</f>
        <v>988</v>
      </c>
      <c r="D17" s="29">
        <f aca="true" t="shared" si="2" ref="D17:I17">SUM(D6:D15)</f>
        <v>195183084.85</v>
      </c>
      <c r="E17" s="29">
        <f t="shared" si="2"/>
        <v>81029543.28999999</v>
      </c>
      <c r="F17" s="168">
        <f>E17/D17</f>
        <v>0.41514633992116656</v>
      </c>
      <c r="G17" s="29">
        <f t="shared" si="2"/>
        <v>1331</v>
      </c>
      <c r="H17" s="29">
        <f t="shared" si="2"/>
        <v>103856699.25000001</v>
      </c>
      <c r="I17" s="29">
        <f t="shared" si="2"/>
        <v>73210056.49</v>
      </c>
      <c r="J17" s="169">
        <f t="shared" si="1"/>
        <v>0.7049141463062624</v>
      </c>
    </row>
    <row r="19" spans="1:2" ht="12.75">
      <c r="A19" s="34" t="s">
        <v>80</v>
      </c>
      <c r="B19" s="7"/>
    </row>
  </sheetData>
  <mergeCells count="4">
    <mergeCell ref="G4:J4"/>
    <mergeCell ref="A3:J3"/>
    <mergeCell ref="I1:J1"/>
    <mergeCell ref="C4:F4"/>
  </mergeCells>
  <printOptions horizontalCentered="1" verticalCentered="1"/>
  <pageMargins left="0.24" right="0.07874015748031496" top="0.17" bottom="0.19" header="0.2" footer="0.22"/>
  <pageSetup horizontalDpi="180" verticalDpi="18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1" sqref="F1"/>
    </sheetView>
  </sheetViews>
  <sheetFormatPr defaultColWidth="9.00390625" defaultRowHeight="12.75"/>
  <cols>
    <col min="1" max="1" width="5.00390625" style="0" customWidth="1"/>
    <col min="2" max="2" width="18.875" style="0" customWidth="1"/>
    <col min="3" max="3" width="7.50390625" style="0" customWidth="1"/>
    <col min="4" max="4" width="11.50390625" style="0" customWidth="1"/>
    <col min="5" max="5" width="10.125" style="0" customWidth="1"/>
    <col min="6" max="6" width="11.875" style="0" customWidth="1"/>
  </cols>
  <sheetData>
    <row r="1" spans="1:6" ht="12.75">
      <c r="A1" s="5" t="s">
        <v>104</v>
      </c>
      <c r="B1" s="2"/>
      <c r="C1" s="2"/>
      <c r="D1" s="2"/>
      <c r="E1" s="2"/>
      <c r="F1" s="36" t="s">
        <v>125</v>
      </c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3.5" thickBot="1">
      <c r="A6" s="2"/>
      <c r="B6" s="2"/>
      <c r="C6" s="2"/>
      <c r="D6" s="2"/>
      <c r="E6" s="2"/>
      <c r="F6" s="36" t="s">
        <v>8</v>
      </c>
    </row>
    <row r="7" spans="1:6" ht="41.25" customHeight="1" thickBot="1">
      <c r="A7" s="202" t="s">
        <v>111</v>
      </c>
      <c r="B7" s="203"/>
      <c r="C7" s="203"/>
      <c r="D7" s="203"/>
      <c r="E7" s="203"/>
      <c r="F7" s="204"/>
    </row>
    <row r="8" spans="1:6" ht="51.75" thickBot="1">
      <c r="A8" s="133" t="s">
        <v>29</v>
      </c>
      <c r="B8" s="134" t="s">
        <v>13</v>
      </c>
      <c r="C8" s="138" t="s">
        <v>105</v>
      </c>
      <c r="D8" s="135" t="s">
        <v>106</v>
      </c>
      <c r="E8" s="136" t="s">
        <v>107</v>
      </c>
      <c r="F8" s="137" t="s">
        <v>108</v>
      </c>
    </row>
    <row r="9" spans="1:6" ht="12.75">
      <c r="A9" s="126" t="s">
        <v>31</v>
      </c>
      <c r="B9" s="127" t="s">
        <v>68</v>
      </c>
      <c r="C9" s="128">
        <v>1</v>
      </c>
      <c r="D9" s="129">
        <v>322920</v>
      </c>
      <c r="E9" s="129">
        <v>0</v>
      </c>
      <c r="F9" s="130">
        <f>D9-E9</f>
        <v>322920</v>
      </c>
    </row>
    <row r="10" spans="1:6" ht="12.75">
      <c r="A10" s="126" t="s">
        <v>69</v>
      </c>
      <c r="B10" s="127" t="s">
        <v>15</v>
      </c>
      <c r="C10" s="128">
        <v>2</v>
      </c>
      <c r="D10" s="129">
        <f>77643+2795</f>
        <v>80438</v>
      </c>
      <c r="E10" s="129">
        <v>77643</v>
      </c>
      <c r="F10" s="130">
        <f aca="true" t="shared" si="0" ref="F10:F22">D10-E10</f>
        <v>2795</v>
      </c>
    </row>
    <row r="11" spans="1:6" ht="12.75">
      <c r="A11" s="126" t="s">
        <v>38</v>
      </c>
      <c r="B11" s="127" t="s">
        <v>112</v>
      </c>
      <c r="C11" s="128">
        <v>2</v>
      </c>
      <c r="D11" s="129">
        <f>2048712+2634</f>
        <v>2051346</v>
      </c>
      <c r="E11" s="129">
        <v>0</v>
      </c>
      <c r="F11" s="130">
        <f t="shared" si="0"/>
        <v>2051346</v>
      </c>
    </row>
    <row r="12" spans="1:6" ht="12.75">
      <c r="A12" s="126" t="s">
        <v>40</v>
      </c>
      <c r="B12" s="127" t="s">
        <v>17</v>
      </c>
      <c r="C12" s="128">
        <v>1</v>
      </c>
      <c r="D12" s="129">
        <v>4842561</v>
      </c>
      <c r="E12" s="129">
        <v>0</v>
      </c>
      <c r="F12" s="130">
        <f t="shared" si="0"/>
        <v>4842561</v>
      </c>
    </row>
    <row r="13" spans="1:6" ht="12.75">
      <c r="A13" s="126" t="s">
        <v>42</v>
      </c>
      <c r="B13" s="127" t="s">
        <v>18</v>
      </c>
      <c r="C13" s="128">
        <v>0</v>
      </c>
      <c r="D13" s="129">
        <v>0</v>
      </c>
      <c r="E13" s="129">
        <v>0</v>
      </c>
      <c r="F13" s="130">
        <f t="shared" si="0"/>
        <v>0</v>
      </c>
    </row>
    <row r="14" spans="1:6" ht="12.75">
      <c r="A14" s="126" t="s">
        <v>44</v>
      </c>
      <c r="B14" s="127" t="s">
        <v>19</v>
      </c>
      <c r="C14" s="128">
        <v>2</v>
      </c>
      <c r="D14" s="129">
        <f>160148+55327</f>
        <v>215475</v>
      </c>
      <c r="E14" s="129">
        <v>0</v>
      </c>
      <c r="F14" s="130">
        <f t="shared" si="0"/>
        <v>215475</v>
      </c>
    </row>
    <row r="15" spans="1:6" ht="12.75">
      <c r="A15" s="126" t="s">
        <v>70</v>
      </c>
      <c r="B15" s="127" t="s">
        <v>20</v>
      </c>
      <c r="C15" s="128">
        <v>2</v>
      </c>
      <c r="D15" s="129">
        <f>106705+11000</f>
        <v>117705</v>
      </c>
      <c r="E15" s="129">
        <v>0</v>
      </c>
      <c r="F15" s="130">
        <f t="shared" si="0"/>
        <v>117705</v>
      </c>
    </row>
    <row r="16" spans="1:6" ht="12.75">
      <c r="A16" s="126" t="s">
        <v>71</v>
      </c>
      <c r="B16" s="127" t="s">
        <v>21</v>
      </c>
      <c r="C16" s="128">
        <v>3</v>
      </c>
      <c r="D16" s="129">
        <v>251105</v>
      </c>
      <c r="E16" s="129">
        <v>0</v>
      </c>
      <c r="F16" s="130">
        <f t="shared" si="0"/>
        <v>251105</v>
      </c>
    </row>
    <row r="17" spans="1:6" ht="12.75">
      <c r="A17" s="126" t="s">
        <v>72</v>
      </c>
      <c r="B17" s="127" t="s">
        <v>22</v>
      </c>
      <c r="C17" s="128">
        <v>4</v>
      </c>
      <c r="D17" s="129">
        <f>2258+149211+2000+4180660</f>
        <v>4334129</v>
      </c>
      <c r="E17" s="129">
        <v>0</v>
      </c>
      <c r="F17" s="130">
        <f t="shared" si="0"/>
        <v>4334129</v>
      </c>
    </row>
    <row r="18" spans="1:6" ht="12.75">
      <c r="A18" s="126" t="s">
        <v>73</v>
      </c>
      <c r="B18" s="127" t="s">
        <v>23</v>
      </c>
      <c r="C18" s="128">
        <v>1</v>
      </c>
      <c r="D18" s="129">
        <v>331630</v>
      </c>
      <c r="E18" s="129">
        <v>0</v>
      </c>
      <c r="F18" s="130">
        <f t="shared" si="0"/>
        <v>331630</v>
      </c>
    </row>
    <row r="19" spans="1:6" ht="12.75">
      <c r="A19" s="126" t="s">
        <v>74</v>
      </c>
      <c r="B19" s="127" t="s">
        <v>24</v>
      </c>
      <c r="C19" s="128">
        <v>1</v>
      </c>
      <c r="D19" s="129">
        <v>11000</v>
      </c>
      <c r="E19" s="129">
        <v>0</v>
      </c>
      <c r="F19" s="130">
        <f t="shared" si="0"/>
        <v>11000</v>
      </c>
    </row>
    <row r="20" spans="1:6" ht="12.75">
      <c r="A20" s="126" t="s">
        <v>81</v>
      </c>
      <c r="B20" s="127" t="s">
        <v>25</v>
      </c>
      <c r="C20" s="128">
        <v>1</v>
      </c>
      <c r="D20" s="129">
        <v>62679199</v>
      </c>
      <c r="E20" s="129">
        <v>0</v>
      </c>
      <c r="F20" s="130">
        <f t="shared" si="0"/>
        <v>62679199</v>
      </c>
    </row>
    <row r="21" spans="1:6" ht="12.75">
      <c r="A21" s="126" t="s">
        <v>82</v>
      </c>
      <c r="B21" s="127" t="s">
        <v>26</v>
      </c>
      <c r="C21" s="128">
        <v>0</v>
      </c>
      <c r="D21" s="129">
        <v>0</v>
      </c>
      <c r="E21" s="129">
        <v>0</v>
      </c>
      <c r="F21" s="130">
        <f t="shared" si="0"/>
        <v>0</v>
      </c>
    </row>
    <row r="22" spans="1:6" ht="13.5" thickBot="1">
      <c r="A22" s="139" t="s">
        <v>83</v>
      </c>
      <c r="B22" s="140" t="s">
        <v>51</v>
      </c>
      <c r="C22" s="128">
        <v>4</v>
      </c>
      <c r="D22" s="129">
        <f>53000+735+1839+3371</f>
        <v>58945</v>
      </c>
      <c r="E22" s="129">
        <v>0</v>
      </c>
      <c r="F22" s="130">
        <f t="shared" si="0"/>
        <v>58945</v>
      </c>
    </row>
    <row r="23" spans="1:6" ht="22.5" customHeight="1" thickBot="1">
      <c r="A23" s="141" t="s">
        <v>109</v>
      </c>
      <c r="B23" s="134" t="s">
        <v>3</v>
      </c>
      <c r="C23" s="131">
        <f>SUM(C9:C22)</f>
        <v>24</v>
      </c>
      <c r="D23" s="72">
        <f>SUM(D9:D22)</f>
        <v>75296453</v>
      </c>
      <c r="E23" s="72">
        <f>SUM(E9:E22)</f>
        <v>77643</v>
      </c>
      <c r="F23" s="132">
        <f>SUM(F9:F22)</f>
        <v>75218810</v>
      </c>
    </row>
    <row r="25" ht="12.75">
      <c r="A25" t="s">
        <v>110</v>
      </c>
    </row>
  </sheetData>
  <mergeCells count="1">
    <mergeCell ref="A7:F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13" sqref="H13"/>
    </sheetView>
  </sheetViews>
  <sheetFormatPr defaultColWidth="9.00390625" defaultRowHeight="12.75"/>
  <cols>
    <col min="1" max="1" width="6.00390625" style="0" customWidth="1"/>
    <col min="2" max="2" width="21.00390625" style="0" customWidth="1"/>
    <col min="4" max="4" width="14.00390625" style="0" customWidth="1"/>
    <col min="5" max="5" width="14.625" style="0" customWidth="1"/>
    <col min="6" max="6" width="15.375" style="0" customWidth="1"/>
  </cols>
  <sheetData>
    <row r="1" spans="1:6" ht="15.75">
      <c r="A1" s="142" t="s">
        <v>104</v>
      </c>
      <c r="B1" s="143"/>
      <c r="C1" s="143"/>
      <c r="D1" s="143"/>
      <c r="E1" s="143"/>
      <c r="F1" s="144" t="s">
        <v>126</v>
      </c>
    </row>
    <row r="2" spans="1:6" ht="15.75">
      <c r="A2" s="143"/>
      <c r="B2" s="143"/>
      <c r="C2" s="143"/>
      <c r="D2" s="143"/>
      <c r="E2" s="143"/>
      <c r="F2" s="143"/>
    </row>
    <row r="3" spans="1:6" ht="15.75">
      <c r="A3" s="143"/>
      <c r="B3" s="143"/>
      <c r="C3" s="143"/>
      <c r="D3" s="143"/>
      <c r="E3" s="143"/>
      <c r="F3" s="144" t="s">
        <v>113</v>
      </c>
    </row>
    <row r="4" spans="1:6" ht="15.75" thickBot="1">
      <c r="A4" s="145"/>
      <c r="B4" s="145"/>
      <c r="C4" s="145"/>
      <c r="D4" s="145"/>
      <c r="E4" s="145"/>
      <c r="F4" s="145"/>
    </row>
    <row r="5" spans="1:6" ht="36.75" customHeight="1" thickBot="1">
      <c r="A5" s="189" t="s">
        <v>116</v>
      </c>
      <c r="B5" s="190"/>
      <c r="C5" s="190"/>
      <c r="D5" s="190"/>
      <c r="E5" s="190"/>
      <c r="F5" s="191"/>
    </row>
    <row r="6" spans="1:6" ht="48" thickBot="1">
      <c r="A6" s="146" t="s">
        <v>114</v>
      </c>
      <c r="B6" s="103" t="s">
        <v>13</v>
      </c>
      <c r="C6" s="147" t="s">
        <v>105</v>
      </c>
      <c r="D6" s="148" t="s">
        <v>106</v>
      </c>
      <c r="E6" s="149" t="s">
        <v>107</v>
      </c>
      <c r="F6" s="150" t="s">
        <v>108</v>
      </c>
    </row>
    <row r="7" spans="1:6" ht="15.75">
      <c r="A7" s="151" t="s">
        <v>31</v>
      </c>
      <c r="B7" s="152" t="s">
        <v>68</v>
      </c>
      <c r="C7" s="153">
        <v>0</v>
      </c>
      <c r="D7" s="154">
        <v>0</v>
      </c>
      <c r="E7" s="154">
        <v>0</v>
      </c>
      <c r="F7" s="155">
        <f aca="true" t="shared" si="0" ref="F7:F20">D7-E7</f>
        <v>0</v>
      </c>
    </row>
    <row r="8" spans="1:6" ht="15.75">
      <c r="A8" s="151" t="s">
        <v>69</v>
      </c>
      <c r="B8" s="152" t="s">
        <v>15</v>
      </c>
      <c r="C8" s="153">
        <v>0</v>
      </c>
      <c r="D8" s="154">
        <v>0</v>
      </c>
      <c r="E8" s="154">
        <v>0</v>
      </c>
      <c r="F8" s="155">
        <f t="shared" si="0"/>
        <v>0</v>
      </c>
    </row>
    <row r="9" spans="1:6" ht="15.75">
      <c r="A9" s="151" t="s">
        <v>38</v>
      </c>
      <c r="B9" s="152" t="s">
        <v>115</v>
      </c>
      <c r="C9" s="153">
        <v>0</v>
      </c>
      <c r="D9" s="154">
        <v>0</v>
      </c>
      <c r="E9" s="154">
        <v>0</v>
      </c>
      <c r="F9" s="155">
        <f t="shared" si="0"/>
        <v>0</v>
      </c>
    </row>
    <row r="10" spans="1:6" ht="15.75">
      <c r="A10" s="151" t="s">
        <v>40</v>
      </c>
      <c r="B10" s="152" t="s">
        <v>17</v>
      </c>
      <c r="C10" s="153">
        <v>0</v>
      </c>
      <c r="D10" s="154">
        <v>0</v>
      </c>
      <c r="E10" s="154">
        <v>0</v>
      </c>
      <c r="F10" s="155">
        <f t="shared" si="0"/>
        <v>0</v>
      </c>
    </row>
    <row r="11" spans="1:6" ht="15.75">
      <c r="A11" s="151" t="s">
        <v>42</v>
      </c>
      <c r="B11" s="152" t="s">
        <v>18</v>
      </c>
      <c r="C11" s="153">
        <v>0</v>
      </c>
      <c r="D11" s="154">
        <v>0</v>
      </c>
      <c r="E11" s="154">
        <v>0</v>
      </c>
      <c r="F11" s="155">
        <f t="shared" si="0"/>
        <v>0</v>
      </c>
    </row>
    <row r="12" spans="1:6" ht="15.75">
      <c r="A12" s="151" t="s">
        <v>44</v>
      </c>
      <c r="B12" s="152" t="s">
        <v>19</v>
      </c>
      <c r="C12" s="153">
        <v>1</v>
      </c>
      <c r="D12" s="154">
        <v>3726</v>
      </c>
      <c r="E12" s="154">
        <v>0</v>
      </c>
      <c r="F12" s="155">
        <f t="shared" si="0"/>
        <v>3726</v>
      </c>
    </row>
    <row r="13" spans="1:6" ht="15.75">
      <c r="A13" s="151" t="s">
        <v>70</v>
      </c>
      <c r="B13" s="152" t="s">
        <v>20</v>
      </c>
      <c r="C13" s="153">
        <v>0</v>
      </c>
      <c r="D13" s="154">
        <v>0</v>
      </c>
      <c r="E13" s="154">
        <v>0</v>
      </c>
      <c r="F13" s="155">
        <f t="shared" si="0"/>
        <v>0</v>
      </c>
    </row>
    <row r="14" spans="1:6" ht="15.75">
      <c r="A14" s="151" t="s">
        <v>71</v>
      </c>
      <c r="B14" s="152" t="s">
        <v>21</v>
      </c>
      <c r="C14" s="153">
        <v>0</v>
      </c>
      <c r="D14" s="154">
        <v>0</v>
      </c>
      <c r="E14" s="154">
        <v>0</v>
      </c>
      <c r="F14" s="155">
        <f t="shared" si="0"/>
        <v>0</v>
      </c>
    </row>
    <row r="15" spans="1:6" ht="15.75">
      <c r="A15" s="151" t="s">
        <v>72</v>
      </c>
      <c r="B15" s="152" t="s">
        <v>22</v>
      </c>
      <c r="C15" s="153">
        <v>0</v>
      </c>
      <c r="D15" s="154">
        <v>0</v>
      </c>
      <c r="E15" s="154">
        <v>0</v>
      </c>
      <c r="F15" s="155">
        <f t="shared" si="0"/>
        <v>0</v>
      </c>
    </row>
    <row r="16" spans="1:6" ht="15.75">
      <c r="A16" s="151" t="s">
        <v>73</v>
      </c>
      <c r="B16" s="152" t="s">
        <v>23</v>
      </c>
      <c r="C16" s="153">
        <v>0</v>
      </c>
      <c r="D16" s="154">
        <v>0</v>
      </c>
      <c r="E16" s="154">
        <v>0</v>
      </c>
      <c r="F16" s="155">
        <f t="shared" si="0"/>
        <v>0</v>
      </c>
    </row>
    <row r="17" spans="1:6" ht="15.75">
      <c r="A17" s="151" t="s">
        <v>74</v>
      </c>
      <c r="B17" s="152" t="s">
        <v>24</v>
      </c>
      <c r="C17" s="153">
        <v>0</v>
      </c>
      <c r="D17" s="154">
        <v>0</v>
      </c>
      <c r="E17" s="154">
        <v>0</v>
      </c>
      <c r="F17" s="155">
        <f t="shared" si="0"/>
        <v>0</v>
      </c>
    </row>
    <row r="18" spans="1:6" ht="15.75">
      <c r="A18" s="151" t="s">
        <v>81</v>
      </c>
      <c r="B18" s="152" t="s">
        <v>25</v>
      </c>
      <c r="C18" s="153">
        <v>0</v>
      </c>
      <c r="D18" s="154">
        <v>0</v>
      </c>
      <c r="E18" s="154">
        <v>0</v>
      </c>
      <c r="F18" s="155">
        <f t="shared" si="0"/>
        <v>0</v>
      </c>
    </row>
    <row r="19" spans="1:6" ht="15.75">
      <c r="A19" s="151" t="s">
        <v>82</v>
      </c>
      <c r="B19" s="152" t="s">
        <v>26</v>
      </c>
      <c r="C19" s="153">
        <v>0</v>
      </c>
      <c r="D19" s="154">
        <v>0</v>
      </c>
      <c r="E19" s="154">
        <v>0</v>
      </c>
      <c r="F19" s="155">
        <f t="shared" si="0"/>
        <v>0</v>
      </c>
    </row>
    <row r="20" spans="1:6" ht="16.5" thickBot="1">
      <c r="A20" s="156" t="s">
        <v>83</v>
      </c>
      <c r="B20" s="157" t="s">
        <v>51</v>
      </c>
      <c r="C20" s="153">
        <v>0</v>
      </c>
      <c r="D20" s="154">
        <v>0</v>
      </c>
      <c r="E20" s="154">
        <v>0</v>
      </c>
      <c r="F20" s="155">
        <f t="shared" si="0"/>
        <v>0</v>
      </c>
    </row>
    <row r="21" spans="1:6" ht="30.75" customHeight="1" thickBot="1">
      <c r="A21" s="205" t="s">
        <v>54</v>
      </c>
      <c r="B21" s="206"/>
      <c r="C21" s="131">
        <f>SUM(C7:C20)</f>
        <v>1</v>
      </c>
      <c r="D21" s="72">
        <f>SUM(D7:D20)</f>
        <v>3726</v>
      </c>
      <c r="E21" s="72">
        <f>SUM(E7:E20)</f>
        <v>0</v>
      </c>
      <c r="F21" s="132">
        <f>SUM(F7:F20)</f>
        <v>3726</v>
      </c>
    </row>
  </sheetData>
  <mergeCells count="2">
    <mergeCell ref="A5:F5"/>
    <mergeCell ref="A21:B2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21.875" style="0" customWidth="1"/>
    <col min="4" max="4" width="12.50390625" style="0" customWidth="1"/>
    <col min="5" max="5" width="13.50390625" style="0" customWidth="1"/>
    <col min="6" max="6" width="16.125" style="0" customWidth="1"/>
  </cols>
  <sheetData>
    <row r="2" spans="1:6" ht="15.75">
      <c r="A2" s="158" t="s">
        <v>104</v>
      </c>
      <c r="B2" s="158"/>
      <c r="C2" s="158"/>
      <c r="D2" s="159"/>
      <c r="E2" s="207" t="s">
        <v>127</v>
      </c>
      <c r="F2" s="208"/>
    </row>
    <row r="3" spans="1:6" ht="15.75">
      <c r="A3" s="145"/>
      <c r="B3" s="145"/>
      <c r="C3" s="145"/>
      <c r="D3" s="145"/>
      <c r="E3" s="143"/>
      <c r="F3" s="144" t="s">
        <v>4</v>
      </c>
    </row>
    <row r="4" spans="1:6" ht="15.75" thickBot="1">
      <c r="A4" s="145"/>
      <c r="B4" s="145"/>
      <c r="C4" s="145"/>
      <c r="D4" s="145"/>
      <c r="E4" s="145"/>
      <c r="F4" s="145"/>
    </row>
    <row r="5" spans="1:6" ht="33.75" customHeight="1" thickBot="1">
      <c r="A5" s="176" t="s">
        <v>119</v>
      </c>
      <c r="B5" s="209"/>
      <c r="C5" s="209"/>
      <c r="D5" s="209"/>
      <c r="E5" s="209"/>
      <c r="F5" s="210"/>
    </row>
    <row r="6" spans="1:6" ht="63.75" thickBot="1">
      <c r="A6" s="160" t="s">
        <v>117</v>
      </c>
      <c r="B6" s="103" t="s">
        <v>13</v>
      </c>
      <c r="C6" s="148" t="s">
        <v>105</v>
      </c>
      <c r="D6" s="148" t="s">
        <v>106</v>
      </c>
      <c r="E6" s="149" t="s">
        <v>107</v>
      </c>
      <c r="F6" s="149" t="s">
        <v>108</v>
      </c>
    </row>
    <row r="7" spans="1:6" ht="15.75">
      <c r="A7" s="161" t="s">
        <v>31</v>
      </c>
      <c r="B7" s="162" t="s">
        <v>68</v>
      </c>
      <c r="C7" s="128">
        <v>119</v>
      </c>
      <c r="D7" s="129">
        <f>7444497+1407351+517113+135857+154647+87383</f>
        <v>9746848</v>
      </c>
      <c r="E7" s="129">
        <v>0</v>
      </c>
      <c r="F7" s="130">
        <f>D7-E7</f>
        <v>9746848</v>
      </c>
    </row>
    <row r="8" spans="1:6" ht="15.75">
      <c r="A8" s="163" t="s">
        <v>69</v>
      </c>
      <c r="B8" s="152" t="s">
        <v>15</v>
      </c>
      <c r="C8" s="128">
        <v>155</v>
      </c>
      <c r="D8" s="129">
        <v>18225622</v>
      </c>
      <c r="E8" s="129">
        <v>688411.53</v>
      </c>
      <c r="F8" s="130">
        <f aca="true" t="shared" si="0" ref="F8:F20">D8-E8</f>
        <v>17537210.47</v>
      </c>
    </row>
    <row r="9" spans="1:6" ht="15.75">
      <c r="A9" s="163" t="s">
        <v>38</v>
      </c>
      <c r="B9" s="152" t="s">
        <v>118</v>
      </c>
      <c r="C9" s="128">
        <v>10</v>
      </c>
      <c r="D9" s="129">
        <v>4799039</v>
      </c>
      <c r="E9" s="129">
        <v>0</v>
      </c>
      <c r="F9" s="130">
        <f t="shared" si="0"/>
        <v>4799039</v>
      </c>
    </row>
    <row r="10" spans="1:6" ht="15.75">
      <c r="A10" s="163" t="s">
        <v>40</v>
      </c>
      <c r="B10" s="152" t="s">
        <v>17</v>
      </c>
      <c r="C10" s="128">
        <v>28</v>
      </c>
      <c r="D10" s="129">
        <v>268059</v>
      </c>
      <c r="E10" s="129">
        <v>0</v>
      </c>
      <c r="F10" s="130">
        <f t="shared" si="0"/>
        <v>268059</v>
      </c>
    </row>
    <row r="11" spans="1:6" ht="15.75">
      <c r="A11" s="163" t="s">
        <v>42</v>
      </c>
      <c r="B11" s="152" t="s">
        <v>18</v>
      </c>
      <c r="C11" s="128">
        <v>19</v>
      </c>
      <c r="D11" s="129">
        <v>2969768</v>
      </c>
      <c r="E11" s="129">
        <v>0</v>
      </c>
      <c r="F11" s="130">
        <f t="shared" si="0"/>
        <v>2969768</v>
      </c>
    </row>
    <row r="12" spans="1:6" ht="15.75">
      <c r="A12" s="163" t="s">
        <v>44</v>
      </c>
      <c r="B12" s="152" t="s">
        <v>19</v>
      </c>
      <c r="C12" s="128">
        <v>71</v>
      </c>
      <c r="D12" s="129">
        <v>12062906.81</v>
      </c>
      <c r="E12" s="129">
        <v>3620.78</v>
      </c>
      <c r="F12" s="130">
        <f t="shared" si="0"/>
        <v>12059286.030000001</v>
      </c>
    </row>
    <row r="13" spans="1:6" ht="15.75">
      <c r="A13" s="163" t="s">
        <v>70</v>
      </c>
      <c r="B13" s="152" t="s">
        <v>20</v>
      </c>
      <c r="C13" s="128">
        <v>27</v>
      </c>
      <c r="D13" s="129">
        <v>36538654</v>
      </c>
      <c r="E13" s="129">
        <v>0</v>
      </c>
      <c r="F13" s="130">
        <f t="shared" si="0"/>
        <v>36538654</v>
      </c>
    </row>
    <row r="14" spans="1:6" ht="15.75">
      <c r="A14" s="163" t="s">
        <v>71</v>
      </c>
      <c r="B14" s="152" t="s">
        <v>21</v>
      </c>
      <c r="C14" s="128">
        <v>1</v>
      </c>
      <c r="D14" s="129">
        <v>252682</v>
      </c>
      <c r="E14" s="129">
        <v>0</v>
      </c>
      <c r="F14" s="130">
        <f t="shared" si="0"/>
        <v>252682</v>
      </c>
    </row>
    <row r="15" spans="1:6" ht="15.75">
      <c r="A15" s="163" t="s">
        <v>72</v>
      </c>
      <c r="B15" s="152" t="s">
        <v>22</v>
      </c>
      <c r="C15" s="128">
        <v>7</v>
      </c>
      <c r="D15" s="129">
        <v>3966125</v>
      </c>
      <c r="E15" s="129">
        <v>0</v>
      </c>
      <c r="F15" s="130">
        <f t="shared" si="0"/>
        <v>3966125</v>
      </c>
    </row>
    <row r="16" spans="1:6" ht="15.75">
      <c r="A16" s="163" t="s">
        <v>73</v>
      </c>
      <c r="B16" s="152" t="s">
        <v>23</v>
      </c>
      <c r="C16" s="128">
        <v>31</v>
      </c>
      <c r="D16" s="129">
        <v>20914840</v>
      </c>
      <c r="E16" s="129">
        <v>1703361</v>
      </c>
      <c r="F16" s="130">
        <f t="shared" si="0"/>
        <v>19211479</v>
      </c>
    </row>
    <row r="17" spans="1:6" ht="15.75">
      <c r="A17" s="163" t="s">
        <v>74</v>
      </c>
      <c r="B17" s="152" t="s">
        <v>24</v>
      </c>
      <c r="C17" s="128">
        <v>16</v>
      </c>
      <c r="D17" s="129">
        <v>861924</v>
      </c>
      <c r="E17" s="129">
        <v>0</v>
      </c>
      <c r="F17" s="130">
        <f t="shared" si="0"/>
        <v>861924</v>
      </c>
    </row>
    <row r="18" spans="1:6" ht="15.75">
      <c r="A18" s="163" t="s">
        <v>81</v>
      </c>
      <c r="B18" s="152" t="s">
        <v>25</v>
      </c>
      <c r="C18" s="128">
        <v>7</v>
      </c>
      <c r="D18" s="129">
        <f>468202+12396+4072984+120+6000+5000+67114</f>
        <v>4631816</v>
      </c>
      <c r="E18" s="129">
        <v>0</v>
      </c>
      <c r="F18" s="130">
        <f t="shared" si="0"/>
        <v>4631816</v>
      </c>
    </row>
    <row r="19" spans="1:6" ht="15.75">
      <c r="A19" s="163" t="s">
        <v>82</v>
      </c>
      <c r="B19" s="152" t="s">
        <v>26</v>
      </c>
      <c r="C19" s="128">
        <v>2</v>
      </c>
      <c r="D19" s="129">
        <v>15449942</v>
      </c>
      <c r="E19" s="129">
        <v>14480750</v>
      </c>
      <c r="F19" s="130">
        <f t="shared" si="0"/>
        <v>969192</v>
      </c>
    </row>
    <row r="20" spans="1:6" ht="16.5" thickBot="1">
      <c r="A20" s="164" t="s">
        <v>83</v>
      </c>
      <c r="B20" s="165" t="s">
        <v>51</v>
      </c>
      <c r="C20" s="128">
        <v>46</v>
      </c>
      <c r="D20" s="129">
        <v>8728860</v>
      </c>
      <c r="E20" s="129">
        <v>48766</v>
      </c>
      <c r="F20" s="130">
        <f t="shared" si="0"/>
        <v>8680094</v>
      </c>
    </row>
    <row r="21" spans="1:6" ht="30" customHeight="1" thickBot="1">
      <c r="A21" s="205" t="s">
        <v>54</v>
      </c>
      <c r="B21" s="206"/>
      <c r="C21" s="131">
        <f>SUM(C7:C20)</f>
        <v>539</v>
      </c>
      <c r="D21" s="72">
        <f>SUM(D7:D20)</f>
        <v>139417085.81</v>
      </c>
      <c r="E21" s="72">
        <f>SUM(E7:E20)</f>
        <v>16924909.31</v>
      </c>
      <c r="F21" s="132">
        <f>SUM(F7:F20)</f>
        <v>122492176.5</v>
      </c>
    </row>
  </sheetData>
  <mergeCells count="3">
    <mergeCell ref="E2:F2"/>
    <mergeCell ref="A5:F5"/>
    <mergeCell ref="A21:B2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9901</dc:title>
  <dc:subject/>
  <dc:creator>Peter SZAKÁCS</dc:creator>
  <cp:keywords/>
  <dc:description/>
  <cp:lastModifiedBy>mf_sr</cp:lastModifiedBy>
  <cp:lastPrinted>2003-10-14T13:05:08Z</cp:lastPrinted>
  <dcterms:created xsi:type="dcterms:W3CDTF">2001-02-09T11:10:30Z</dcterms:created>
  <cp:category/>
  <cp:version/>
  <cp:contentType/>
  <cp:contentStatus/>
</cp:coreProperties>
</file>