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<sst xmlns="http://schemas.openxmlformats.org/spreadsheetml/2006/main" count="76" uniqueCount="64">
  <si>
    <t>Príloha č. 2</t>
  </si>
  <si>
    <t>Stav pasív k 30. 4. 2000</t>
  </si>
  <si>
    <t>Stav pasív k 31. 12. 2000</t>
  </si>
  <si>
    <t>Skutočnosť</t>
  </si>
  <si>
    <t>Rozpočet</t>
  </si>
  <si>
    <t>Rozdiel</t>
  </si>
  <si>
    <t>Č.r.</t>
  </si>
  <si>
    <t>PASÍVA (v tis. Sk)</t>
  </si>
  <si>
    <t>k 31.12.1999</t>
  </si>
  <si>
    <t>31.12.2000</t>
  </si>
  <si>
    <t>k 31.12.2000</t>
  </si>
  <si>
    <t>skut. - rozp. 2000</t>
  </si>
  <si>
    <t>skut. 2000 - skut. 1999</t>
  </si>
  <si>
    <t>1.</t>
  </si>
  <si>
    <t xml:space="preserve">Záväzky voči bankám </t>
  </si>
  <si>
    <t>z toho:</t>
  </si>
  <si>
    <t>- z úverov prijatých od NBS</t>
  </si>
  <si>
    <t>0</t>
  </si>
  <si>
    <t>- z úverov prijatých od bánk</t>
  </si>
  <si>
    <t>2.</t>
  </si>
  <si>
    <t xml:space="preserve">Záväzky z iných hodnôt </t>
  </si>
  <si>
    <t>3.</t>
  </si>
  <si>
    <t>Záväzky z cenných papierov</t>
  </si>
  <si>
    <t xml:space="preserve">- záväzky zo štát.pokl.poukážok </t>
  </si>
  <si>
    <t>4.</t>
  </si>
  <si>
    <t xml:space="preserve">Záväzky z priameho poistenia a zaistenia vývozných úverov </t>
  </si>
  <si>
    <t>5.</t>
  </si>
  <si>
    <t xml:space="preserve">Zverené zdroje financovania </t>
  </si>
  <si>
    <t xml:space="preserve">- fond na financovanie vývozných úverov </t>
  </si>
  <si>
    <t>- fond na vyrovnávanie ekon. rozdielov z operácií na fin. trhoch</t>
  </si>
  <si>
    <t xml:space="preserve">- fond na poistenie KD vývoz.úv.proti polit.rizikám a SD a DD vývoz.úv.proti polit. a komerč. rizikám </t>
  </si>
  <si>
    <t>- fond na vyrovnávanie kurz.strát pri poisťovaní zahranič.bánk a pod- dodávateľov konečnej dodávky</t>
  </si>
  <si>
    <t>6.</t>
  </si>
  <si>
    <t>Vlastné zdroje financovania</t>
  </si>
  <si>
    <t xml:space="preserve">- dovozný fond na financovanie dovoz. úverov </t>
  </si>
  <si>
    <t>-</t>
  </si>
  <si>
    <t>- záručný fond</t>
  </si>
  <si>
    <t>- fond na záruky</t>
  </si>
  <si>
    <t xml:space="preserve">- fond na krytie komerčných rizík KD vývozných úverov </t>
  </si>
  <si>
    <t xml:space="preserve">- ostatné účelové finančné fondy </t>
  </si>
  <si>
    <t>7.</t>
  </si>
  <si>
    <t>Emisia dlhopisov</t>
  </si>
  <si>
    <t>8.</t>
  </si>
  <si>
    <t xml:space="preserve">Základné imanie a kapitálové fondy </t>
  </si>
  <si>
    <t>- základné imanie</t>
  </si>
  <si>
    <t>- ostatné kapitálové fondy</t>
  </si>
  <si>
    <t>9.</t>
  </si>
  <si>
    <t>Fondy tvorené zo zisku a ostatné fondy</t>
  </si>
  <si>
    <t>- zákonný rezervný fond</t>
  </si>
  <si>
    <t>10.</t>
  </si>
  <si>
    <t>Rezervy</t>
  </si>
  <si>
    <t xml:space="preserve">- z bankovej činnosti </t>
  </si>
  <si>
    <t xml:space="preserve">- z poisťov.činností </t>
  </si>
  <si>
    <t>- z prevádzk. činnosti</t>
  </si>
  <si>
    <t>11.</t>
  </si>
  <si>
    <t>Prijaté úvery od bánk</t>
  </si>
  <si>
    <t>12.</t>
  </si>
  <si>
    <t>Ostatné pasíva</t>
  </si>
  <si>
    <t>13.</t>
  </si>
  <si>
    <t xml:space="preserve">H V min.rokov </t>
  </si>
  <si>
    <t>14.</t>
  </si>
  <si>
    <t>H V bežného roka</t>
  </si>
  <si>
    <t>15.</t>
  </si>
  <si>
    <t>PASÍVA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</si>
</sst>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"/>
  </numFmts>
  <fonts count="7">
    <font>
      <sz val="12"/>
      <name val="AT*Switzerland"/>
      <family val="0"/>
    </font>
    <font>
      <b/>
      <sz val="14"/>
      <name val="AT*Switzerland"/>
      <family val="0"/>
    </font>
    <font>
      <sz val="10"/>
      <name val="AT*Switzerland"/>
      <family val="0"/>
    </font>
    <font>
      <sz val="14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sz val="11"/>
      <name val="AT*Switzerland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0" borderId="2" xfId="16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2" fillId="0" borderId="5" xfId="16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&#269;et%20EX%20SR\2000\Ro&#269;n&#225;%20spr&#225;va\Pr&#237;loha%20-%20tabu&#318;ky%20(1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2000"/>
      <sheetName val="P-2000"/>
      <sheetName val="N-2000"/>
      <sheetName val="PN-2000"/>
      <sheetName val="FIN"/>
      <sheetName val="POISŤ"/>
      <sheetName val="VLAST"/>
    </sheetNames>
    <sheetDataSet>
      <sheetData sheetId="2">
        <row r="29">
          <cell r="D29">
            <v>131778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:IV16384"/>
    </sheetView>
  </sheetViews>
  <sheetFormatPr defaultColWidth="8.796875" defaultRowHeight="15"/>
  <cols>
    <col min="1" max="1" width="3" style="2" customWidth="1"/>
    <col min="2" max="2" width="30.59765625" style="2" customWidth="1"/>
    <col min="3" max="3" width="9.09765625" style="2" customWidth="1"/>
    <col min="4" max="4" width="8.296875" style="2" customWidth="1"/>
    <col min="5" max="5" width="9.09765625" style="2" customWidth="1"/>
    <col min="6" max="7" width="9.59765625" style="2" customWidth="1"/>
    <col min="8" max="16384" width="8.8984375" style="2" customWidth="1"/>
  </cols>
  <sheetData>
    <row r="1" spans="1:7" ht="24" customHeight="1">
      <c r="A1" s="1"/>
      <c r="E1" s="3"/>
      <c r="F1" s="3"/>
      <c r="G1" s="4" t="s">
        <v>0</v>
      </c>
    </row>
    <row r="2" ht="18" hidden="1">
      <c r="A2" s="1" t="s">
        <v>1</v>
      </c>
    </row>
    <row r="3" ht="21.75" customHeight="1">
      <c r="A3" s="5" t="s">
        <v>2</v>
      </c>
    </row>
    <row r="4" spans="1:2" ht="18.75" thickBot="1">
      <c r="A4" s="5"/>
      <c r="B4" s="1"/>
    </row>
    <row r="5" spans="1:7" ht="16.5" customHeight="1">
      <c r="A5" s="6"/>
      <c r="B5" s="7"/>
      <c r="C5" s="8" t="s">
        <v>3</v>
      </c>
      <c r="D5" s="8" t="s">
        <v>4</v>
      </c>
      <c r="E5" s="8" t="s">
        <v>3</v>
      </c>
      <c r="F5" s="8" t="s">
        <v>5</v>
      </c>
      <c r="G5" s="8" t="s">
        <v>5</v>
      </c>
    </row>
    <row r="6" spans="1:7" ht="28.5" customHeight="1" thickBot="1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</row>
    <row r="7" spans="1:7" ht="17.25" customHeight="1">
      <c r="A7" s="12" t="s">
        <v>13</v>
      </c>
      <c r="B7" s="13" t="s">
        <v>14</v>
      </c>
      <c r="C7" s="14">
        <f>C9+C10</f>
        <v>0</v>
      </c>
      <c r="D7" s="14">
        <f>D9+D10</f>
        <v>0</v>
      </c>
      <c r="E7" s="14">
        <f>E9+E10</f>
        <v>0</v>
      </c>
      <c r="F7" s="14">
        <f>E7-D7</f>
        <v>0</v>
      </c>
      <c r="G7" s="14">
        <f>E7-C7</f>
        <v>0</v>
      </c>
    </row>
    <row r="8" spans="1:7" ht="15" customHeight="1">
      <c r="A8" s="15"/>
      <c r="B8" s="16" t="s">
        <v>15</v>
      </c>
      <c r="C8" s="17"/>
      <c r="D8" s="17"/>
      <c r="E8" s="17"/>
      <c r="F8" s="17"/>
      <c r="G8" s="17"/>
    </row>
    <row r="9" spans="1:7" ht="17.25" customHeight="1">
      <c r="A9" s="18"/>
      <c r="B9" s="19" t="s">
        <v>16</v>
      </c>
      <c r="C9" s="20">
        <v>0</v>
      </c>
      <c r="D9" s="20" t="s">
        <v>17</v>
      </c>
      <c r="E9" s="20">
        <v>0</v>
      </c>
      <c r="F9" s="20">
        <f>E9-D9</f>
        <v>0</v>
      </c>
      <c r="G9" s="20">
        <f>E9-C9</f>
        <v>0</v>
      </c>
    </row>
    <row r="10" spans="1:7" ht="17.25" customHeight="1" thickBot="1">
      <c r="A10" s="21"/>
      <c r="B10" s="22" t="s">
        <v>18</v>
      </c>
      <c r="C10" s="23">
        <v>0</v>
      </c>
      <c r="D10" s="23" t="s">
        <v>17</v>
      </c>
      <c r="E10" s="23">
        <v>0</v>
      </c>
      <c r="F10" s="23">
        <f>E10-D10</f>
        <v>0</v>
      </c>
      <c r="G10" s="23">
        <f>E10-C10</f>
        <v>0</v>
      </c>
    </row>
    <row r="11" spans="1:7" ht="17.25" customHeight="1" thickBot="1">
      <c r="A11" s="24" t="s">
        <v>19</v>
      </c>
      <c r="B11" s="25" t="s">
        <v>20</v>
      </c>
      <c r="C11" s="26">
        <v>0</v>
      </c>
      <c r="D11" s="26">
        <v>0</v>
      </c>
      <c r="E11" s="26">
        <v>0</v>
      </c>
      <c r="F11" s="26">
        <f>E11-D11</f>
        <v>0</v>
      </c>
      <c r="G11" s="26">
        <f>E11-C11</f>
        <v>0</v>
      </c>
    </row>
    <row r="12" spans="1:7" ht="17.25" customHeight="1">
      <c r="A12" s="27" t="s">
        <v>21</v>
      </c>
      <c r="B12" s="13" t="s">
        <v>22</v>
      </c>
      <c r="C12" s="14">
        <v>111890</v>
      </c>
      <c r="D12" s="14">
        <v>0</v>
      </c>
      <c r="E12" s="14">
        <v>0</v>
      </c>
      <c r="F12" s="14">
        <f>E12-D12</f>
        <v>0</v>
      </c>
      <c r="G12" s="14">
        <f>E12-C12</f>
        <v>-111890</v>
      </c>
    </row>
    <row r="13" spans="1:7" ht="15" customHeight="1">
      <c r="A13" s="28"/>
      <c r="B13" s="16" t="s">
        <v>15</v>
      </c>
      <c r="C13" s="17"/>
      <c r="D13" s="17"/>
      <c r="E13" s="17"/>
      <c r="F13" s="17"/>
      <c r="G13" s="17"/>
    </row>
    <row r="14" spans="1:7" ht="17.25" customHeight="1" thickBot="1">
      <c r="A14" s="29"/>
      <c r="B14" s="30" t="s">
        <v>23</v>
      </c>
      <c r="C14" s="31">
        <v>0</v>
      </c>
      <c r="D14" s="31">
        <v>0</v>
      </c>
      <c r="E14" s="31">
        <v>0</v>
      </c>
      <c r="F14" s="31">
        <f>E14-D14</f>
        <v>0</v>
      </c>
      <c r="G14" s="31">
        <f>E14-C14</f>
        <v>0</v>
      </c>
    </row>
    <row r="15" spans="1:7" ht="29.25" customHeight="1" thickBot="1">
      <c r="A15" s="24" t="s">
        <v>24</v>
      </c>
      <c r="B15" s="25" t="s">
        <v>25</v>
      </c>
      <c r="C15" s="26">
        <v>3139</v>
      </c>
      <c r="D15" s="26">
        <v>1953</v>
      </c>
      <c r="E15" s="26">
        <v>7663</v>
      </c>
      <c r="F15" s="26">
        <f>E15-D15</f>
        <v>5710</v>
      </c>
      <c r="G15" s="26">
        <f>E15-C15</f>
        <v>4524</v>
      </c>
    </row>
    <row r="16" spans="1:7" ht="17.25" customHeight="1">
      <c r="A16" s="32" t="s">
        <v>26</v>
      </c>
      <c r="B16" s="13" t="s">
        <v>27</v>
      </c>
      <c r="C16" s="14">
        <f>SUM(C18:C21)</f>
        <v>1340013</v>
      </c>
      <c r="D16" s="14">
        <f>SUM(D18:D21)</f>
        <v>1840013</v>
      </c>
      <c r="E16" s="14">
        <f>SUM(E18:E21)</f>
        <v>1840013</v>
      </c>
      <c r="F16" s="14">
        <f>E16-D16</f>
        <v>0</v>
      </c>
      <c r="G16" s="14">
        <f>E16-C16</f>
        <v>500000</v>
      </c>
    </row>
    <row r="17" spans="1:7" ht="15" customHeight="1">
      <c r="A17" s="18"/>
      <c r="B17" s="16" t="s">
        <v>15</v>
      </c>
      <c r="C17" s="17"/>
      <c r="D17" s="17"/>
      <c r="E17" s="17"/>
      <c r="F17" s="17"/>
      <c r="G17" s="17"/>
    </row>
    <row r="18" spans="1:7" ht="17.25" customHeight="1">
      <c r="A18" s="18"/>
      <c r="B18" s="19" t="s">
        <v>28</v>
      </c>
      <c r="C18" s="20">
        <v>0</v>
      </c>
      <c r="D18" s="20">
        <v>500000</v>
      </c>
      <c r="E18" s="20">
        <v>500000</v>
      </c>
      <c r="F18" s="20">
        <f>E18-D18</f>
        <v>0</v>
      </c>
      <c r="G18" s="20">
        <f>E18-C18</f>
        <v>500000</v>
      </c>
    </row>
    <row r="19" spans="1:7" ht="29.25" customHeight="1">
      <c r="A19" s="18"/>
      <c r="B19" s="33" t="s">
        <v>29</v>
      </c>
      <c r="C19" s="34">
        <v>145777</v>
      </c>
      <c r="D19" s="34">
        <v>145777</v>
      </c>
      <c r="E19" s="34">
        <v>145777</v>
      </c>
      <c r="F19" s="34">
        <f>E19-D19</f>
        <v>0</v>
      </c>
      <c r="G19" s="34">
        <f>E19-C19</f>
        <v>0</v>
      </c>
    </row>
    <row r="20" spans="1:7" ht="42" customHeight="1" thickBot="1">
      <c r="A20" s="18"/>
      <c r="B20" s="33" t="s">
        <v>30</v>
      </c>
      <c r="C20" s="34">
        <v>1194236</v>
      </c>
      <c r="D20" s="34">
        <v>1194236</v>
      </c>
      <c r="E20" s="34">
        <v>1194236</v>
      </c>
      <c r="F20" s="34">
        <f>E20-D20</f>
        <v>0</v>
      </c>
      <c r="G20" s="34">
        <f>E20-C20</f>
        <v>0</v>
      </c>
    </row>
    <row r="21" spans="1:7" ht="42" customHeight="1" hidden="1">
      <c r="A21" s="21"/>
      <c r="B21" s="22" t="s">
        <v>31</v>
      </c>
      <c r="C21" s="23">
        <v>0</v>
      </c>
      <c r="D21" s="23">
        <v>0</v>
      </c>
      <c r="E21" s="23">
        <v>0</v>
      </c>
      <c r="F21" s="23">
        <f>E21-D21</f>
        <v>0</v>
      </c>
      <c r="G21" s="23">
        <f>E21-C21</f>
        <v>0</v>
      </c>
    </row>
    <row r="22" spans="1:7" ht="17.25" customHeight="1">
      <c r="A22" s="32" t="s">
        <v>32</v>
      </c>
      <c r="B22" s="13" t="s">
        <v>33</v>
      </c>
      <c r="C22" s="14">
        <f>SUM(C24:C28)</f>
        <v>578373</v>
      </c>
      <c r="D22" s="14">
        <f>SUM(D24:D28)</f>
        <v>583107</v>
      </c>
      <c r="E22" s="14">
        <f>SUM(E24:E28)</f>
        <v>679837</v>
      </c>
      <c r="F22" s="14">
        <f>E22-D22</f>
        <v>96730</v>
      </c>
      <c r="G22" s="14">
        <f>E22-C22</f>
        <v>101464</v>
      </c>
    </row>
    <row r="23" spans="1:7" ht="15" customHeight="1">
      <c r="A23" s="18"/>
      <c r="B23" s="16" t="s">
        <v>15</v>
      </c>
      <c r="C23" s="17"/>
      <c r="D23" s="17"/>
      <c r="E23" s="17"/>
      <c r="F23" s="17"/>
      <c r="G23" s="17"/>
    </row>
    <row r="24" spans="1:7" ht="17.25" customHeight="1">
      <c r="A24" s="18"/>
      <c r="B24" s="19" t="s">
        <v>34</v>
      </c>
      <c r="C24" s="20">
        <v>187335</v>
      </c>
      <c r="D24" s="20">
        <v>190000</v>
      </c>
      <c r="E24" s="35" t="s">
        <v>35</v>
      </c>
      <c r="F24" s="20">
        <f>-D24</f>
        <v>-190000</v>
      </c>
      <c r="G24" s="20">
        <f>-C24</f>
        <v>-187335</v>
      </c>
    </row>
    <row r="25" spans="1:7" s="37" customFormat="1" ht="17.25" customHeight="1">
      <c r="A25" s="18"/>
      <c r="B25" s="33" t="s">
        <v>36</v>
      </c>
      <c r="C25" s="34">
        <v>299931</v>
      </c>
      <c r="D25" s="34">
        <v>302000</v>
      </c>
      <c r="E25" s="36" t="s">
        <v>35</v>
      </c>
      <c r="F25" s="34">
        <f>-D25</f>
        <v>-302000</v>
      </c>
      <c r="G25" s="34">
        <f>-C25</f>
        <v>-299931</v>
      </c>
    </row>
    <row r="26" spans="1:7" s="37" customFormat="1" ht="17.25" customHeight="1">
      <c r="A26" s="18"/>
      <c r="B26" s="33" t="s">
        <v>37</v>
      </c>
      <c r="C26" s="36" t="s">
        <v>35</v>
      </c>
      <c r="D26" s="36" t="s">
        <v>35</v>
      </c>
      <c r="E26" s="34">
        <v>588730</v>
      </c>
      <c r="F26" s="34">
        <f>E26</f>
        <v>588730</v>
      </c>
      <c r="G26" s="34">
        <f>E26</f>
        <v>588730</v>
      </c>
    </row>
    <row r="27" spans="1:7" ht="27.75" customHeight="1">
      <c r="A27" s="18"/>
      <c r="B27" s="33" t="s">
        <v>38</v>
      </c>
      <c r="C27" s="34">
        <v>91107</v>
      </c>
      <c r="D27" s="34">
        <v>91107</v>
      </c>
      <c r="E27" s="34">
        <v>91107</v>
      </c>
      <c r="F27" s="34">
        <f>E27-D27</f>
        <v>0</v>
      </c>
      <c r="G27" s="34">
        <f>E27-C27</f>
        <v>0</v>
      </c>
    </row>
    <row r="28" spans="1:7" s="37" customFormat="1" ht="17.25" customHeight="1" thickBot="1">
      <c r="A28" s="21"/>
      <c r="B28" s="22" t="s">
        <v>39</v>
      </c>
      <c r="C28" s="23">
        <v>0</v>
      </c>
      <c r="D28" s="23">
        <v>0</v>
      </c>
      <c r="E28" s="23">
        <v>0</v>
      </c>
      <c r="F28" s="23">
        <f>E28-D28</f>
        <v>0</v>
      </c>
      <c r="G28" s="23">
        <f>E28-C28</f>
        <v>0</v>
      </c>
    </row>
    <row r="29" spans="1:7" s="37" customFormat="1" ht="17.25" customHeight="1" thickBot="1">
      <c r="A29" s="24" t="s">
        <v>40</v>
      </c>
      <c r="B29" s="25" t="s">
        <v>41</v>
      </c>
      <c r="C29" s="26">
        <v>0</v>
      </c>
      <c r="D29" s="26">
        <v>0</v>
      </c>
      <c r="E29" s="26">
        <v>0</v>
      </c>
      <c r="F29" s="26">
        <f>E29-D29</f>
        <v>0</v>
      </c>
      <c r="G29" s="26">
        <f>E29-C29</f>
        <v>0</v>
      </c>
    </row>
    <row r="30" spans="1:7" ht="17.25" customHeight="1">
      <c r="A30" s="32" t="s">
        <v>42</v>
      </c>
      <c r="B30" s="13" t="s">
        <v>43</v>
      </c>
      <c r="C30" s="14">
        <f>C32+C33</f>
        <v>2685540</v>
      </c>
      <c r="D30" s="14">
        <f>D32+D33</f>
        <v>2685540</v>
      </c>
      <c r="E30" s="14">
        <f>E32+E33</f>
        <v>2685540</v>
      </c>
      <c r="F30" s="14">
        <f>E30-D30</f>
        <v>0</v>
      </c>
      <c r="G30" s="14">
        <f>E30-C30</f>
        <v>0</v>
      </c>
    </row>
    <row r="31" spans="1:7" ht="14.25" customHeight="1">
      <c r="A31" s="18"/>
      <c r="B31" s="16" t="s">
        <v>15</v>
      </c>
      <c r="C31" s="17"/>
      <c r="D31" s="17"/>
      <c r="E31" s="17"/>
      <c r="F31" s="17"/>
      <c r="G31" s="17"/>
    </row>
    <row r="32" spans="1:7" ht="17.25" customHeight="1">
      <c r="A32" s="18"/>
      <c r="B32" s="19" t="s">
        <v>44</v>
      </c>
      <c r="C32" s="20">
        <v>2370000</v>
      </c>
      <c r="D32" s="20">
        <v>2370000</v>
      </c>
      <c r="E32" s="20">
        <v>2670000</v>
      </c>
      <c r="F32" s="20">
        <f>E32-D32</f>
        <v>300000</v>
      </c>
      <c r="G32" s="20">
        <f>E32-C32</f>
        <v>300000</v>
      </c>
    </row>
    <row r="33" spans="1:7" ht="17.25" customHeight="1" thickBot="1">
      <c r="A33" s="21"/>
      <c r="B33" s="30" t="s">
        <v>45</v>
      </c>
      <c r="C33" s="31">
        <v>315540</v>
      </c>
      <c r="D33" s="31">
        <v>315540</v>
      </c>
      <c r="E33" s="31">
        <v>15540</v>
      </c>
      <c r="F33" s="31">
        <f>E33-D33</f>
        <v>-300000</v>
      </c>
      <c r="G33" s="31">
        <f>E33-C33</f>
        <v>-300000</v>
      </c>
    </row>
    <row r="34" spans="1:7" ht="17.25" customHeight="1">
      <c r="A34" s="32" t="s">
        <v>46</v>
      </c>
      <c r="B34" s="13" t="s">
        <v>47</v>
      </c>
      <c r="C34" s="14">
        <v>248459</v>
      </c>
      <c r="D34" s="14">
        <v>246487</v>
      </c>
      <c r="E34" s="14">
        <v>250438</v>
      </c>
      <c r="F34" s="14">
        <f>E34-D34</f>
        <v>3951</v>
      </c>
      <c r="G34" s="14">
        <f>E34-C34</f>
        <v>1979</v>
      </c>
    </row>
    <row r="35" spans="1:7" ht="14.25" customHeight="1">
      <c r="A35" s="18"/>
      <c r="B35" s="16" t="s">
        <v>15</v>
      </c>
      <c r="C35" s="17"/>
      <c r="D35" s="17"/>
      <c r="E35" s="17"/>
      <c r="F35" s="17"/>
      <c r="G35" s="17"/>
    </row>
    <row r="36" spans="1:7" ht="17.25" customHeight="1" thickBot="1">
      <c r="A36" s="18"/>
      <c r="B36" s="16" t="s">
        <v>48</v>
      </c>
      <c r="C36" s="17">
        <v>222900</v>
      </c>
      <c r="D36" s="17">
        <v>229200</v>
      </c>
      <c r="E36" s="17">
        <v>229506</v>
      </c>
      <c r="F36" s="17">
        <f>E36-D36</f>
        <v>306</v>
      </c>
      <c r="G36" s="17">
        <f>E36-C36</f>
        <v>6606</v>
      </c>
    </row>
    <row r="37" spans="1:7" ht="17.25" customHeight="1">
      <c r="A37" s="32" t="s">
        <v>49</v>
      </c>
      <c r="B37" s="13" t="s">
        <v>50</v>
      </c>
      <c r="C37" s="14">
        <f>C39+C40</f>
        <v>53220</v>
      </c>
      <c r="D37" s="14">
        <f>D39+D40</f>
        <v>71861</v>
      </c>
      <c r="E37" s="14">
        <f>E39+E40</f>
        <v>78364</v>
      </c>
      <c r="F37" s="14">
        <f>E37-D37</f>
        <v>6503</v>
      </c>
      <c r="G37" s="14">
        <f>E37-C37</f>
        <v>25144</v>
      </c>
    </row>
    <row r="38" spans="1:7" ht="14.25" customHeight="1">
      <c r="A38" s="18"/>
      <c r="B38" s="16" t="s">
        <v>15</v>
      </c>
      <c r="C38" s="17"/>
      <c r="D38" s="17"/>
      <c r="E38" s="17"/>
      <c r="F38" s="17"/>
      <c r="G38" s="17"/>
    </row>
    <row r="39" spans="1:7" ht="17.25" customHeight="1">
      <c r="A39" s="18"/>
      <c r="B39" s="19" t="s">
        <v>51</v>
      </c>
      <c r="C39" s="20">
        <v>8433</v>
      </c>
      <c r="D39" s="20">
        <v>16056</v>
      </c>
      <c r="E39" s="20">
        <v>14580</v>
      </c>
      <c r="F39" s="20">
        <f aca="true" t="shared" si="0" ref="F39:F46">E39-D39</f>
        <v>-1476</v>
      </c>
      <c r="G39" s="20">
        <f aca="true" t="shared" si="1" ref="G39:G46">E39-C39</f>
        <v>6147</v>
      </c>
    </row>
    <row r="40" spans="1:7" ht="17.25" customHeight="1" thickBot="1">
      <c r="A40" s="18"/>
      <c r="B40" s="33" t="s">
        <v>52</v>
      </c>
      <c r="C40" s="34">
        <f>3462+41325</f>
        <v>44787</v>
      </c>
      <c r="D40" s="34">
        <v>55805</v>
      </c>
      <c r="E40" s="34">
        <f>29400+34384</f>
        <v>63784</v>
      </c>
      <c r="F40" s="34">
        <f t="shared" si="0"/>
        <v>7979</v>
      </c>
      <c r="G40" s="34">
        <f t="shared" si="1"/>
        <v>18997</v>
      </c>
    </row>
    <row r="41" spans="1:7" ht="17.25" customHeight="1" hidden="1">
      <c r="A41" s="18"/>
      <c r="B41" s="16" t="s">
        <v>53</v>
      </c>
      <c r="C41" s="17">
        <v>0</v>
      </c>
      <c r="D41" s="17">
        <v>0</v>
      </c>
      <c r="E41" s="17">
        <v>0</v>
      </c>
      <c r="F41" s="17">
        <f t="shared" si="0"/>
        <v>0</v>
      </c>
      <c r="G41" s="17">
        <f t="shared" si="1"/>
        <v>0</v>
      </c>
    </row>
    <row r="42" spans="1:7" ht="17.25" customHeight="1" thickBot="1">
      <c r="A42" s="24" t="s">
        <v>54</v>
      </c>
      <c r="B42" s="25" t="s">
        <v>55</v>
      </c>
      <c r="C42" s="26">
        <v>0</v>
      </c>
      <c r="D42" s="26">
        <v>0</v>
      </c>
      <c r="E42" s="26">
        <v>0</v>
      </c>
      <c r="F42" s="26">
        <f t="shared" si="0"/>
        <v>0</v>
      </c>
      <c r="G42" s="26">
        <f t="shared" si="1"/>
        <v>0</v>
      </c>
    </row>
    <row r="43" spans="1:7" ht="17.25" customHeight="1" thickBot="1">
      <c r="A43" s="24" t="s">
        <v>56</v>
      </c>
      <c r="B43" s="25" t="s">
        <v>57</v>
      </c>
      <c r="C43" s="26">
        <v>23243</v>
      </c>
      <c r="D43" s="26">
        <v>21603</v>
      </c>
      <c r="E43" s="26">
        <v>283244</v>
      </c>
      <c r="F43" s="26">
        <f t="shared" si="0"/>
        <v>261641</v>
      </c>
      <c r="G43" s="26">
        <f t="shared" si="1"/>
        <v>260001</v>
      </c>
    </row>
    <row r="44" spans="1:7" ht="17.25" customHeight="1" thickBot="1">
      <c r="A44" s="24" t="s">
        <v>58</v>
      </c>
      <c r="B44" s="25" t="s">
        <v>59</v>
      </c>
      <c r="C44" s="26">
        <v>222659</v>
      </c>
      <c r="D44" s="26">
        <v>314359</v>
      </c>
      <c r="E44" s="26">
        <v>324170</v>
      </c>
      <c r="F44" s="26">
        <f t="shared" si="0"/>
        <v>9811</v>
      </c>
      <c r="G44" s="26">
        <f t="shared" si="1"/>
        <v>101511</v>
      </c>
    </row>
    <row r="45" spans="1:7" ht="17.25" customHeight="1" thickBot="1">
      <c r="A45" s="24" t="s">
        <v>60</v>
      </c>
      <c r="B45" s="25" t="s">
        <v>61</v>
      </c>
      <c r="C45" s="26">
        <v>132117</v>
      </c>
      <c r="D45" s="26">
        <f>'[1]N-2000'!D29</f>
        <v>131778</v>
      </c>
      <c r="E45" s="26">
        <v>275053</v>
      </c>
      <c r="F45" s="26">
        <f t="shared" si="0"/>
        <v>143275</v>
      </c>
      <c r="G45" s="26">
        <f t="shared" si="1"/>
        <v>142936</v>
      </c>
    </row>
    <row r="46" spans="1:7" ht="22.5" customHeight="1" thickBot="1">
      <c r="A46" s="38" t="s">
        <v>62</v>
      </c>
      <c r="B46" s="39" t="s">
        <v>63</v>
      </c>
      <c r="C46" s="40">
        <f>C7+C11+C12+C15+C16+C22+C29+C30+C34+C37+C42+C43+C44+C45</f>
        <v>5398653</v>
      </c>
      <c r="D46" s="40">
        <f>D7+D11+D12+D15+D16+D22+D29+D30+D34+D37+D42+D43+D44+D45</f>
        <v>5896701</v>
      </c>
      <c r="E46" s="40">
        <f>E7+E11+E12+E15+E16+E22+E29+E30+E34+E37+E42+E43+E44+E45</f>
        <v>6424322</v>
      </c>
      <c r="F46" s="40">
        <f t="shared" si="0"/>
        <v>527621</v>
      </c>
      <c r="G46" s="40">
        <f t="shared" si="1"/>
        <v>1025669</v>
      </c>
    </row>
    <row r="48" ht="14.25">
      <c r="A48" s="4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dcterms:created xsi:type="dcterms:W3CDTF">2001-05-09T11:10:50Z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