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ver.1" sheetId="1" r:id="rId1"/>
  </sheets>
  <definedNames>
    <definedName name="_xlnm.Print_Titles" localSheetId="0">'ver.1'!$4:$6</definedName>
  </definedNames>
  <calcPr fullCalcOnLoad="1"/>
</workbook>
</file>

<file path=xl/sharedStrings.xml><?xml version="1.0" encoding="utf-8"?>
<sst xmlns="http://schemas.openxmlformats.org/spreadsheetml/2006/main" count="205" uniqueCount="201">
  <si>
    <t>Poznámka</t>
  </si>
  <si>
    <t>Kancelária Národnej rady SR</t>
  </si>
  <si>
    <t>Kancelária prezidenta SR</t>
  </si>
  <si>
    <t>Reprezentácia štátu a obyvateľov SR</t>
  </si>
  <si>
    <t>Úrad vlády SR</t>
  </si>
  <si>
    <t>Zabezpečenie trvalého informačného servisu verejnosti</t>
  </si>
  <si>
    <t>Summit predsedov vlád krajín SEI 2005</t>
  </si>
  <si>
    <t>Podpora multikultúrneho charakteru spoločnosti</t>
  </si>
  <si>
    <t>Trvalé úlohy Úradu vlády SR nezabezpečené v rozpočte na rok 2005</t>
  </si>
  <si>
    <t>Zvýšené prevádzkové náklady budov a zariadení Úradu vlády SR</t>
  </si>
  <si>
    <t>Ústavný súd SR</t>
  </si>
  <si>
    <t>Rozvíjanie vzťahov spolupráce pri interpretácii a aplikácii práva ES/EÚ</t>
  </si>
  <si>
    <t>Dokončenie rekonštrukcie Jiskrových kasární</t>
  </si>
  <si>
    <t>Zabezpečenie prostriedkov na mzdy a poistné do poisťovní</t>
  </si>
  <si>
    <t>Kancelária súdnej rady SR</t>
  </si>
  <si>
    <t>Najvyšší súd SR</t>
  </si>
  <si>
    <t>Kapitola / Názov programu</t>
  </si>
  <si>
    <t>Generálna prokuratúra SR</t>
  </si>
  <si>
    <t>umiestnenie prokuratúr</t>
  </si>
  <si>
    <t>Realizácia vzájomnej výmeny informácií medzi orgánmi činnými v trestnom konaní</t>
  </si>
  <si>
    <t>Vytvorenie tlačového oddelenia Generálnej prokuratúry SR</t>
  </si>
  <si>
    <t>Implementácia práva Europskej únie</t>
  </si>
  <si>
    <t>Najvyšší kontrolný úrad SR</t>
  </si>
  <si>
    <t>Stabilizácia odborných zamestnancov</t>
  </si>
  <si>
    <t>Oprava fasády administratívnej budovy NKÚ SR v Banskej Bystrici, ktorá je majetkom štátu v správe NKÚ SR</t>
  </si>
  <si>
    <t>Nákup, aktualizácia a modernizácia systémového, administratívneho, riadiaceho a aplikačného SW vybavenia, vrátane technickej a sieťovej infraštruktúry</t>
  </si>
  <si>
    <t>Obnova dopravných prostriedkov</t>
  </si>
  <si>
    <t>Nákup bytov pre ústavných činiteľov</t>
  </si>
  <si>
    <t>Slovenská informačná služba</t>
  </si>
  <si>
    <t>Skvalitnenie spravodajskej činnosti</t>
  </si>
  <si>
    <t>Objektová bezpečnosť</t>
  </si>
  <si>
    <t>Dobudovanie vysokorýchlostného spojenia na prenos dát do IS</t>
  </si>
  <si>
    <t>Ochrana utajovaných skutočností</t>
  </si>
  <si>
    <t>Rozvoj technologickej infraštruktúry (RTI)</t>
  </si>
  <si>
    <t>Ministerstvo zahraničných vecí SR</t>
  </si>
  <si>
    <t>Ministerstvo vnútra SR</t>
  </si>
  <si>
    <t>Systém pre vydávanie ID kariet, REGOB</t>
  </si>
  <si>
    <t>Výstavba rádiokomunikačnej siete štátnej správy SITNO</t>
  </si>
  <si>
    <t>Analyticko-koordinačné centrum Prezídia PZ, boj s organizovaným zločinom a korupciou</t>
  </si>
  <si>
    <t>Zachovanie zvýšeného hodnostného príplatku policajtov a ďalšieho platu HaZZ</t>
  </si>
  <si>
    <t>Riešenie problematiky osobitného účtu MV SR v roku 2005</t>
  </si>
  <si>
    <t>Vybudovanie azylovej kapacity SR na úrovni štandardov krajín EÚ a urýchlenie azylovej procedúry</t>
  </si>
  <si>
    <t>Preventívne programy protispoločenskej činnosti a drogovej závislosti, riešenie problémov rómskej komunity</t>
  </si>
  <si>
    <t>Ministerstvo spravodlivosti SR</t>
  </si>
  <si>
    <t>Ministerstvo financií SR</t>
  </si>
  <si>
    <t>Rozvoj daňového informačného systému (DIS)</t>
  </si>
  <si>
    <t>Výstavba Cestného hraničného priechodu Čierna - Solomonovo</t>
  </si>
  <si>
    <t>Jednotný systém štátneho účtovníctva a výkazníctva</t>
  </si>
  <si>
    <t>Vybudovanie integrovaného informačného systému colnej správy</t>
  </si>
  <si>
    <t>Informačné systémy riadenia verejných financií nadrezortného charakteru</t>
  </si>
  <si>
    <t>Ministerstvo životného prostredia SR</t>
  </si>
  <si>
    <t>Ochrana pred povodňami</t>
  </si>
  <si>
    <t>Zásobovanie pitnou vodou</t>
  </si>
  <si>
    <t>Podpora realizácie environmentálnych investícií</t>
  </si>
  <si>
    <t>Staré environmentálne záťaže</t>
  </si>
  <si>
    <t>Úrady životného prostredia</t>
  </si>
  <si>
    <t>Ministerstvo hospodárstva SR</t>
  </si>
  <si>
    <t>Hospodárska mobilizácia MH SR</t>
  </si>
  <si>
    <t>Podpora rozvoja strategických investícií - Investičné stimuly</t>
  </si>
  <si>
    <t>Zabezpečenie projektu zavedenia elektronického obchodu</t>
  </si>
  <si>
    <t>Ministerstvo pôdohospodárstva SR</t>
  </si>
  <si>
    <t>Priame platby v poľnohospodárstve</t>
  </si>
  <si>
    <t>Program protipovodňovej ochrany SR do roku 2010</t>
  </si>
  <si>
    <t>Hydromelioračné akcie</t>
  </si>
  <si>
    <t>Konferencia ministrov poľnohospodárstva členských krajín SEI</t>
  </si>
  <si>
    <t>Adaptačné opatrenia v pôdohospodárstve SR na klimatické zmeny</t>
  </si>
  <si>
    <t>Ministerstvo výstavby a reg. rozvoja SR</t>
  </si>
  <si>
    <t>Vystavba a obnova bytoveho fondu</t>
  </si>
  <si>
    <t>Podpora integrovanej siete regionalnych rozvojovych agentur</t>
  </si>
  <si>
    <t>Program pomoci de minimis na rozvoj okresov s vysokou mierou nezamestnanosti</t>
  </si>
  <si>
    <t>Riadenie a kontrola</t>
  </si>
  <si>
    <t>Specializovana statna sprava</t>
  </si>
  <si>
    <t>Štatistický úrad SR</t>
  </si>
  <si>
    <t>INTRASTAT</t>
  </si>
  <si>
    <t>Statistika prijmov a zivotnych podmienok (EU - SILC)</t>
  </si>
  <si>
    <t>Realizácia úloh Akčného plánu EUROSTATu a ECB na zabezpečenie požiadaviek na štatistické údaje</t>
  </si>
  <si>
    <t>Strukturalne zistovanie fariem 2005</t>
  </si>
  <si>
    <t>Rekonstrukcia fasady so zateplenim budovy SU SR, Mileticova 3, Bratislava</t>
  </si>
  <si>
    <t>Úrad pre normal., metrológiu a skúšob. SR</t>
  </si>
  <si>
    <t>Výstavba Cyklotrónového centra Slovenskej republiky</t>
  </si>
  <si>
    <t>Protimonopolný úrad SR</t>
  </si>
  <si>
    <t>Národný bezpečnostný úrad</t>
  </si>
  <si>
    <t>Šifrová ochrana informácií</t>
  </si>
  <si>
    <t>Certifikácia technických a systémových prostriedkov</t>
  </si>
  <si>
    <t>Bezpečné informačné systémy</t>
  </si>
  <si>
    <t>Elektronický podpis</t>
  </si>
  <si>
    <t>Riadenie a podpora programov</t>
  </si>
  <si>
    <t>Správa štátnych hmotných rezerv SR</t>
  </si>
  <si>
    <t>PRIORITY PODĽA KAPITOL A PROGRAMOV NA ROKY 2005 AŽ 2007</t>
  </si>
  <si>
    <t>Ministerstvo obrany SR</t>
  </si>
  <si>
    <t>Podporné projekty na plnenie Cieľov síl 2004</t>
  </si>
  <si>
    <t>Scivilňovanie služieb</t>
  </si>
  <si>
    <t>Pyrotechnická sanácia územia vojenského obvodu Javorina</t>
  </si>
  <si>
    <t>Zabezpečenie ubytovania profesionálnych vojakov v kasárenských zariadeniach</t>
  </si>
  <si>
    <t>Ministerstvo kultúry SR</t>
  </si>
  <si>
    <t>Grantový systém</t>
  </si>
  <si>
    <t>Projekt informatizácie kultúry</t>
  </si>
  <si>
    <t>Rekonštrukcia areálu Slovenskej národnej galérie</t>
  </si>
  <si>
    <t>Projekt financovania aktivít Slovenského rozhlasu</t>
  </si>
  <si>
    <t>Ministerstvo dopravy, pôšt a telek. SR</t>
  </si>
  <si>
    <t>Podpora verejných služieb-prevádzkovanie dráh</t>
  </si>
  <si>
    <t>Výstavba a obnova železničných tratí (priorita: paneurópske koridory)</t>
  </si>
  <si>
    <t>Podpora rozvojových úloh v oblasti informatizácie spoločnosti</t>
  </si>
  <si>
    <t>Bezpečnosť dopravy</t>
  </si>
  <si>
    <t>Úrad jadrového dozoru SR</t>
  </si>
  <si>
    <t>Štátne hmotné rezervy</t>
  </si>
  <si>
    <t>Príspevok na bývanie</t>
  </si>
  <si>
    <t>Prospechové štipendium pre žiakov ZŠ</t>
  </si>
  <si>
    <t>Podpora sociálneho rozvoja</t>
  </si>
  <si>
    <t>Ministerstvo zdravotníctva SR</t>
  </si>
  <si>
    <t>Optimalizácia súdnej sústavy a rozvoj infraštruktúry súdov</t>
  </si>
  <si>
    <t>Súdny manažment</t>
  </si>
  <si>
    <t>Personálne dobudovanie justície</t>
  </si>
  <si>
    <t>Štátna správa súdov</t>
  </si>
  <si>
    <t>Právne služby</t>
  </si>
  <si>
    <t>Vybudovanie Inštitútu nukleárnej medicíny v Košiciach</t>
  </si>
  <si>
    <t>Rekonštrukcia budovy FN na Mickiewiczovej ulici v Bratislave</t>
  </si>
  <si>
    <t>Národná transfúzna služba SR</t>
  </si>
  <si>
    <t>Ministerstvo práce, soc. vecí a rodiny SR</t>
  </si>
  <si>
    <t>Príspevok na služby</t>
  </si>
  <si>
    <t>Transformácia výkonu ústavnej výchovy v detských domovoch</t>
  </si>
  <si>
    <t>Úrad geodézie, kartografie a katastra SR</t>
  </si>
  <si>
    <t>Vývoj nástrojov a postupu na digitalizáciu údajov KN</t>
  </si>
  <si>
    <t>Vývoj nástrojov geografického informačného systému na poskytnutie lokalizačných informácií a rešpektovanie európskych štandardov.</t>
  </si>
  <si>
    <t>Implementácia nového informačného systému KN (IS KN) a jeho HW a SW podpora nevykrytá rozpisom návrhu rozpočtu na r. 2005</t>
  </si>
  <si>
    <t>Zabezpečenie správy nehnuteľného majetku.</t>
  </si>
  <si>
    <t>Kataster na internete</t>
  </si>
  <si>
    <t>Slovenská akadémia vied</t>
  </si>
  <si>
    <t>Inovácia a rozvoj kryogénneho zariadenia v Košiciach</t>
  </si>
  <si>
    <t>Zdravie obyv., zvierat a rastlín ako priorita SR...</t>
  </si>
  <si>
    <t xml:space="preserve">Monitorovanie a hodnotenie hospodárskej a sociálnej </t>
  </si>
  <si>
    <t xml:space="preserve">Dobudovanie komplexného centra astronomického </t>
  </si>
  <si>
    <t>Zlepšenie životného prostredia...</t>
  </si>
  <si>
    <t>Ochrana audiovizuálneho dedičstva</t>
  </si>
  <si>
    <t>Poskytovanie vysokoškolského vzdelávania a zabezpečenie</t>
  </si>
  <si>
    <t>Poskytovanie výchovy a vzdelávania v základných a stredných</t>
  </si>
  <si>
    <t>Fiškálna decentralizácia</t>
  </si>
  <si>
    <t>Požadovaná suma</t>
  </si>
  <si>
    <r>
      <t>Požiadavky na štátny rozpočet</t>
    </r>
    <r>
      <rPr>
        <sz val="9"/>
        <rFont val="Arial"/>
        <family val="0"/>
      </rPr>
      <t xml:space="preserve">
</t>
    </r>
    <r>
      <rPr>
        <sz val="9"/>
        <rFont val="Arial"/>
        <family val="2"/>
      </rPr>
      <t>v tis. Sk</t>
    </r>
  </si>
  <si>
    <t>Prostriedky z rezervy na prioritné projekty nepožadovali</t>
  </si>
  <si>
    <t>Kancelária verejného ochrancu práv</t>
  </si>
  <si>
    <t>Úrad pre verejné obstarávanie</t>
  </si>
  <si>
    <t>Úrad priemyselného vlastníctva SR</t>
  </si>
  <si>
    <t>Úrad pre štátnu službu SR</t>
  </si>
  <si>
    <t>Štátny dlh</t>
  </si>
  <si>
    <t>Všeobecná pokladničná správa</t>
  </si>
  <si>
    <t>Súhrnný finančný vzťah k obciam a vyšším územným celkom</t>
  </si>
  <si>
    <t>Tvorba a implementácia politík</t>
  </si>
  <si>
    <t>v tom: mzdy a odvody</t>
  </si>
  <si>
    <t xml:space="preserve">           rekonštrukcia budovy MH SR</t>
  </si>
  <si>
    <t xml:space="preserve">          budovanie informačného systému MH SR</t>
  </si>
  <si>
    <t xml:space="preserve">          Stredoeurópska iniciatíva</t>
  </si>
  <si>
    <t>Podpora programov rezortu MH SR - rómska národnostná menšina</t>
  </si>
  <si>
    <t>Cesta Oravská lesná - Nová Bystrica</t>
  </si>
  <si>
    <t>členstvo SR v EÚ</t>
  </si>
  <si>
    <t>Rekonštrukcia paláca BH</t>
  </si>
  <si>
    <t>Ubytovanie poslancov v byt. jednotk.</t>
  </si>
  <si>
    <t>Stavebné akcie</t>
  </si>
  <si>
    <t>Plat po skončení výkonu mandátu poslanca</t>
  </si>
  <si>
    <t>Komplex.riešenie systémov ochrany</t>
  </si>
  <si>
    <t>Konzulárna oblasť</t>
  </si>
  <si>
    <t>Oficiálna rozvojová pomoc</t>
  </si>
  <si>
    <t>Záväzky z členstva SR v NATO</t>
  </si>
  <si>
    <t>Odvody do soc. poisťovne</t>
  </si>
  <si>
    <t>Súdni úradníci</t>
  </si>
  <si>
    <t>Dokumentačné stredisko EÚ súdneho dvora a medzinárodné oddelenie</t>
  </si>
  <si>
    <t>14.plat</t>
  </si>
  <si>
    <t>Zriedenie špeciálneho súdu a úradu špeciálnej prokuratúry</t>
  </si>
  <si>
    <t>Personálne dobudovanie</t>
  </si>
  <si>
    <t>Vybudovanie zasadacej miestnosti</t>
  </si>
  <si>
    <t>Vybudovanie ubytovacích kapacít</t>
  </si>
  <si>
    <t>Výkon štátneho dozoru nad jadrovou bezpečnosťou (mzdy a poistné)</t>
  </si>
  <si>
    <t>Výška bude závisieť od rokovaní medzi MZ SR a MV SR vo veci predaja nehnuteľností</t>
  </si>
  <si>
    <t>Diaľnice a rýchlostné cesty (ŠR)</t>
  </si>
  <si>
    <t>Rekonštrukcia podzemných priestorov objektu na Leopoldovom nádvorí</t>
  </si>
  <si>
    <t>Konečný objem bude závisieť od predloženia informácie o dopadoch zavedenia dokladov európskeho formátu na ŠR</t>
  </si>
  <si>
    <t>V r.2004 sa uvažuje s navýšením výdavkov o 8,7 mil. Sk</t>
  </si>
  <si>
    <t>Rozdiel</t>
  </si>
  <si>
    <t>Rezerva vlády na prioritné projekty (Východiská - bez zlepšenia vplyvu II.piliera)*</t>
  </si>
  <si>
    <t>Verejné vysoké školy</t>
  </si>
  <si>
    <t>Veda</t>
  </si>
  <si>
    <t xml:space="preserve">Valorizácia miezd </t>
  </si>
  <si>
    <t>Ako transfer ŠFRB</t>
  </si>
  <si>
    <t>Priority k dispozícií</t>
  </si>
  <si>
    <t>**Dodatkom č. 1 k Východiskám bola rezerva pre rok 2005 zvýšená na 11,2 mld.Sk, vrátane zlepšenia vplyvu zavedenia II.piliera v objeme 1,2 mld. Sk. Dodatkom č. 2 k Východiskám bola predmetná rezerva znížená o 1,6 mld. Sk z titulu krytia obligatórnych výdavkov vybraných kapitol. Vplyv zavedenia II. piliera bude prehodnotený opätovne v najbližších dňoch a nadväzne prepočítaná výška rezervy (v súčasnosti je uvažovaná v objeme 9,6 mld.Sk).</t>
  </si>
  <si>
    <t>schodok/prebytok na vykrytie priorít podľa MF SR</t>
  </si>
  <si>
    <t xml:space="preserve">Navýšenie o 9 ľudí  a rekonštrukcia okolia prezidentskej rezidencie. </t>
  </si>
  <si>
    <t>Návrhy na rozdelenie priorít - spolu</t>
  </si>
  <si>
    <t>K dispozícií na rozdelenie priorít</t>
  </si>
  <si>
    <t>Ministerstvo školstva SR*</t>
  </si>
  <si>
    <t>*Na financovanie školstva cez priority sa započítava aj časť rezervy vlády na podporu reforiem v objeme 500 mil. Sk na každý rok.</t>
  </si>
  <si>
    <t>Rekonštrukcia 3.etapy - Župné nám.</t>
  </si>
  <si>
    <t>Predpoklad  - 1 mld. Sk z časových výnimiek, financovanie na úrovni 1,9 % HDP</t>
  </si>
  <si>
    <t xml:space="preserve">Úlohy výskumu a vývoja podporované Agentúrov pre vedu a techniku </t>
  </si>
  <si>
    <t>Príloha 10</t>
  </si>
  <si>
    <t>Súhrnný finančný vzťah</t>
  </si>
  <si>
    <t>Rezerva vlády na krytie nákladov reforiem</t>
  </si>
  <si>
    <t>Iné</t>
  </si>
  <si>
    <t>Návrh MF SR</t>
  </si>
  <si>
    <t>Hospodárska súťaž (mzdy a poistné)</t>
  </si>
  <si>
    <t>Predsedníctvo SR v SEI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</si>
</sst>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Arial CE"/>
      <family val="0"/>
    </font>
    <font>
      <sz val="10"/>
      <name val="Arial CE"/>
      <family val="0"/>
    </font>
    <font>
      <sz val="12"/>
      <name val="Arial"/>
      <family val="0"/>
    </font>
    <font>
      <b/>
      <sz val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3" fontId="8" fillId="2" borderId="14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0" fillId="2" borderId="24" xfId="0" applyFont="1" applyFill="1" applyBorder="1" applyAlignment="1">
      <alignment/>
    </xf>
    <xf numFmtId="0" fontId="14" fillId="0" borderId="1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8" fillId="2" borderId="31" xfId="0" applyFont="1" applyFill="1" applyBorder="1" applyAlignment="1">
      <alignment horizontal="left" vertical="center" wrapText="1"/>
    </xf>
    <xf numFmtId="3" fontId="8" fillId="2" borderId="32" xfId="0" applyNumberFormat="1" applyFont="1" applyFill="1" applyBorder="1" applyAlignment="1">
      <alignment horizontal="right" vertical="center" wrapText="1"/>
    </xf>
    <xf numFmtId="3" fontId="8" fillId="2" borderId="3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/>
    </xf>
    <xf numFmtId="3" fontId="4" fillId="0" borderId="11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2" fillId="3" borderId="6" xfId="0" applyNumberFormat="1" applyFont="1" applyFill="1" applyBorder="1" applyAlignment="1">
      <alignment vertical="center"/>
    </xf>
    <xf numFmtId="0" fontId="0" fillId="0" borderId="0" xfId="0" applyAlignment="1">
      <alignment/>
    </xf>
    <xf numFmtId="3" fontId="8" fillId="2" borderId="27" xfId="0" applyNumberFormat="1" applyFont="1" applyFill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8" fillId="2" borderId="21" xfId="0" applyNumberFormat="1" applyFont="1" applyFill="1" applyBorder="1" applyAlignment="1">
      <alignment horizontal="right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0" fillId="0" borderId="20" xfId="0" applyNumberFormat="1" applyFont="1" applyFill="1" applyBorder="1" applyAlignment="1">
      <alignment/>
    </xf>
    <xf numFmtId="0" fontId="4" fillId="2" borderId="37" xfId="0" applyFont="1" applyFill="1" applyBorder="1" applyAlignment="1">
      <alignment wrapText="1"/>
    </xf>
    <xf numFmtId="0" fontId="8" fillId="2" borderId="6" xfId="0" applyFont="1" applyFill="1" applyBorder="1" applyAlignment="1">
      <alignment/>
    </xf>
    <xf numFmtId="3" fontId="8" fillId="2" borderId="38" xfId="0" applyNumberFormat="1" applyFont="1" applyFill="1" applyBorder="1" applyAlignment="1">
      <alignment horizontal="right" vertical="center" wrapText="1"/>
    </xf>
    <xf numFmtId="3" fontId="8" fillId="2" borderId="39" xfId="0" applyNumberFormat="1" applyFont="1" applyFill="1" applyBorder="1" applyAlignment="1">
      <alignment horizontal="right" vertical="center" wrapText="1"/>
    </xf>
    <xf numFmtId="3" fontId="8" fillId="2" borderId="40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/>
    </xf>
    <xf numFmtId="3" fontId="5" fillId="0" borderId="4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/>
    </xf>
    <xf numFmtId="0" fontId="10" fillId="2" borderId="42" xfId="0" applyFont="1" applyFill="1" applyBorder="1" applyAlignment="1">
      <alignment/>
    </xf>
    <xf numFmtId="3" fontId="8" fillId="2" borderId="42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4" borderId="45" xfId="0" applyFont="1" applyFill="1" applyBorder="1" applyAlignment="1">
      <alignment wrapText="1"/>
    </xf>
    <xf numFmtId="0" fontId="4" fillId="4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49" xfId="0" applyFont="1" applyFill="1" applyBorder="1" applyAlignment="1">
      <alignment horizontal="left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45.7109375" style="2" customWidth="1"/>
    <col min="2" max="7" width="10.7109375" style="2" customWidth="1"/>
    <col min="8" max="8" width="28.8515625" style="2" hidden="1" customWidth="1"/>
  </cols>
  <sheetData>
    <row r="1" ht="16.5" customHeight="1">
      <c r="A1" s="130" t="s">
        <v>194</v>
      </c>
    </row>
    <row r="2" ht="9" customHeight="1">
      <c r="A2" s="129"/>
    </row>
    <row r="3" spans="1:8" ht="18.75" thickBot="1">
      <c r="A3" s="152" t="s">
        <v>88</v>
      </c>
      <c r="B3" s="152"/>
      <c r="C3" s="152"/>
      <c r="D3" s="152"/>
      <c r="E3" s="152"/>
      <c r="F3" s="152"/>
      <c r="G3" s="152"/>
      <c r="H3" s="153"/>
    </row>
    <row r="4" spans="1:8" ht="24" customHeight="1" thickBot="1">
      <c r="A4" s="164" t="s">
        <v>16</v>
      </c>
      <c r="B4" s="160" t="s">
        <v>138</v>
      </c>
      <c r="C4" s="161"/>
      <c r="D4" s="162"/>
      <c r="E4" s="162"/>
      <c r="F4" s="162"/>
      <c r="G4" s="163"/>
      <c r="H4" s="157" t="s">
        <v>0</v>
      </c>
    </row>
    <row r="5" spans="1:8" ht="18" customHeight="1" thickBot="1">
      <c r="A5" s="165"/>
      <c r="B5" s="154">
        <v>2005</v>
      </c>
      <c r="C5" s="155"/>
      <c r="D5" s="154">
        <v>2006</v>
      </c>
      <c r="E5" s="156"/>
      <c r="F5" s="154">
        <v>2007</v>
      </c>
      <c r="G5" s="155"/>
      <c r="H5" s="158"/>
    </row>
    <row r="6" spans="1:8" ht="21" customHeight="1" thickBot="1">
      <c r="A6" s="166"/>
      <c r="B6" s="10" t="s">
        <v>137</v>
      </c>
      <c r="C6" s="11" t="s">
        <v>198</v>
      </c>
      <c r="D6" s="11" t="s">
        <v>137</v>
      </c>
      <c r="E6" s="11" t="s">
        <v>198</v>
      </c>
      <c r="F6" s="11" t="s">
        <v>137</v>
      </c>
      <c r="G6" s="11" t="s">
        <v>198</v>
      </c>
      <c r="H6" s="159"/>
    </row>
    <row r="7" spans="1:8" s="3" customFormat="1" ht="12">
      <c r="A7" s="92" t="s">
        <v>1</v>
      </c>
      <c r="B7" s="12">
        <f aca="true" t="shared" si="0" ref="B7:G7">SUM(B8:B14)</f>
        <v>133935</v>
      </c>
      <c r="C7" s="13">
        <f t="shared" si="0"/>
        <v>7800</v>
      </c>
      <c r="D7" s="12">
        <f t="shared" si="0"/>
        <v>190158</v>
      </c>
      <c r="E7" s="13">
        <f t="shared" si="0"/>
        <v>0</v>
      </c>
      <c r="F7" s="12">
        <f t="shared" si="0"/>
        <v>239435</v>
      </c>
      <c r="G7" s="13">
        <f t="shared" si="0"/>
        <v>0</v>
      </c>
      <c r="H7" s="29"/>
    </row>
    <row r="8" spans="1:8" s="3" customFormat="1" ht="12">
      <c r="A8" s="93" t="s">
        <v>154</v>
      </c>
      <c r="B8" s="64">
        <v>10635</v>
      </c>
      <c r="C8" s="65"/>
      <c r="D8" s="64">
        <v>6528</v>
      </c>
      <c r="E8" s="65"/>
      <c r="F8" s="64">
        <v>7115</v>
      </c>
      <c r="G8" s="65"/>
      <c r="H8" s="32"/>
    </row>
    <row r="9" spans="1:8" s="3" customFormat="1" ht="12">
      <c r="A9" s="93" t="s">
        <v>155</v>
      </c>
      <c r="B9" s="64">
        <v>50000</v>
      </c>
      <c r="C9" s="65"/>
      <c r="D9" s="64">
        <v>150000</v>
      </c>
      <c r="E9" s="65"/>
      <c r="F9" s="64">
        <v>150000</v>
      </c>
      <c r="G9" s="65"/>
      <c r="H9" s="32"/>
    </row>
    <row r="10" spans="1:8" s="3" customFormat="1" ht="12">
      <c r="A10" s="93" t="s">
        <v>191</v>
      </c>
      <c r="B10" s="64">
        <v>30050</v>
      </c>
      <c r="C10" s="65"/>
      <c r="D10" s="64"/>
      <c r="E10" s="65"/>
      <c r="F10" s="64"/>
      <c r="G10" s="65"/>
      <c r="H10" s="32"/>
    </row>
    <row r="11" spans="1:8" s="3" customFormat="1" ht="12">
      <c r="A11" s="93" t="s">
        <v>156</v>
      </c>
      <c r="B11" s="64">
        <v>5700</v>
      </c>
      <c r="C11" s="65"/>
      <c r="D11" s="64">
        <v>5700</v>
      </c>
      <c r="E11" s="65"/>
      <c r="F11" s="64">
        <v>5700</v>
      </c>
      <c r="G11" s="65"/>
      <c r="H11" s="32"/>
    </row>
    <row r="12" spans="1:8" s="3" customFormat="1" ht="23.25" customHeight="1">
      <c r="A12" s="93" t="s">
        <v>157</v>
      </c>
      <c r="B12" s="64">
        <v>33550</v>
      </c>
      <c r="C12" s="65">
        <v>7800</v>
      </c>
      <c r="D12" s="64">
        <v>15000</v>
      </c>
      <c r="E12" s="65"/>
      <c r="F12" s="64">
        <v>68000</v>
      </c>
      <c r="G12" s="65"/>
      <c r="H12" s="78" t="s">
        <v>174</v>
      </c>
    </row>
    <row r="13" spans="1:8" s="3" customFormat="1" ht="12">
      <c r="A13" s="93" t="s">
        <v>200</v>
      </c>
      <c r="B13" s="64">
        <v>4000</v>
      </c>
      <c r="C13" s="65"/>
      <c r="D13" s="64"/>
      <c r="E13" s="65"/>
      <c r="F13" s="64"/>
      <c r="G13" s="65"/>
      <c r="H13" s="32"/>
    </row>
    <row r="14" spans="1:8" ht="13.5" thickBot="1">
      <c r="A14" s="94" t="s">
        <v>158</v>
      </c>
      <c r="B14" s="62">
        <v>0</v>
      </c>
      <c r="C14" s="63"/>
      <c r="D14" s="62">
        <v>12930</v>
      </c>
      <c r="E14" s="63"/>
      <c r="F14" s="124">
        <v>8620</v>
      </c>
      <c r="G14" s="125"/>
      <c r="H14" s="68"/>
    </row>
    <row r="15" spans="1:8" s="3" customFormat="1" ht="12">
      <c r="A15" s="92" t="s">
        <v>2</v>
      </c>
      <c r="B15" s="12">
        <f>B16</f>
        <v>30363</v>
      </c>
      <c r="C15" s="13">
        <f>SUM(C16)</f>
        <v>25363</v>
      </c>
      <c r="D15" s="12">
        <f>D16</f>
        <v>20949</v>
      </c>
      <c r="E15" s="122">
        <v>20949</v>
      </c>
      <c r="F15" s="12">
        <f>F16</f>
        <v>11924</v>
      </c>
      <c r="G15" s="13">
        <v>9924</v>
      </c>
      <c r="H15" s="150" t="s">
        <v>186</v>
      </c>
    </row>
    <row r="16" spans="1:8" ht="13.5" thickBot="1">
      <c r="A16" s="95" t="s">
        <v>3</v>
      </c>
      <c r="B16" s="9">
        <v>30363</v>
      </c>
      <c r="C16" s="14">
        <v>25363</v>
      </c>
      <c r="D16" s="9">
        <v>20949</v>
      </c>
      <c r="E16" s="123">
        <v>20949</v>
      </c>
      <c r="F16" s="9">
        <v>11924</v>
      </c>
      <c r="G16" s="128">
        <v>9924</v>
      </c>
      <c r="H16" s="151"/>
    </row>
    <row r="17" spans="1:8" s="3" customFormat="1" ht="12">
      <c r="A17" s="92" t="s">
        <v>4</v>
      </c>
      <c r="B17" s="12">
        <f>SUM(B18:B22)</f>
        <v>182318</v>
      </c>
      <c r="C17" s="13">
        <v>0</v>
      </c>
      <c r="D17" s="12">
        <f>SUM(D18:D22)</f>
        <v>170588</v>
      </c>
      <c r="E17" s="13">
        <v>0</v>
      </c>
      <c r="F17" s="126">
        <f>SUM(F18:F22)</f>
        <v>170588</v>
      </c>
      <c r="G17" s="127">
        <v>0</v>
      </c>
      <c r="H17" s="29"/>
    </row>
    <row r="18" spans="1:8" ht="12.75">
      <c r="A18" s="96" t="s">
        <v>5</v>
      </c>
      <c r="B18" s="8">
        <v>60000</v>
      </c>
      <c r="C18" s="15"/>
      <c r="D18" s="8">
        <v>60000</v>
      </c>
      <c r="E18" s="15"/>
      <c r="F18" s="8">
        <v>60000</v>
      </c>
      <c r="G18" s="15"/>
      <c r="H18" s="31"/>
    </row>
    <row r="19" spans="1:8" ht="12.75">
      <c r="A19" s="96" t="s">
        <v>6</v>
      </c>
      <c r="B19" s="8">
        <v>6680</v>
      </c>
      <c r="C19" s="15"/>
      <c r="D19" s="8"/>
      <c r="E19" s="15"/>
      <c r="F19" s="8"/>
      <c r="G19" s="15"/>
      <c r="H19" s="31"/>
    </row>
    <row r="20" spans="1:8" ht="12.75">
      <c r="A20" s="96" t="s">
        <v>7</v>
      </c>
      <c r="B20" s="8">
        <v>5050</v>
      </c>
      <c r="C20" s="15"/>
      <c r="D20" s="8"/>
      <c r="E20" s="15"/>
      <c r="F20" s="8"/>
      <c r="G20" s="15"/>
      <c r="H20" s="31"/>
    </row>
    <row r="21" spans="1:8" ht="22.5">
      <c r="A21" s="96" t="s">
        <v>8</v>
      </c>
      <c r="B21" s="8">
        <v>80350</v>
      </c>
      <c r="C21" s="15"/>
      <c r="D21" s="8">
        <v>80350</v>
      </c>
      <c r="E21" s="15"/>
      <c r="F21" s="8">
        <v>80350</v>
      </c>
      <c r="G21" s="15"/>
      <c r="H21" s="31"/>
    </row>
    <row r="22" spans="1:8" ht="23.25" thickBot="1">
      <c r="A22" s="95" t="s">
        <v>9</v>
      </c>
      <c r="B22" s="9">
        <v>30238</v>
      </c>
      <c r="C22" s="14"/>
      <c r="D22" s="9">
        <v>30238</v>
      </c>
      <c r="E22" s="14"/>
      <c r="F22" s="9">
        <v>30238</v>
      </c>
      <c r="G22" s="14"/>
      <c r="H22" s="30"/>
    </row>
    <row r="23" spans="1:8" s="3" customFormat="1" ht="12">
      <c r="A23" s="92" t="s">
        <v>10</v>
      </c>
      <c r="B23" s="12">
        <f aca="true" t="shared" si="1" ref="B23:G23">SUM(B24:B26)</f>
        <v>40435</v>
      </c>
      <c r="C23" s="13">
        <f t="shared" si="1"/>
        <v>31400</v>
      </c>
      <c r="D23" s="12">
        <f t="shared" si="1"/>
        <v>9035</v>
      </c>
      <c r="E23" s="13">
        <f t="shared" si="1"/>
        <v>0</v>
      </c>
      <c r="F23" s="12">
        <f t="shared" si="1"/>
        <v>9035</v>
      </c>
      <c r="G23" s="13">
        <f t="shared" si="1"/>
        <v>0</v>
      </c>
      <c r="H23" s="29"/>
    </row>
    <row r="24" spans="1:8" ht="22.5">
      <c r="A24" s="96" t="s">
        <v>11</v>
      </c>
      <c r="B24" s="8">
        <v>5000</v>
      </c>
      <c r="C24" s="15"/>
      <c r="D24" s="8">
        <v>5000</v>
      </c>
      <c r="E24" s="15"/>
      <c r="F24" s="8">
        <v>5000</v>
      </c>
      <c r="G24" s="15"/>
      <c r="H24" s="31"/>
    </row>
    <row r="25" spans="1:8" ht="12.75">
      <c r="A25" s="96" t="s">
        <v>12</v>
      </c>
      <c r="B25" s="8">
        <v>31400</v>
      </c>
      <c r="C25" s="15">
        <v>31400</v>
      </c>
      <c r="D25" s="16"/>
      <c r="E25" s="17"/>
      <c r="F25" s="16"/>
      <c r="G25" s="17"/>
      <c r="H25" s="66"/>
    </row>
    <row r="26" spans="1:8" ht="13.5" thickBot="1">
      <c r="A26" s="95" t="s">
        <v>13</v>
      </c>
      <c r="B26" s="9">
        <v>4035</v>
      </c>
      <c r="C26" s="14"/>
      <c r="D26" s="9">
        <v>4035</v>
      </c>
      <c r="E26" s="14"/>
      <c r="F26" s="9">
        <v>4035</v>
      </c>
      <c r="G26" s="14"/>
      <c r="H26" s="30"/>
    </row>
    <row r="27" spans="1:8" s="3" customFormat="1" ht="12">
      <c r="A27" s="92" t="s">
        <v>14</v>
      </c>
      <c r="B27" s="12">
        <v>17840</v>
      </c>
      <c r="C27" s="13">
        <f>C30</f>
        <v>0</v>
      </c>
      <c r="D27" s="12">
        <v>14171</v>
      </c>
      <c r="E27" s="13">
        <f>E30</f>
        <v>0</v>
      </c>
      <c r="F27" s="12">
        <v>15719</v>
      </c>
      <c r="G27" s="13">
        <f>G30</f>
        <v>0</v>
      </c>
      <c r="H27" s="29"/>
    </row>
    <row r="28" spans="1:8" s="3" customFormat="1" ht="12">
      <c r="A28" s="97" t="s">
        <v>168</v>
      </c>
      <c r="B28" s="20">
        <v>7040</v>
      </c>
      <c r="C28" s="21"/>
      <c r="D28" s="20">
        <v>12971</v>
      </c>
      <c r="E28" s="21"/>
      <c r="F28" s="20">
        <v>14519</v>
      </c>
      <c r="G28" s="21"/>
      <c r="H28" s="32"/>
    </row>
    <row r="29" spans="1:8" s="3" customFormat="1" ht="12">
      <c r="A29" s="97" t="s">
        <v>169</v>
      </c>
      <c r="B29" s="20">
        <v>3000</v>
      </c>
      <c r="C29" s="21"/>
      <c r="D29" s="20"/>
      <c r="E29" s="21"/>
      <c r="F29" s="20"/>
      <c r="G29" s="21"/>
      <c r="H29" s="32"/>
    </row>
    <row r="30" spans="1:8" ht="13.5" thickBot="1">
      <c r="A30" s="95" t="s">
        <v>170</v>
      </c>
      <c r="B30" s="9">
        <v>7800</v>
      </c>
      <c r="C30" s="14"/>
      <c r="D30" s="9">
        <v>1200</v>
      </c>
      <c r="E30" s="14"/>
      <c r="F30" s="9">
        <v>1200</v>
      </c>
      <c r="G30" s="14"/>
      <c r="H30" s="30"/>
    </row>
    <row r="31" spans="1:8" s="3" customFormat="1" ht="12">
      <c r="A31" s="92" t="s">
        <v>15</v>
      </c>
      <c r="B31" s="12">
        <f aca="true" t="shared" si="2" ref="B31:G31">SUM(B32:B35)</f>
        <v>34093</v>
      </c>
      <c r="C31" s="13">
        <f t="shared" si="2"/>
        <v>5922</v>
      </c>
      <c r="D31" s="12">
        <f t="shared" si="2"/>
        <v>31161</v>
      </c>
      <c r="E31" s="13">
        <f t="shared" si="2"/>
        <v>4000</v>
      </c>
      <c r="F31" s="12">
        <f t="shared" si="2"/>
        <v>24711</v>
      </c>
      <c r="G31" s="13">
        <f t="shared" si="2"/>
        <v>2000</v>
      </c>
      <c r="H31" s="29"/>
    </row>
    <row r="32" spans="1:8" s="3" customFormat="1" ht="12">
      <c r="A32" s="97" t="s">
        <v>164</v>
      </c>
      <c r="B32" s="20">
        <v>8380</v>
      </c>
      <c r="C32" s="21"/>
      <c r="D32" s="20">
        <v>7331</v>
      </c>
      <c r="E32" s="21"/>
      <c r="F32" s="20">
        <v>8064</v>
      </c>
      <c r="G32" s="21"/>
      <c r="H32" s="32"/>
    </row>
    <row r="33" spans="1:8" s="3" customFormat="1" ht="22.5">
      <c r="A33" s="97" t="s">
        <v>165</v>
      </c>
      <c r="B33" s="20">
        <v>5922</v>
      </c>
      <c r="C33" s="21">
        <v>5922</v>
      </c>
      <c r="D33" s="20">
        <v>4000</v>
      </c>
      <c r="E33" s="21">
        <v>4000</v>
      </c>
      <c r="F33" s="20">
        <v>2000</v>
      </c>
      <c r="G33" s="21">
        <v>2000</v>
      </c>
      <c r="H33" s="32"/>
    </row>
    <row r="34" spans="1:8" s="3" customFormat="1" ht="12">
      <c r="A34" s="97" t="s">
        <v>166</v>
      </c>
      <c r="B34" s="20">
        <v>5791</v>
      </c>
      <c r="C34" s="21"/>
      <c r="D34" s="20">
        <v>9441</v>
      </c>
      <c r="E34" s="21"/>
      <c r="F34" s="20">
        <v>10101</v>
      </c>
      <c r="G34" s="21"/>
      <c r="H34" s="32"/>
    </row>
    <row r="35" spans="1:8" ht="13.5" thickBot="1">
      <c r="A35" s="95" t="s">
        <v>167</v>
      </c>
      <c r="B35" s="9">
        <v>14000</v>
      </c>
      <c r="C35" s="14"/>
      <c r="D35" s="9">
        <v>10389</v>
      </c>
      <c r="E35" s="14"/>
      <c r="F35" s="9">
        <v>4546</v>
      </c>
      <c r="G35" s="14"/>
      <c r="H35" s="30"/>
    </row>
    <row r="36" spans="1:8" s="3" customFormat="1" ht="12">
      <c r="A36" s="92" t="s">
        <v>17</v>
      </c>
      <c r="B36" s="12">
        <f aca="true" t="shared" si="3" ref="B36:G36">SUM(B37:B40)</f>
        <v>187886</v>
      </c>
      <c r="C36" s="13">
        <f t="shared" si="3"/>
        <v>5786</v>
      </c>
      <c r="D36" s="12">
        <f t="shared" si="3"/>
        <v>25195</v>
      </c>
      <c r="E36" s="13">
        <f t="shared" si="3"/>
        <v>5195</v>
      </c>
      <c r="F36" s="12">
        <f t="shared" si="3"/>
        <v>20000</v>
      </c>
      <c r="G36" s="13">
        <f t="shared" si="3"/>
        <v>0</v>
      </c>
      <c r="H36" s="29"/>
    </row>
    <row r="37" spans="1:8" ht="12.75">
      <c r="A37" s="96" t="s">
        <v>18</v>
      </c>
      <c r="B37" s="8">
        <v>160000</v>
      </c>
      <c r="C37" s="15"/>
      <c r="D37" s="16"/>
      <c r="E37" s="17"/>
      <c r="F37" s="16"/>
      <c r="G37" s="17"/>
      <c r="H37" s="66"/>
    </row>
    <row r="38" spans="1:8" ht="22.5">
      <c r="A38" s="96" t="s">
        <v>19</v>
      </c>
      <c r="B38" s="8">
        <v>25786</v>
      </c>
      <c r="C38" s="15">
        <v>5786</v>
      </c>
      <c r="D38" s="8">
        <v>25195</v>
      </c>
      <c r="E38" s="15">
        <v>5195</v>
      </c>
      <c r="F38" s="8">
        <v>20000</v>
      </c>
      <c r="G38" s="15"/>
      <c r="H38" s="31"/>
    </row>
    <row r="39" spans="1:8" ht="12.75">
      <c r="A39" s="96" t="s">
        <v>20</v>
      </c>
      <c r="B39" s="8">
        <v>1100</v>
      </c>
      <c r="C39" s="15"/>
      <c r="D39" s="16"/>
      <c r="E39" s="17"/>
      <c r="F39" s="16"/>
      <c r="G39" s="17"/>
      <c r="H39" s="66"/>
    </row>
    <row r="40" spans="1:8" ht="13.5" thickBot="1">
      <c r="A40" s="95" t="s">
        <v>21</v>
      </c>
      <c r="B40" s="9">
        <v>1000</v>
      </c>
      <c r="C40" s="14"/>
      <c r="D40" s="18"/>
      <c r="E40" s="19"/>
      <c r="F40" s="18"/>
      <c r="G40" s="19"/>
      <c r="H40" s="68"/>
    </row>
    <row r="41" spans="1:8" s="3" customFormat="1" ht="12">
      <c r="A41" s="92" t="s">
        <v>22</v>
      </c>
      <c r="B41" s="12">
        <f aca="true" t="shared" si="4" ref="B41:G41">SUM(B42:B46)</f>
        <v>7280</v>
      </c>
      <c r="C41" s="13">
        <f t="shared" si="4"/>
        <v>0</v>
      </c>
      <c r="D41" s="12">
        <f t="shared" si="4"/>
        <v>8500</v>
      </c>
      <c r="E41" s="13">
        <f t="shared" si="4"/>
        <v>0</v>
      </c>
      <c r="F41" s="12">
        <f t="shared" si="4"/>
        <v>11000</v>
      </c>
      <c r="G41" s="13">
        <f t="shared" si="4"/>
        <v>0</v>
      </c>
      <c r="H41" s="29"/>
    </row>
    <row r="42" spans="1:8" ht="12.75">
      <c r="A42" s="96" t="s">
        <v>23</v>
      </c>
      <c r="B42" s="8">
        <v>1560</v>
      </c>
      <c r="C42" s="15"/>
      <c r="D42" s="16"/>
      <c r="E42" s="17"/>
      <c r="F42" s="16"/>
      <c r="G42" s="17"/>
      <c r="H42" s="66"/>
    </row>
    <row r="43" spans="1:8" ht="22.5">
      <c r="A43" s="96" t="s">
        <v>24</v>
      </c>
      <c r="B43" s="8">
        <v>2220</v>
      </c>
      <c r="C43" s="15"/>
      <c r="D43" s="16"/>
      <c r="E43" s="17"/>
      <c r="F43" s="16"/>
      <c r="G43" s="17"/>
      <c r="H43" s="66"/>
    </row>
    <row r="44" spans="1:8" ht="33.75">
      <c r="A44" s="96" t="s">
        <v>25</v>
      </c>
      <c r="B44" s="8">
        <v>3500</v>
      </c>
      <c r="C44" s="15"/>
      <c r="D44" s="8">
        <v>3500</v>
      </c>
      <c r="E44" s="15"/>
      <c r="F44" s="8">
        <v>3000</v>
      </c>
      <c r="G44" s="15"/>
      <c r="H44" s="31"/>
    </row>
    <row r="45" spans="1:8" ht="12.75">
      <c r="A45" s="96" t="s">
        <v>26</v>
      </c>
      <c r="B45" s="16"/>
      <c r="C45" s="17"/>
      <c r="D45" s="8">
        <v>5000</v>
      </c>
      <c r="E45" s="15"/>
      <c r="F45" s="8">
        <v>4000</v>
      </c>
      <c r="G45" s="15"/>
      <c r="H45" s="31"/>
    </row>
    <row r="46" spans="1:8" ht="13.5" thickBot="1">
      <c r="A46" s="95" t="s">
        <v>27</v>
      </c>
      <c r="B46" s="18"/>
      <c r="C46" s="19"/>
      <c r="D46" s="18"/>
      <c r="E46" s="19"/>
      <c r="F46" s="9">
        <v>4000</v>
      </c>
      <c r="G46" s="14"/>
      <c r="H46" s="30"/>
    </row>
    <row r="47" spans="1:8" s="3" customFormat="1" ht="12">
      <c r="A47" s="92" t="s">
        <v>28</v>
      </c>
      <c r="B47" s="12">
        <f aca="true" t="shared" si="5" ref="B47:G47">SUM(B48:B52)</f>
        <v>807451</v>
      </c>
      <c r="C47" s="13">
        <f t="shared" si="5"/>
        <v>100000</v>
      </c>
      <c r="D47" s="12">
        <f t="shared" si="5"/>
        <v>258200</v>
      </c>
      <c r="E47" s="13">
        <f t="shared" si="5"/>
        <v>100000</v>
      </c>
      <c r="F47" s="12">
        <f t="shared" si="5"/>
        <v>250000</v>
      </c>
      <c r="G47" s="13">
        <f t="shared" si="5"/>
        <v>100000</v>
      </c>
      <c r="H47" s="29"/>
    </row>
    <row r="48" spans="1:8" ht="12.75">
      <c r="A48" s="96" t="s">
        <v>29</v>
      </c>
      <c r="B48" s="8">
        <v>136001</v>
      </c>
      <c r="C48" s="15">
        <v>50000</v>
      </c>
      <c r="D48" s="8">
        <v>78200</v>
      </c>
      <c r="E48" s="15">
        <v>60000</v>
      </c>
      <c r="F48" s="8">
        <v>88000</v>
      </c>
      <c r="G48" s="15">
        <v>60000</v>
      </c>
      <c r="H48" s="31"/>
    </row>
    <row r="49" spans="1:8" ht="12.75">
      <c r="A49" s="96" t="s">
        <v>30</v>
      </c>
      <c r="B49" s="8">
        <v>293300</v>
      </c>
      <c r="C49" s="15"/>
      <c r="D49" s="8">
        <v>90000</v>
      </c>
      <c r="E49" s="15"/>
      <c r="F49" s="8">
        <v>90000</v>
      </c>
      <c r="G49" s="15"/>
      <c r="H49" s="31"/>
    </row>
    <row r="50" spans="1:8" ht="12.75">
      <c r="A50" s="96" t="s">
        <v>31</v>
      </c>
      <c r="B50" s="8">
        <v>232600</v>
      </c>
      <c r="C50" s="15"/>
      <c r="D50" s="8">
        <v>30000</v>
      </c>
      <c r="E50" s="15"/>
      <c r="F50" s="8">
        <v>40000</v>
      </c>
      <c r="G50" s="15"/>
      <c r="H50" s="31"/>
    </row>
    <row r="51" spans="1:8" ht="12.75">
      <c r="A51" s="96" t="s">
        <v>32</v>
      </c>
      <c r="B51" s="8">
        <v>55450</v>
      </c>
      <c r="C51" s="15">
        <v>30900</v>
      </c>
      <c r="D51" s="8">
        <v>60000</v>
      </c>
      <c r="E51" s="15">
        <v>40000</v>
      </c>
      <c r="F51" s="8">
        <v>32000</v>
      </c>
      <c r="G51" s="15">
        <v>40000</v>
      </c>
      <c r="H51" s="31"/>
    </row>
    <row r="52" spans="1:8" ht="13.5" thickBot="1">
      <c r="A52" s="95" t="s">
        <v>33</v>
      </c>
      <c r="B52" s="9">
        <v>90100</v>
      </c>
      <c r="C52" s="14">
        <v>19100</v>
      </c>
      <c r="D52" s="9">
        <v>0</v>
      </c>
      <c r="E52" s="14"/>
      <c r="F52" s="9">
        <v>0</v>
      </c>
      <c r="G52" s="14"/>
      <c r="H52" s="30"/>
    </row>
    <row r="53" spans="1:8" s="3" customFormat="1" ht="12">
      <c r="A53" s="92" t="s">
        <v>34</v>
      </c>
      <c r="B53" s="12">
        <f>SUM(B54:B58)</f>
        <v>569100</v>
      </c>
      <c r="C53" s="13">
        <v>0</v>
      </c>
      <c r="D53" s="12">
        <f>SUM(D54:D58)</f>
        <v>888739</v>
      </c>
      <c r="E53" s="13">
        <v>0</v>
      </c>
      <c r="F53" s="12">
        <f>SUM(F54:F58)</f>
        <v>994139</v>
      </c>
      <c r="G53" s="13">
        <v>0</v>
      </c>
      <c r="H53" s="29"/>
    </row>
    <row r="54" spans="1:8" ht="12.75">
      <c r="A54" s="96" t="s">
        <v>159</v>
      </c>
      <c r="B54" s="8">
        <v>183800</v>
      </c>
      <c r="C54" s="15"/>
      <c r="D54" s="8">
        <v>183800</v>
      </c>
      <c r="E54" s="15"/>
      <c r="F54" s="8">
        <v>183800</v>
      </c>
      <c r="G54" s="15"/>
      <c r="H54" s="31"/>
    </row>
    <row r="55" spans="1:8" ht="12.75">
      <c r="A55" s="96" t="s">
        <v>160</v>
      </c>
      <c r="B55" s="8">
        <v>18000</v>
      </c>
      <c r="C55" s="15"/>
      <c r="D55" s="8">
        <v>18000</v>
      </c>
      <c r="E55" s="15"/>
      <c r="F55" s="8">
        <v>18000</v>
      </c>
      <c r="G55" s="15"/>
      <c r="H55" s="31"/>
    </row>
    <row r="56" spans="1:8" ht="12.75">
      <c r="A56" s="96" t="s">
        <v>161</v>
      </c>
      <c r="B56" s="8">
        <v>326000</v>
      </c>
      <c r="C56" s="15"/>
      <c r="D56" s="8">
        <v>649339</v>
      </c>
      <c r="E56" s="15"/>
      <c r="F56" s="8">
        <v>711339</v>
      </c>
      <c r="G56" s="15"/>
      <c r="H56" s="31"/>
    </row>
    <row r="57" spans="1:8" ht="12.75">
      <c r="A57" s="96" t="s">
        <v>162</v>
      </c>
      <c r="B57" s="8">
        <v>10300</v>
      </c>
      <c r="C57" s="15"/>
      <c r="D57" s="8">
        <v>6600</v>
      </c>
      <c r="E57" s="15"/>
      <c r="F57" s="8">
        <v>50000</v>
      </c>
      <c r="G57" s="15"/>
      <c r="H57" s="31"/>
    </row>
    <row r="58" spans="1:8" ht="13.5" thickBot="1">
      <c r="A58" s="95" t="s">
        <v>163</v>
      </c>
      <c r="B58" s="9">
        <v>31000</v>
      </c>
      <c r="C58" s="14"/>
      <c r="D58" s="9">
        <v>31000</v>
      </c>
      <c r="E58" s="14"/>
      <c r="F58" s="9">
        <v>31000</v>
      </c>
      <c r="G58" s="14"/>
      <c r="H58" s="30"/>
    </row>
    <row r="59" spans="1:8" s="3" customFormat="1" ht="12">
      <c r="A59" s="92" t="s">
        <v>89</v>
      </c>
      <c r="B59" s="12">
        <f aca="true" t="shared" si="6" ref="B59:G59">SUM(B60:B63)</f>
        <v>849750</v>
      </c>
      <c r="C59" s="13">
        <f t="shared" si="6"/>
        <v>0</v>
      </c>
      <c r="D59" s="12">
        <f t="shared" si="6"/>
        <v>1939000</v>
      </c>
      <c r="E59" s="13">
        <f t="shared" si="6"/>
        <v>206366</v>
      </c>
      <c r="F59" s="12">
        <f t="shared" si="6"/>
        <v>1816450</v>
      </c>
      <c r="G59" s="13">
        <f t="shared" si="6"/>
        <v>350268</v>
      </c>
      <c r="H59" s="59"/>
    </row>
    <row r="60" spans="1:8" ht="33.75">
      <c r="A60" s="96" t="s">
        <v>90</v>
      </c>
      <c r="B60" s="8">
        <v>137550</v>
      </c>
      <c r="C60" s="21"/>
      <c r="D60" s="8">
        <v>310000</v>
      </c>
      <c r="E60" s="21">
        <v>206366</v>
      </c>
      <c r="F60" s="8">
        <v>368450</v>
      </c>
      <c r="G60" s="21">
        <v>306000</v>
      </c>
      <c r="H60" s="116" t="s">
        <v>192</v>
      </c>
    </row>
    <row r="61" spans="1:8" ht="12.75">
      <c r="A61" s="96" t="s">
        <v>91</v>
      </c>
      <c r="B61" s="8">
        <v>437200</v>
      </c>
      <c r="C61" s="21"/>
      <c r="D61" s="8">
        <v>824000</v>
      </c>
      <c r="E61" s="21"/>
      <c r="F61" s="8">
        <v>948000</v>
      </c>
      <c r="G61" s="21">
        <v>44268</v>
      </c>
      <c r="H61" s="60"/>
    </row>
    <row r="62" spans="1:8" ht="12.75">
      <c r="A62" s="96" t="s">
        <v>92</v>
      </c>
      <c r="B62" s="8">
        <v>100000</v>
      </c>
      <c r="C62" s="21"/>
      <c r="D62" s="8">
        <v>130000</v>
      </c>
      <c r="E62" s="21"/>
      <c r="F62" s="8">
        <v>80000</v>
      </c>
      <c r="G62" s="21"/>
      <c r="H62" s="60"/>
    </row>
    <row r="63" spans="1:8" ht="23.25" thickBot="1">
      <c r="A63" s="95" t="s">
        <v>93</v>
      </c>
      <c r="B63" s="9">
        <v>175000</v>
      </c>
      <c r="C63" s="25"/>
      <c r="D63" s="9">
        <v>675000</v>
      </c>
      <c r="E63" s="25"/>
      <c r="F63" s="9">
        <v>420000</v>
      </c>
      <c r="G63" s="25"/>
      <c r="H63" s="61"/>
    </row>
    <row r="64" spans="1:8" ht="12.75">
      <c r="A64" s="92" t="s">
        <v>35</v>
      </c>
      <c r="B64" s="12">
        <f aca="true" t="shared" si="7" ref="B64:G64">SUM(B65:B71)</f>
        <v>2771421</v>
      </c>
      <c r="C64" s="13">
        <f t="shared" si="7"/>
        <v>350000</v>
      </c>
      <c r="D64" s="12">
        <f t="shared" si="7"/>
        <v>2528512</v>
      </c>
      <c r="E64" s="13">
        <f t="shared" si="7"/>
        <v>300000</v>
      </c>
      <c r="F64" s="12">
        <f t="shared" si="7"/>
        <v>2366865</v>
      </c>
      <c r="G64" s="13">
        <f t="shared" si="7"/>
        <v>250000</v>
      </c>
      <c r="H64" s="29"/>
    </row>
    <row r="65" spans="1:8" ht="42.75" customHeight="1">
      <c r="A65" s="96" t="s">
        <v>36</v>
      </c>
      <c r="B65" s="8">
        <v>430000</v>
      </c>
      <c r="C65" s="15"/>
      <c r="D65" s="8">
        <v>388000</v>
      </c>
      <c r="E65" s="15"/>
      <c r="F65" s="8">
        <v>338000</v>
      </c>
      <c r="G65" s="15"/>
      <c r="H65" s="78" t="s">
        <v>175</v>
      </c>
    </row>
    <row r="66" spans="1:8" ht="12.75">
      <c r="A66" s="96" t="s">
        <v>37</v>
      </c>
      <c r="B66" s="8">
        <v>250000</v>
      </c>
      <c r="C66" s="15">
        <v>250000</v>
      </c>
      <c r="D66" s="8">
        <v>200000</v>
      </c>
      <c r="E66" s="15">
        <v>200000</v>
      </c>
      <c r="F66" s="8">
        <v>150000</v>
      </c>
      <c r="G66" s="15">
        <v>150000</v>
      </c>
      <c r="H66" s="31"/>
    </row>
    <row r="67" spans="1:8" s="3" customFormat="1" ht="21" customHeight="1">
      <c r="A67" s="96" t="s">
        <v>38</v>
      </c>
      <c r="B67" s="8">
        <v>305000</v>
      </c>
      <c r="C67" s="15">
        <v>100000</v>
      </c>
      <c r="D67" s="8">
        <v>250000</v>
      </c>
      <c r="E67" s="15">
        <v>100000</v>
      </c>
      <c r="F67" s="8">
        <v>190000</v>
      </c>
      <c r="G67" s="15">
        <v>100000</v>
      </c>
      <c r="H67" s="32"/>
    </row>
    <row r="68" spans="1:8" ht="22.5">
      <c r="A68" s="96" t="s">
        <v>39</v>
      </c>
      <c r="B68" s="8">
        <v>703960</v>
      </c>
      <c r="C68" s="15"/>
      <c r="D68" s="8">
        <v>712470</v>
      </c>
      <c r="E68" s="15"/>
      <c r="F68" s="8">
        <v>717750</v>
      </c>
      <c r="G68" s="15"/>
      <c r="H68" s="34"/>
    </row>
    <row r="69" spans="1:8" s="3" customFormat="1" ht="12">
      <c r="A69" s="96" t="s">
        <v>40</v>
      </c>
      <c r="B69" s="8">
        <v>797000</v>
      </c>
      <c r="C69" s="15"/>
      <c r="D69" s="8">
        <v>890382</v>
      </c>
      <c r="E69" s="15"/>
      <c r="F69" s="8">
        <v>920792</v>
      </c>
      <c r="G69" s="15"/>
      <c r="H69" s="32"/>
    </row>
    <row r="70" spans="1:8" ht="22.5">
      <c r="A70" s="96" t="s">
        <v>41</v>
      </c>
      <c r="B70" s="8">
        <v>240285</v>
      </c>
      <c r="C70" s="15"/>
      <c r="D70" s="8">
        <v>41754</v>
      </c>
      <c r="E70" s="15"/>
      <c r="F70" s="16"/>
      <c r="G70" s="17"/>
      <c r="H70" s="66"/>
    </row>
    <row r="71" spans="1:8" ht="23.25" thickBot="1">
      <c r="A71" s="95" t="s">
        <v>42</v>
      </c>
      <c r="B71" s="9">
        <v>45176</v>
      </c>
      <c r="C71" s="14"/>
      <c r="D71" s="9">
        <v>45906</v>
      </c>
      <c r="E71" s="14"/>
      <c r="F71" s="9">
        <v>50323</v>
      </c>
      <c r="G71" s="14"/>
      <c r="H71" s="30"/>
    </row>
    <row r="72" spans="1:8" ht="12.75">
      <c r="A72" s="92" t="s">
        <v>43</v>
      </c>
      <c r="B72" s="12">
        <f>SUM(B73:B77)</f>
        <v>767911</v>
      </c>
      <c r="C72" s="13">
        <v>350000</v>
      </c>
      <c r="D72" s="12">
        <v>361825</v>
      </c>
      <c r="E72" s="13">
        <v>300000</v>
      </c>
      <c r="F72" s="12">
        <v>269000</v>
      </c>
      <c r="G72" s="13">
        <v>200000</v>
      </c>
      <c r="H72" s="29"/>
    </row>
    <row r="73" spans="1:8" ht="12.75">
      <c r="A73" s="97" t="s">
        <v>110</v>
      </c>
      <c r="B73" s="20">
        <v>371000</v>
      </c>
      <c r="C73" s="21"/>
      <c r="D73" s="22"/>
      <c r="E73" s="23"/>
      <c r="F73" s="22"/>
      <c r="G73" s="23"/>
      <c r="H73" s="32"/>
    </row>
    <row r="74" spans="1:8" s="3" customFormat="1" ht="12.75">
      <c r="A74" s="97" t="s">
        <v>111</v>
      </c>
      <c r="B74" s="20">
        <v>136476</v>
      </c>
      <c r="C74" s="21"/>
      <c r="D74" s="22"/>
      <c r="E74" s="23"/>
      <c r="F74" s="22"/>
      <c r="G74" s="23"/>
      <c r="H74" s="32"/>
    </row>
    <row r="75" spans="1:8" ht="12.75">
      <c r="A75" s="97" t="s">
        <v>112</v>
      </c>
      <c r="B75" s="20">
        <v>85498</v>
      </c>
      <c r="C75" s="21"/>
      <c r="D75" s="22"/>
      <c r="E75" s="23"/>
      <c r="F75" s="22"/>
      <c r="G75" s="23"/>
      <c r="H75" s="66"/>
    </row>
    <row r="76" spans="1:8" ht="12.75">
      <c r="A76" s="97" t="s">
        <v>113</v>
      </c>
      <c r="B76" s="20">
        <v>161970</v>
      </c>
      <c r="C76" s="21"/>
      <c r="D76" s="22"/>
      <c r="E76" s="23"/>
      <c r="F76" s="22"/>
      <c r="G76" s="23"/>
      <c r="H76" s="66"/>
    </row>
    <row r="77" spans="1:8" ht="13.5" thickBot="1">
      <c r="A77" s="97" t="s">
        <v>114</v>
      </c>
      <c r="B77" s="20">
        <v>12967</v>
      </c>
      <c r="C77" s="21"/>
      <c r="D77" s="22"/>
      <c r="E77" s="23"/>
      <c r="F77" s="22"/>
      <c r="G77" s="23"/>
      <c r="H77" s="66"/>
    </row>
    <row r="78" spans="1:8" ht="12.75">
      <c r="A78" s="92" t="s">
        <v>44</v>
      </c>
      <c r="B78" s="12">
        <f aca="true" t="shared" si="8" ref="B78:G78">SUM(B79:B83)</f>
        <v>2045233</v>
      </c>
      <c r="C78" s="13">
        <f t="shared" si="8"/>
        <v>500000</v>
      </c>
      <c r="D78" s="12">
        <f t="shared" si="8"/>
        <v>1752165</v>
      </c>
      <c r="E78" s="13">
        <f t="shared" si="8"/>
        <v>500000</v>
      </c>
      <c r="F78" s="12">
        <f t="shared" si="8"/>
        <v>1763478</v>
      </c>
      <c r="G78" s="13">
        <f t="shared" si="8"/>
        <v>500000</v>
      </c>
      <c r="H78" s="69"/>
    </row>
    <row r="79" spans="1:8" ht="12.75">
      <c r="A79" s="97" t="s">
        <v>45</v>
      </c>
      <c r="B79" s="20">
        <v>300000</v>
      </c>
      <c r="C79" s="21">
        <v>300000</v>
      </c>
      <c r="D79" s="20">
        <v>300000</v>
      </c>
      <c r="E79" s="21">
        <v>300000</v>
      </c>
      <c r="F79" s="20">
        <v>300000</v>
      </c>
      <c r="G79" s="21">
        <v>300000</v>
      </c>
      <c r="H79" s="31"/>
    </row>
    <row r="80" spans="1:8" ht="22.5">
      <c r="A80" s="97" t="s">
        <v>46</v>
      </c>
      <c r="B80" s="20">
        <v>8000</v>
      </c>
      <c r="C80" s="21"/>
      <c r="D80" s="20">
        <v>63000</v>
      </c>
      <c r="E80" s="21"/>
      <c r="F80" s="20">
        <v>61493</v>
      </c>
      <c r="G80" s="21"/>
      <c r="H80" s="31"/>
    </row>
    <row r="81" spans="1:8" ht="12.75">
      <c r="A81" s="97" t="s">
        <v>47</v>
      </c>
      <c r="B81" s="20">
        <v>200000</v>
      </c>
      <c r="C81" s="21">
        <v>200000</v>
      </c>
      <c r="D81" s="20">
        <v>200000</v>
      </c>
      <c r="E81" s="21">
        <v>200000</v>
      </c>
      <c r="F81" s="20">
        <v>200000</v>
      </c>
      <c r="G81" s="21">
        <v>200000</v>
      </c>
      <c r="H81" s="31"/>
    </row>
    <row r="82" spans="1:8" ht="22.5">
      <c r="A82" s="97" t="s">
        <v>48</v>
      </c>
      <c r="B82" s="20">
        <v>265000</v>
      </c>
      <c r="C82" s="21"/>
      <c r="D82" s="20">
        <v>225500</v>
      </c>
      <c r="E82" s="21"/>
      <c r="F82" s="20">
        <v>238000</v>
      </c>
      <c r="G82" s="21"/>
      <c r="H82" s="32"/>
    </row>
    <row r="83" spans="1:8" s="3" customFormat="1" ht="23.25" thickBot="1">
      <c r="A83" s="98" t="s">
        <v>49</v>
      </c>
      <c r="B83" s="24">
        <v>1272233</v>
      </c>
      <c r="C83" s="25"/>
      <c r="D83" s="24">
        <v>963665</v>
      </c>
      <c r="E83" s="25"/>
      <c r="F83" s="24">
        <v>963985</v>
      </c>
      <c r="G83" s="25"/>
      <c r="H83" s="33"/>
    </row>
    <row r="84" spans="1:8" ht="12.75">
      <c r="A84" s="92" t="s">
        <v>50</v>
      </c>
      <c r="B84" s="12">
        <f>SUM(B85:B89)</f>
        <v>2062728</v>
      </c>
      <c r="C84" s="13">
        <v>0</v>
      </c>
      <c r="D84" s="12">
        <v>2454553</v>
      </c>
      <c r="E84" s="13">
        <v>0</v>
      </c>
      <c r="F84" s="12">
        <v>2354553</v>
      </c>
      <c r="G84" s="13">
        <v>0</v>
      </c>
      <c r="H84" s="69"/>
    </row>
    <row r="85" spans="1:8" ht="12.75">
      <c r="A85" s="97" t="s">
        <v>51</v>
      </c>
      <c r="B85" s="20">
        <v>550000</v>
      </c>
      <c r="C85" s="21"/>
      <c r="D85" s="20"/>
      <c r="E85" s="21"/>
      <c r="F85" s="20"/>
      <c r="G85" s="21"/>
      <c r="H85" s="31"/>
    </row>
    <row r="86" spans="1:8" ht="12.75">
      <c r="A86" s="97" t="s">
        <v>52</v>
      </c>
      <c r="B86" s="20">
        <v>373000</v>
      </c>
      <c r="C86" s="21"/>
      <c r="D86" s="20"/>
      <c r="E86" s="21"/>
      <c r="F86" s="20"/>
      <c r="G86" s="21"/>
      <c r="H86" s="31"/>
    </row>
    <row r="87" spans="1:8" ht="12.75">
      <c r="A87" s="97" t="s">
        <v>53</v>
      </c>
      <c r="B87" s="20">
        <v>400000</v>
      </c>
      <c r="C87" s="21"/>
      <c r="D87" s="20"/>
      <c r="E87" s="21"/>
      <c r="F87" s="20"/>
      <c r="G87" s="21"/>
      <c r="H87" s="31"/>
    </row>
    <row r="88" spans="1:8" ht="12.75">
      <c r="A88" s="97" t="s">
        <v>54</v>
      </c>
      <c r="B88" s="20">
        <v>600000</v>
      </c>
      <c r="C88" s="21"/>
      <c r="D88" s="20"/>
      <c r="E88" s="21"/>
      <c r="F88" s="20"/>
      <c r="G88" s="21"/>
      <c r="H88" s="32"/>
    </row>
    <row r="89" spans="1:8" s="3" customFormat="1" ht="12.75" thickBot="1">
      <c r="A89" s="98" t="s">
        <v>55</v>
      </c>
      <c r="B89" s="24">
        <v>139728</v>
      </c>
      <c r="C89" s="25"/>
      <c r="D89" s="24">
        <v>107553</v>
      </c>
      <c r="E89" s="25"/>
      <c r="F89" s="24">
        <v>107553</v>
      </c>
      <c r="G89" s="25"/>
      <c r="H89" s="85"/>
    </row>
    <row r="90" spans="1:15" s="3" customFormat="1" ht="12" customHeight="1">
      <c r="A90" s="92" t="s">
        <v>189</v>
      </c>
      <c r="B90" s="12">
        <f aca="true" t="shared" si="9" ref="B90:G90">SUM(B91:B93)</f>
        <v>4238000</v>
      </c>
      <c r="C90" s="13">
        <f t="shared" si="9"/>
        <v>730796</v>
      </c>
      <c r="D90" s="12">
        <f t="shared" si="9"/>
        <v>8130000</v>
      </c>
      <c r="E90" s="13">
        <f t="shared" si="9"/>
        <v>2341514</v>
      </c>
      <c r="F90" s="12">
        <f t="shared" si="9"/>
        <v>12110000</v>
      </c>
      <c r="G90" s="13">
        <f t="shared" si="9"/>
        <v>3429054</v>
      </c>
      <c r="H90" s="182" t="s">
        <v>190</v>
      </c>
      <c r="I90" s="121"/>
      <c r="J90" s="121"/>
      <c r="K90" s="121"/>
      <c r="L90" s="121"/>
      <c r="M90" s="121"/>
      <c r="N90" s="121"/>
      <c r="O90" s="121"/>
    </row>
    <row r="91" spans="1:8" s="3" customFormat="1" ht="12" customHeight="1">
      <c r="A91" s="97" t="s">
        <v>134</v>
      </c>
      <c r="B91" s="20">
        <v>824000</v>
      </c>
      <c r="C91" s="21">
        <v>200000</v>
      </c>
      <c r="D91" s="20">
        <v>996000</v>
      </c>
      <c r="E91" s="21">
        <v>1063012</v>
      </c>
      <c r="F91" s="20">
        <v>1103000</v>
      </c>
      <c r="G91" s="21">
        <v>1355603</v>
      </c>
      <c r="H91" s="183"/>
    </row>
    <row r="92" spans="1:8" s="3" customFormat="1" ht="13.5" customHeight="1">
      <c r="A92" s="97" t="s">
        <v>135</v>
      </c>
      <c r="B92" s="20">
        <v>2614000</v>
      </c>
      <c r="C92" s="21">
        <v>530796</v>
      </c>
      <c r="D92" s="20">
        <v>6134000</v>
      </c>
      <c r="E92" s="21">
        <v>1278502</v>
      </c>
      <c r="F92" s="20">
        <v>9807000</v>
      </c>
      <c r="G92" s="21">
        <v>2073451</v>
      </c>
      <c r="H92" s="183"/>
    </row>
    <row r="93" spans="1:8" s="3" customFormat="1" ht="24" customHeight="1" thickBot="1">
      <c r="A93" s="98" t="s">
        <v>193</v>
      </c>
      <c r="B93" s="24">
        <v>800000</v>
      </c>
      <c r="C93" s="25">
        <v>0</v>
      </c>
      <c r="D93" s="24">
        <v>1000000</v>
      </c>
      <c r="E93" s="25">
        <v>0</v>
      </c>
      <c r="F93" s="24">
        <v>1200000</v>
      </c>
      <c r="G93" s="25">
        <v>0</v>
      </c>
      <c r="H93" s="184"/>
    </row>
    <row r="94" spans="1:8" ht="12.75">
      <c r="A94" s="92" t="s">
        <v>109</v>
      </c>
      <c r="B94" s="12">
        <f aca="true" t="shared" si="10" ref="B94:G94">SUM(B95:B97)</f>
        <v>1300000</v>
      </c>
      <c r="C94" s="13">
        <v>400000</v>
      </c>
      <c r="D94" s="12">
        <f t="shared" si="10"/>
        <v>950000</v>
      </c>
      <c r="E94" s="13">
        <f t="shared" si="10"/>
        <v>0</v>
      </c>
      <c r="F94" s="12">
        <f t="shared" si="10"/>
        <v>550000</v>
      </c>
      <c r="G94" s="13">
        <f t="shared" si="10"/>
        <v>0</v>
      </c>
      <c r="H94" s="91"/>
    </row>
    <row r="95" spans="1:8" ht="12.75">
      <c r="A95" s="97" t="s">
        <v>115</v>
      </c>
      <c r="B95" s="20">
        <v>600000</v>
      </c>
      <c r="C95" s="21"/>
      <c r="D95" s="20">
        <v>500000</v>
      </c>
      <c r="E95" s="21"/>
      <c r="F95" s="20">
        <v>400000</v>
      </c>
      <c r="G95" s="21"/>
      <c r="H95" s="176" t="s">
        <v>172</v>
      </c>
    </row>
    <row r="96" spans="1:8" ht="12.75">
      <c r="A96" s="97" t="s">
        <v>116</v>
      </c>
      <c r="B96" s="20">
        <v>500000</v>
      </c>
      <c r="C96" s="21"/>
      <c r="D96" s="20">
        <v>300000</v>
      </c>
      <c r="E96" s="21"/>
      <c r="F96" s="38"/>
      <c r="G96" s="39"/>
      <c r="H96" s="177"/>
    </row>
    <row r="97" spans="1:8" ht="13.5" thickBot="1">
      <c r="A97" s="98" t="s">
        <v>117</v>
      </c>
      <c r="B97" s="24">
        <v>200000</v>
      </c>
      <c r="C97" s="25"/>
      <c r="D97" s="24">
        <v>150000</v>
      </c>
      <c r="E97" s="25"/>
      <c r="F97" s="24">
        <v>150000</v>
      </c>
      <c r="G97" s="25"/>
      <c r="H97" s="178"/>
    </row>
    <row r="98" spans="1:8" ht="12.75">
      <c r="A98" s="92" t="s">
        <v>118</v>
      </c>
      <c r="B98" s="12">
        <f>SUM(B99:B103)</f>
        <v>1260020</v>
      </c>
      <c r="C98" s="13">
        <v>200000</v>
      </c>
      <c r="D98" s="12">
        <f>SUM(D99:D103)</f>
        <v>1415069</v>
      </c>
      <c r="E98" s="13">
        <v>200000</v>
      </c>
      <c r="F98" s="12">
        <f>SUM(F99:F103)</f>
        <v>1388095</v>
      </c>
      <c r="G98" s="13">
        <v>200000</v>
      </c>
      <c r="H98" s="87"/>
    </row>
    <row r="99" spans="1:8" s="3" customFormat="1" ht="12">
      <c r="A99" s="97" t="s">
        <v>106</v>
      </c>
      <c r="B99" s="20">
        <v>552000</v>
      </c>
      <c r="C99" s="21"/>
      <c r="D99" s="20">
        <v>593000</v>
      </c>
      <c r="E99" s="21"/>
      <c r="F99" s="20">
        <v>593000</v>
      </c>
      <c r="G99" s="28"/>
      <c r="H99" s="88"/>
    </row>
    <row r="100" spans="1:8" ht="12.75">
      <c r="A100" s="97" t="s">
        <v>107</v>
      </c>
      <c r="B100" s="20">
        <v>176000</v>
      </c>
      <c r="C100" s="21"/>
      <c r="D100" s="20">
        <v>181000</v>
      </c>
      <c r="E100" s="21"/>
      <c r="F100" s="20">
        <v>186000</v>
      </c>
      <c r="G100" s="28"/>
      <c r="H100" s="89"/>
    </row>
    <row r="101" spans="1:8" ht="12.75">
      <c r="A101" s="97" t="s">
        <v>119</v>
      </c>
      <c r="B101" s="20">
        <v>312020</v>
      </c>
      <c r="C101" s="21"/>
      <c r="D101" s="20">
        <v>321069</v>
      </c>
      <c r="E101" s="21"/>
      <c r="F101" s="20">
        <v>329095</v>
      </c>
      <c r="G101" s="28"/>
      <c r="H101" s="89"/>
    </row>
    <row r="102" spans="1:8" ht="12.75">
      <c r="A102" s="97" t="s">
        <v>108</v>
      </c>
      <c r="B102" s="20">
        <v>120000</v>
      </c>
      <c r="C102" s="21"/>
      <c r="D102" s="20">
        <v>200000</v>
      </c>
      <c r="E102" s="21"/>
      <c r="F102" s="20">
        <v>200000</v>
      </c>
      <c r="G102" s="28"/>
      <c r="H102" s="89"/>
    </row>
    <row r="103" spans="1:8" ht="12.75" customHeight="1" thickBot="1">
      <c r="A103" s="98" t="s">
        <v>120</v>
      </c>
      <c r="B103" s="24">
        <v>100000</v>
      </c>
      <c r="C103" s="25"/>
      <c r="D103" s="24">
        <v>120000</v>
      </c>
      <c r="E103" s="25"/>
      <c r="F103" s="24">
        <v>80000</v>
      </c>
      <c r="G103" s="25"/>
      <c r="H103" s="90"/>
    </row>
    <row r="104" spans="1:8" ht="12.75">
      <c r="A104" s="92" t="s">
        <v>94</v>
      </c>
      <c r="B104" s="12">
        <f aca="true" t="shared" si="11" ref="B104:G104">SUM(B105:B109)</f>
        <v>922000</v>
      </c>
      <c r="C104" s="13">
        <f t="shared" si="11"/>
        <v>400000</v>
      </c>
      <c r="D104" s="12">
        <f t="shared" si="11"/>
        <v>1149500</v>
      </c>
      <c r="E104" s="13">
        <f t="shared" si="11"/>
        <v>400000</v>
      </c>
      <c r="F104" s="12">
        <f t="shared" si="11"/>
        <v>829500</v>
      </c>
      <c r="G104" s="13">
        <f t="shared" si="11"/>
        <v>400000</v>
      </c>
      <c r="H104" s="86"/>
    </row>
    <row r="105" spans="1:8" s="3" customFormat="1" ht="12">
      <c r="A105" s="99" t="s">
        <v>95</v>
      </c>
      <c r="B105" s="8">
        <v>640000</v>
      </c>
      <c r="C105" s="15">
        <v>310000</v>
      </c>
      <c r="D105" s="4">
        <v>643000</v>
      </c>
      <c r="E105" s="5">
        <v>320000</v>
      </c>
      <c r="F105" s="4">
        <v>651000</v>
      </c>
      <c r="G105" s="5">
        <v>330000</v>
      </c>
      <c r="H105" s="32"/>
    </row>
    <row r="106" spans="1:8" ht="12.75">
      <c r="A106" s="99" t="s">
        <v>133</v>
      </c>
      <c r="B106" s="8">
        <v>80000</v>
      </c>
      <c r="C106" s="15">
        <v>68000</v>
      </c>
      <c r="D106" s="4">
        <v>78000</v>
      </c>
      <c r="E106" s="5">
        <v>56000</v>
      </c>
      <c r="F106" s="4">
        <v>56000</v>
      </c>
      <c r="G106" s="5">
        <v>45000</v>
      </c>
      <c r="H106" s="66"/>
    </row>
    <row r="107" spans="1:8" s="3" customFormat="1" ht="12">
      <c r="A107" s="99" t="s">
        <v>96</v>
      </c>
      <c r="B107" s="8">
        <v>22000</v>
      </c>
      <c r="C107" s="15">
        <v>22000</v>
      </c>
      <c r="D107" s="4">
        <v>30000</v>
      </c>
      <c r="E107" s="5">
        <v>24000</v>
      </c>
      <c r="F107" s="4">
        <v>31500</v>
      </c>
      <c r="G107" s="5">
        <v>25000</v>
      </c>
      <c r="H107" s="32"/>
    </row>
    <row r="108" spans="1:8" ht="12.75">
      <c r="A108" s="99" t="s">
        <v>97</v>
      </c>
      <c r="B108" s="8">
        <v>90000</v>
      </c>
      <c r="C108" s="15"/>
      <c r="D108" s="4">
        <v>308000</v>
      </c>
      <c r="E108" s="5"/>
      <c r="F108" s="4">
        <v>0</v>
      </c>
      <c r="G108" s="5"/>
      <c r="H108" s="66"/>
    </row>
    <row r="109" spans="1:8" s="3" customFormat="1" ht="12.75" thickBot="1">
      <c r="A109" s="100" t="s">
        <v>98</v>
      </c>
      <c r="B109" s="9">
        <v>90000</v>
      </c>
      <c r="C109" s="14"/>
      <c r="D109" s="6">
        <v>90500</v>
      </c>
      <c r="E109" s="7"/>
      <c r="F109" s="6">
        <v>91000</v>
      </c>
      <c r="G109" s="7"/>
      <c r="H109" s="33"/>
    </row>
    <row r="110" spans="1:8" ht="12.75">
      <c r="A110" s="92" t="s">
        <v>56</v>
      </c>
      <c r="B110" s="12">
        <f>B111+B112+B113+B114+B119</f>
        <v>1364750</v>
      </c>
      <c r="C110" s="13">
        <f>SUM(C111:C119)</f>
        <v>200000</v>
      </c>
      <c r="D110" s="12">
        <v>656500</v>
      </c>
      <c r="E110" s="13">
        <f>SUM(E111:E119)</f>
        <v>200000</v>
      </c>
      <c r="F110" s="12">
        <v>560000</v>
      </c>
      <c r="G110" s="13">
        <f>SUM(G111:G119)</f>
        <v>200000</v>
      </c>
      <c r="H110" s="29"/>
    </row>
    <row r="111" spans="1:8" ht="12.75">
      <c r="A111" s="56" t="s">
        <v>57</v>
      </c>
      <c r="B111" s="8">
        <v>130000</v>
      </c>
      <c r="C111" s="21"/>
      <c r="D111" s="22"/>
      <c r="E111" s="21"/>
      <c r="F111" s="20"/>
      <c r="G111" s="21"/>
      <c r="H111" s="66"/>
    </row>
    <row r="112" spans="1:8" ht="12.75">
      <c r="A112" s="56" t="s">
        <v>58</v>
      </c>
      <c r="B112" s="8">
        <v>1000000</v>
      </c>
      <c r="C112" s="21">
        <v>200000</v>
      </c>
      <c r="D112" s="22"/>
      <c r="E112" s="21">
        <v>200000</v>
      </c>
      <c r="F112" s="20"/>
      <c r="G112" s="21">
        <v>200000</v>
      </c>
      <c r="H112" s="66"/>
    </row>
    <row r="113" spans="1:8" ht="12.75">
      <c r="A113" s="56" t="s">
        <v>59</v>
      </c>
      <c r="B113" s="8">
        <v>70000</v>
      </c>
      <c r="C113" s="21"/>
      <c r="D113" s="22"/>
      <c r="E113" s="23"/>
      <c r="F113" s="22"/>
      <c r="G113" s="23"/>
      <c r="H113" s="66"/>
    </row>
    <row r="114" spans="1:8" ht="12.75">
      <c r="A114" s="56" t="s">
        <v>147</v>
      </c>
      <c r="B114" s="8">
        <f>+B115+B116+B117+B118</f>
        <v>144750</v>
      </c>
      <c r="C114" s="21"/>
      <c r="D114" s="22"/>
      <c r="E114" s="23"/>
      <c r="F114" s="22"/>
      <c r="G114" s="23"/>
      <c r="H114" s="66"/>
    </row>
    <row r="115" spans="1:8" ht="12.75">
      <c r="A115" s="57" t="s">
        <v>148</v>
      </c>
      <c r="B115" s="58">
        <v>49650</v>
      </c>
      <c r="C115" s="53"/>
      <c r="D115" s="54"/>
      <c r="E115" s="55"/>
      <c r="F115" s="54"/>
      <c r="G115" s="55"/>
      <c r="H115" s="67"/>
    </row>
    <row r="116" spans="1:8" ht="12.75">
      <c r="A116" s="57" t="s">
        <v>149</v>
      </c>
      <c r="B116" s="58">
        <v>50000</v>
      </c>
      <c r="C116" s="53"/>
      <c r="D116" s="54"/>
      <c r="E116" s="55"/>
      <c r="F116" s="54"/>
      <c r="G116" s="55"/>
      <c r="H116" s="67"/>
    </row>
    <row r="117" spans="1:8" ht="12.75">
      <c r="A117" s="57" t="s">
        <v>150</v>
      </c>
      <c r="B117" s="58">
        <v>41600</v>
      </c>
      <c r="C117" s="53"/>
      <c r="D117" s="54"/>
      <c r="E117" s="55"/>
      <c r="F117" s="54"/>
      <c r="G117" s="55"/>
      <c r="H117" s="67"/>
    </row>
    <row r="118" spans="1:8" ht="12.75">
      <c r="A118" s="57" t="s">
        <v>151</v>
      </c>
      <c r="B118" s="58">
        <v>3500</v>
      </c>
      <c r="C118" s="53"/>
      <c r="D118" s="54"/>
      <c r="E118" s="55"/>
      <c r="F118" s="54"/>
      <c r="G118" s="55"/>
      <c r="H118" s="67"/>
    </row>
    <row r="119" spans="1:8" s="3" customFormat="1" ht="23.25" thickBot="1">
      <c r="A119" s="57" t="s">
        <v>152</v>
      </c>
      <c r="B119" s="58">
        <v>20000</v>
      </c>
      <c r="C119" s="25"/>
      <c r="D119" s="26"/>
      <c r="E119" s="27"/>
      <c r="F119" s="26"/>
      <c r="G119" s="27"/>
      <c r="H119" s="33"/>
    </row>
    <row r="120" spans="1:8" s="1" customFormat="1" ht="12.75">
      <c r="A120" s="92" t="s">
        <v>60</v>
      </c>
      <c r="B120" s="12">
        <f>SUM(B121:B125)</f>
        <v>3087910</v>
      </c>
      <c r="C120" s="13">
        <f>SUM(C121:C125)</f>
        <v>0</v>
      </c>
      <c r="D120" s="12">
        <v>3147000</v>
      </c>
      <c r="E120" s="13">
        <v>0</v>
      </c>
      <c r="F120" s="12">
        <v>3208000</v>
      </c>
      <c r="G120" s="13">
        <v>0</v>
      </c>
      <c r="H120" s="29"/>
    </row>
    <row r="121" spans="1:8" ht="12.75">
      <c r="A121" s="97" t="s">
        <v>61</v>
      </c>
      <c r="B121" s="20">
        <v>2766110</v>
      </c>
      <c r="C121" s="21"/>
      <c r="D121" s="20">
        <v>2822000</v>
      </c>
      <c r="E121" s="21"/>
      <c r="F121" s="20">
        <v>2878000</v>
      </c>
      <c r="G121" s="21"/>
      <c r="H121" s="31"/>
    </row>
    <row r="122" spans="1:8" ht="12.75">
      <c r="A122" s="97" t="s">
        <v>62</v>
      </c>
      <c r="B122" s="20">
        <v>100000</v>
      </c>
      <c r="C122" s="21"/>
      <c r="D122" s="20">
        <v>100000</v>
      </c>
      <c r="E122" s="21"/>
      <c r="F122" s="20">
        <v>100000</v>
      </c>
      <c r="G122" s="21"/>
      <c r="H122" s="31"/>
    </row>
    <row r="123" spans="1:8" ht="12.75">
      <c r="A123" s="97" t="s">
        <v>63</v>
      </c>
      <c r="B123" s="20">
        <v>150000</v>
      </c>
      <c r="C123" s="21"/>
      <c r="D123" s="20">
        <v>150000</v>
      </c>
      <c r="E123" s="21"/>
      <c r="F123" s="20">
        <v>150000</v>
      </c>
      <c r="G123" s="21"/>
      <c r="H123" s="31"/>
    </row>
    <row r="124" spans="1:8" ht="12.75">
      <c r="A124" s="97" t="s">
        <v>64</v>
      </c>
      <c r="B124" s="20">
        <v>1800</v>
      </c>
      <c r="C124" s="21"/>
      <c r="D124" s="22"/>
      <c r="E124" s="23"/>
      <c r="F124" s="22"/>
      <c r="G124" s="23"/>
      <c r="H124" s="66"/>
    </row>
    <row r="125" spans="1:8" ht="23.25" thickBot="1">
      <c r="A125" s="98" t="s">
        <v>65</v>
      </c>
      <c r="B125" s="24">
        <v>70000</v>
      </c>
      <c r="C125" s="25"/>
      <c r="D125" s="24">
        <v>75000</v>
      </c>
      <c r="E125" s="25"/>
      <c r="F125" s="24">
        <v>80000</v>
      </c>
      <c r="G125" s="25"/>
      <c r="H125" s="30"/>
    </row>
    <row r="126" spans="1:8" ht="12.75">
      <c r="A126" s="92" t="s">
        <v>66</v>
      </c>
      <c r="B126" s="12">
        <f>SUM(B127:B131)</f>
        <v>683640</v>
      </c>
      <c r="C126" s="13">
        <v>200000</v>
      </c>
      <c r="D126" s="12">
        <f>SUM(D127:D131)</f>
        <v>781400</v>
      </c>
      <c r="E126" s="13">
        <v>200000</v>
      </c>
      <c r="F126" s="12">
        <f>SUM(F127:F131)</f>
        <v>926200</v>
      </c>
      <c r="G126" s="13">
        <v>200000</v>
      </c>
      <c r="H126" s="29" t="s">
        <v>182</v>
      </c>
    </row>
    <row r="127" spans="1:8" ht="12.75">
      <c r="A127" s="97" t="s">
        <v>67</v>
      </c>
      <c r="B127" s="20">
        <v>444400</v>
      </c>
      <c r="C127" s="21"/>
      <c r="D127" s="20">
        <v>544400</v>
      </c>
      <c r="E127" s="21"/>
      <c r="F127" s="20">
        <v>844400</v>
      </c>
      <c r="G127" s="21"/>
      <c r="H127" s="31"/>
    </row>
    <row r="128" spans="1:8" ht="12.75">
      <c r="A128" s="97" t="s">
        <v>68</v>
      </c>
      <c r="B128" s="20">
        <v>60000</v>
      </c>
      <c r="C128" s="21"/>
      <c r="D128" s="20">
        <v>60000</v>
      </c>
      <c r="E128" s="21"/>
      <c r="F128" s="20">
        <v>60000</v>
      </c>
      <c r="G128" s="21"/>
      <c r="H128" s="32"/>
    </row>
    <row r="129" spans="1:8" ht="22.5">
      <c r="A129" s="97" t="s">
        <v>69</v>
      </c>
      <c r="B129" s="20">
        <v>150000</v>
      </c>
      <c r="C129" s="21"/>
      <c r="D129" s="20">
        <v>150000</v>
      </c>
      <c r="E129" s="21"/>
      <c r="F129" s="20"/>
      <c r="G129" s="21"/>
      <c r="H129" s="31"/>
    </row>
    <row r="130" spans="1:8" ht="12.75">
      <c r="A130" s="97" t="s">
        <v>70</v>
      </c>
      <c r="B130" s="20">
        <v>18040</v>
      </c>
      <c r="C130" s="21"/>
      <c r="D130" s="20">
        <v>15800</v>
      </c>
      <c r="E130" s="21"/>
      <c r="F130" s="20">
        <v>10600</v>
      </c>
      <c r="G130" s="21"/>
      <c r="H130" s="32"/>
    </row>
    <row r="131" spans="1:8" ht="13.5" thickBot="1">
      <c r="A131" s="98" t="s">
        <v>71</v>
      </c>
      <c r="B131" s="24">
        <v>11200</v>
      </c>
      <c r="C131" s="25"/>
      <c r="D131" s="24">
        <v>11200</v>
      </c>
      <c r="E131" s="25"/>
      <c r="F131" s="24">
        <v>11200</v>
      </c>
      <c r="G131" s="25"/>
      <c r="H131" s="30"/>
    </row>
    <row r="132" spans="1:8" ht="12.75">
      <c r="A132" s="92" t="s">
        <v>99</v>
      </c>
      <c r="B132" s="12">
        <f aca="true" t="shared" si="12" ref="B132:G132">SUM(B133:B138)</f>
        <v>6988880</v>
      </c>
      <c r="C132" s="13">
        <f t="shared" si="12"/>
        <v>2236500</v>
      </c>
      <c r="D132" s="12">
        <f t="shared" si="12"/>
        <v>8869807</v>
      </c>
      <c r="E132" s="13">
        <f t="shared" si="12"/>
        <v>3967300</v>
      </c>
      <c r="F132" s="12">
        <f t="shared" si="12"/>
        <v>9462707</v>
      </c>
      <c r="G132" s="13">
        <f t="shared" si="12"/>
        <v>4209000</v>
      </c>
      <c r="H132" s="29"/>
    </row>
    <row r="133" spans="1:8" ht="12.75">
      <c r="A133" s="97" t="s">
        <v>173</v>
      </c>
      <c r="B133" s="20">
        <f>2946200</f>
        <v>2946200</v>
      </c>
      <c r="C133" s="21">
        <v>636500</v>
      </c>
      <c r="D133" s="20">
        <f>5264100-400000</f>
        <v>4864100</v>
      </c>
      <c r="E133" s="21">
        <v>2367300</v>
      </c>
      <c r="F133" s="20">
        <v>5857000</v>
      </c>
      <c r="G133" s="21">
        <v>2909000</v>
      </c>
      <c r="H133" s="31"/>
    </row>
    <row r="134" spans="1:8" ht="12.75">
      <c r="A134" s="97" t="s">
        <v>153</v>
      </c>
      <c r="B134" s="20">
        <v>500000</v>
      </c>
      <c r="C134" s="21">
        <v>300000</v>
      </c>
      <c r="D134" s="20">
        <v>400000</v>
      </c>
      <c r="E134" s="21">
        <v>300000</v>
      </c>
      <c r="F134" s="20"/>
      <c r="G134" s="21"/>
      <c r="H134" s="31"/>
    </row>
    <row r="135" spans="1:8" ht="12.75">
      <c r="A135" s="97" t="s">
        <v>100</v>
      </c>
      <c r="B135" s="20">
        <v>1260000</v>
      </c>
      <c r="C135" s="21">
        <v>1200000</v>
      </c>
      <c r="D135" s="20">
        <v>3000000</v>
      </c>
      <c r="E135" s="21">
        <v>1200000</v>
      </c>
      <c r="F135" s="20">
        <v>3000000</v>
      </c>
      <c r="G135" s="21">
        <v>1200000</v>
      </c>
      <c r="H135" s="31"/>
    </row>
    <row r="136" spans="1:8" ht="22.5">
      <c r="A136" s="97" t="s">
        <v>101</v>
      </c>
      <c r="B136" s="20">
        <v>1599646</v>
      </c>
      <c r="C136" s="21"/>
      <c r="D136" s="20"/>
      <c r="E136" s="21"/>
      <c r="F136" s="20"/>
      <c r="G136" s="21"/>
      <c r="H136" s="31"/>
    </row>
    <row r="137" spans="1:8" ht="12.75">
      <c r="A137" s="97" t="s">
        <v>102</v>
      </c>
      <c r="B137" s="20">
        <v>589800</v>
      </c>
      <c r="C137" s="21">
        <v>100000</v>
      </c>
      <c r="D137" s="20">
        <v>567500</v>
      </c>
      <c r="E137" s="21">
        <v>100000</v>
      </c>
      <c r="F137" s="20">
        <v>567500</v>
      </c>
      <c r="G137" s="21">
        <v>100000</v>
      </c>
      <c r="H137" s="31"/>
    </row>
    <row r="138" spans="1:8" ht="13.5" thickBot="1">
      <c r="A138" s="98" t="s">
        <v>103</v>
      </c>
      <c r="B138" s="24">
        <f>93154+80</f>
        <v>93234</v>
      </c>
      <c r="C138" s="25"/>
      <c r="D138" s="24">
        <v>38207</v>
      </c>
      <c r="E138" s="25"/>
      <c r="F138" s="24">
        <v>38207</v>
      </c>
      <c r="G138" s="25"/>
      <c r="H138" s="30"/>
    </row>
    <row r="139" spans="1:8" ht="12.75">
      <c r="A139" s="92" t="s">
        <v>121</v>
      </c>
      <c r="B139" s="12">
        <f aca="true" t="shared" si="13" ref="B139:G139">SUM(B140:B144)</f>
        <v>413050</v>
      </c>
      <c r="C139" s="13">
        <f t="shared" si="13"/>
        <v>100000</v>
      </c>
      <c r="D139" s="12">
        <f t="shared" si="13"/>
        <v>220800</v>
      </c>
      <c r="E139" s="13">
        <f t="shared" si="13"/>
        <v>100000</v>
      </c>
      <c r="F139" s="12">
        <f t="shared" si="13"/>
        <v>214040</v>
      </c>
      <c r="G139" s="13">
        <f t="shared" si="13"/>
        <v>100000</v>
      </c>
      <c r="H139" s="29"/>
    </row>
    <row r="140" spans="1:8" ht="12.75">
      <c r="A140" s="97" t="s">
        <v>122</v>
      </c>
      <c r="B140" s="20">
        <v>25700</v>
      </c>
      <c r="C140" s="28"/>
      <c r="D140" s="20">
        <v>22200</v>
      </c>
      <c r="E140" s="21"/>
      <c r="F140" s="20">
        <v>17338</v>
      </c>
      <c r="G140" s="21"/>
      <c r="H140" s="31"/>
    </row>
    <row r="141" spans="1:8" ht="33.75">
      <c r="A141" s="97" t="s">
        <v>123</v>
      </c>
      <c r="B141" s="20">
        <v>153000</v>
      </c>
      <c r="C141" s="81">
        <v>100000</v>
      </c>
      <c r="D141" s="20">
        <v>100000</v>
      </c>
      <c r="E141" s="21">
        <v>100000</v>
      </c>
      <c r="F141" s="20">
        <v>100000</v>
      </c>
      <c r="G141" s="21">
        <v>100000</v>
      </c>
      <c r="H141" s="31"/>
    </row>
    <row r="142" spans="1:8" ht="33.75">
      <c r="A142" s="97" t="s">
        <v>124</v>
      </c>
      <c r="B142" s="20">
        <v>199100</v>
      </c>
      <c r="C142" s="79"/>
      <c r="D142" s="20">
        <v>67400</v>
      </c>
      <c r="E142" s="21"/>
      <c r="F142" s="20">
        <v>67502</v>
      </c>
      <c r="G142" s="21"/>
      <c r="H142" s="34"/>
    </row>
    <row r="143" spans="1:8" ht="12.75">
      <c r="A143" s="97" t="s">
        <v>125</v>
      </c>
      <c r="B143" s="20">
        <v>10550</v>
      </c>
      <c r="C143" s="79"/>
      <c r="D143" s="20">
        <v>2000</v>
      </c>
      <c r="E143" s="21"/>
      <c r="F143" s="20"/>
      <c r="G143" s="21"/>
      <c r="H143" s="34"/>
    </row>
    <row r="144" spans="1:8" ht="13.5" thickBot="1">
      <c r="A144" s="98" t="s">
        <v>126</v>
      </c>
      <c r="B144" s="24">
        <v>24700</v>
      </c>
      <c r="C144" s="80"/>
      <c r="D144" s="24">
        <v>29200</v>
      </c>
      <c r="E144" s="25"/>
      <c r="F144" s="24">
        <v>29200</v>
      </c>
      <c r="G144" s="25"/>
      <c r="H144" s="35"/>
    </row>
    <row r="145" spans="1:8" ht="12.75">
      <c r="A145" s="92" t="s">
        <v>72</v>
      </c>
      <c r="B145" s="12">
        <f aca="true" t="shared" si="14" ref="B145:G145">SUM(B146:B150)</f>
        <v>140688</v>
      </c>
      <c r="C145" s="13">
        <f t="shared" si="14"/>
        <v>15000</v>
      </c>
      <c r="D145" s="12">
        <f t="shared" si="14"/>
        <v>27627</v>
      </c>
      <c r="E145" s="13">
        <f t="shared" si="14"/>
        <v>10000</v>
      </c>
      <c r="F145" s="12">
        <f t="shared" si="14"/>
        <v>33033</v>
      </c>
      <c r="G145" s="13">
        <f t="shared" si="14"/>
        <v>10000</v>
      </c>
      <c r="H145" s="36"/>
    </row>
    <row r="146" spans="1:8" ht="12.75">
      <c r="A146" s="97" t="s">
        <v>73</v>
      </c>
      <c r="B146" s="20">
        <v>18000</v>
      </c>
      <c r="C146" s="21">
        <v>5000</v>
      </c>
      <c r="D146" s="22"/>
      <c r="E146" s="23"/>
      <c r="F146" s="22"/>
      <c r="G146" s="23"/>
      <c r="H146" s="34"/>
    </row>
    <row r="147" spans="1:8" ht="12.75">
      <c r="A147" s="97" t="s">
        <v>74</v>
      </c>
      <c r="B147" s="20">
        <v>4232</v>
      </c>
      <c r="C147" s="21"/>
      <c r="D147" s="20">
        <v>2783</v>
      </c>
      <c r="E147" s="21"/>
      <c r="F147" s="20">
        <v>2783</v>
      </c>
      <c r="G147" s="21"/>
      <c r="H147" s="34"/>
    </row>
    <row r="148" spans="1:8" ht="22.5">
      <c r="A148" s="97" t="s">
        <v>75</v>
      </c>
      <c r="B148" s="20">
        <v>22456</v>
      </c>
      <c r="C148" s="21">
        <v>10000</v>
      </c>
      <c r="D148" s="20">
        <v>14844</v>
      </c>
      <c r="E148" s="21">
        <v>10000</v>
      </c>
      <c r="F148" s="20">
        <v>14250</v>
      </c>
      <c r="G148" s="21">
        <v>10000</v>
      </c>
      <c r="H148" s="34"/>
    </row>
    <row r="149" spans="1:8" ht="12.75">
      <c r="A149" s="97" t="s">
        <v>76</v>
      </c>
      <c r="B149" s="20">
        <v>16000</v>
      </c>
      <c r="C149" s="21"/>
      <c r="D149" s="20">
        <v>10000</v>
      </c>
      <c r="E149" s="21"/>
      <c r="F149" s="20">
        <v>16000</v>
      </c>
      <c r="G149" s="21"/>
      <c r="H149" s="34"/>
    </row>
    <row r="150" spans="1:8" ht="23.25" thickBot="1">
      <c r="A150" s="98" t="s">
        <v>77</v>
      </c>
      <c r="B150" s="24">
        <v>80000</v>
      </c>
      <c r="C150" s="25"/>
      <c r="D150" s="26"/>
      <c r="E150" s="27"/>
      <c r="F150" s="26"/>
      <c r="G150" s="27"/>
      <c r="H150" s="35"/>
    </row>
    <row r="151" spans="1:8" ht="12.75">
      <c r="A151" s="92" t="s">
        <v>104</v>
      </c>
      <c r="B151" s="12">
        <f aca="true" t="shared" si="15" ref="B151:G151">B152</f>
        <v>1895</v>
      </c>
      <c r="C151" s="13">
        <f t="shared" si="15"/>
        <v>0</v>
      </c>
      <c r="D151" s="12">
        <f t="shared" si="15"/>
        <v>1895</v>
      </c>
      <c r="E151" s="13">
        <f t="shared" si="15"/>
        <v>0</v>
      </c>
      <c r="F151" s="12">
        <f t="shared" si="15"/>
        <v>1895</v>
      </c>
      <c r="G151" s="13">
        <f t="shared" si="15"/>
        <v>0</v>
      </c>
      <c r="H151" s="69"/>
    </row>
    <row r="152" spans="1:8" ht="23.25" thickBot="1">
      <c r="A152" s="98" t="s">
        <v>171</v>
      </c>
      <c r="B152" s="24">
        <v>1895</v>
      </c>
      <c r="C152" s="25"/>
      <c r="D152" s="24">
        <v>1895</v>
      </c>
      <c r="E152" s="25"/>
      <c r="F152" s="24">
        <v>1895</v>
      </c>
      <c r="G152" s="25"/>
      <c r="H152" s="30"/>
    </row>
    <row r="153" spans="1:8" ht="12.75">
      <c r="A153" s="92" t="s">
        <v>78</v>
      </c>
      <c r="B153" s="12">
        <f aca="true" t="shared" si="16" ref="B153:G153">B154</f>
        <v>70000</v>
      </c>
      <c r="C153" s="13">
        <f t="shared" si="16"/>
        <v>70000</v>
      </c>
      <c r="D153" s="12">
        <f t="shared" si="16"/>
        <v>70000</v>
      </c>
      <c r="E153" s="13">
        <f t="shared" si="16"/>
        <v>70000</v>
      </c>
      <c r="F153" s="12">
        <f t="shared" si="16"/>
        <v>0</v>
      </c>
      <c r="G153" s="13">
        <f t="shared" si="16"/>
        <v>0</v>
      </c>
      <c r="H153" s="69"/>
    </row>
    <row r="154" spans="1:8" ht="13.5" thickBot="1">
      <c r="A154" s="98" t="s">
        <v>79</v>
      </c>
      <c r="B154" s="24">
        <v>70000</v>
      </c>
      <c r="C154" s="25">
        <v>70000</v>
      </c>
      <c r="D154" s="24">
        <v>70000</v>
      </c>
      <c r="E154" s="25">
        <v>70000</v>
      </c>
      <c r="F154" s="26"/>
      <c r="G154" s="27"/>
      <c r="H154" s="68"/>
    </row>
    <row r="155" spans="1:8" ht="15">
      <c r="A155" s="92" t="s">
        <v>80</v>
      </c>
      <c r="B155" s="12">
        <f aca="true" t="shared" si="17" ref="B155:G155">B156</f>
        <v>3374</v>
      </c>
      <c r="C155" s="13">
        <f t="shared" si="17"/>
        <v>0</v>
      </c>
      <c r="D155" s="12">
        <f t="shared" si="17"/>
        <v>3779</v>
      </c>
      <c r="E155" s="13">
        <f t="shared" si="17"/>
        <v>0</v>
      </c>
      <c r="F155" s="12">
        <f t="shared" si="17"/>
        <v>4183</v>
      </c>
      <c r="G155" s="13">
        <f t="shared" si="17"/>
        <v>0</v>
      </c>
      <c r="H155" s="37"/>
    </row>
    <row r="156" spans="1:8" ht="13.5" thickBot="1">
      <c r="A156" s="98" t="s">
        <v>199</v>
      </c>
      <c r="B156" s="24">
        <v>3374</v>
      </c>
      <c r="C156" s="25"/>
      <c r="D156" s="24">
        <v>3779</v>
      </c>
      <c r="E156" s="25"/>
      <c r="F156" s="24">
        <v>4183</v>
      </c>
      <c r="G156" s="25"/>
      <c r="H156" s="30"/>
    </row>
    <row r="157" spans="1:8" ht="12.75">
      <c r="A157" s="92" t="s">
        <v>81</v>
      </c>
      <c r="B157" s="12">
        <f>SUM(B158:B162)</f>
        <v>109566</v>
      </c>
      <c r="C157" s="13">
        <v>0</v>
      </c>
      <c r="D157" s="12">
        <f>SUM(D158:D162)</f>
        <v>127751</v>
      </c>
      <c r="E157" s="13">
        <v>0</v>
      </c>
      <c r="F157" s="12">
        <f>SUM(F158:F162)</f>
        <v>52047</v>
      </c>
      <c r="G157" s="13">
        <v>0</v>
      </c>
      <c r="H157" s="69"/>
    </row>
    <row r="158" spans="1:8" ht="12.75">
      <c r="A158" s="97" t="s">
        <v>82</v>
      </c>
      <c r="B158" s="20">
        <v>16472</v>
      </c>
      <c r="C158" s="21"/>
      <c r="D158" s="20">
        <v>14472</v>
      </c>
      <c r="E158" s="21"/>
      <c r="F158" s="20">
        <v>14472</v>
      </c>
      <c r="G158" s="21"/>
      <c r="H158" s="31"/>
    </row>
    <row r="159" spans="1:8" ht="12.75">
      <c r="A159" s="97" t="s">
        <v>83</v>
      </c>
      <c r="B159" s="20">
        <v>22500</v>
      </c>
      <c r="C159" s="21"/>
      <c r="D159" s="20">
        <v>10000</v>
      </c>
      <c r="E159" s="21"/>
      <c r="F159" s="20">
        <v>10581</v>
      </c>
      <c r="G159" s="21"/>
      <c r="H159" s="31"/>
    </row>
    <row r="160" spans="1:8" ht="12.75">
      <c r="A160" s="97" t="s">
        <v>84</v>
      </c>
      <c r="B160" s="20">
        <v>11000</v>
      </c>
      <c r="C160" s="21"/>
      <c r="D160" s="20">
        <v>11000</v>
      </c>
      <c r="E160" s="21"/>
      <c r="F160" s="20">
        <v>8800</v>
      </c>
      <c r="G160" s="21"/>
      <c r="H160" s="31"/>
    </row>
    <row r="161" spans="1:8" ht="24" customHeight="1">
      <c r="A161" s="97" t="s">
        <v>85</v>
      </c>
      <c r="B161" s="20">
        <v>49294</v>
      </c>
      <c r="C161" s="21"/>
      <c r="D161" s="20">
        <v>92279</v>
      </c>
      <c r="E161" s="21"/>
      <c r="F161" s="20">
        <v>18194</v>
      </c>
      <c r="G161" s="21"/>
      <c r="H161" s="78" t="s">
        <v>176</v>
      </c>
    </row>
    <row r="162" spans="1:8" ht="13.5" thickBot="1">
      <c r="A162" s="98" t="s">
        <v>86</v>
      </c>
      <c r="B162" s="24">
        <v>10300</v>
      </c>
      <c r="C162" s="25"/>
      <c r="D162" s="24">
        <v>0</v>
      </c>
      <c r="E162" s="25"/>
      <c r="F162" s="24">
        <v>0</v>
      </c>
      <c r="G162" s="25"/>
      <c r="H162" s="30"/>
    </row>
    <row r="163" spans="1:8" ht="12.75">
      <c r="A163" s="92" t="s">
        <v>87</v>
      </c>
      <c r="B163" s="40">
        <f aca="true" t="shared" si="18" ref="B163:G163">B164</f>
        <v>0</v>
      </c>
      <c r="C163" s="51">
        <f t="shared" si="18"/>
        <v>0</v>
      </c>
      <c r="D163" s="40">
        <f t="shared" si="18"/>
        <v>954658</v>
      </c>
      <c r="E163" s="51">
        <f t="shared" si="18"/>
        <v>0</v>
      </c>
      <c r="F163" s="40">
        <f t="shared" si="18"/>
        <v>1082203</v>
      </c>
      <c r="G163" s="51">
        <f t="shared" si="18"/>
        <v>0</v>
      </c>
      <c r="H163" s="69"/>
    </row>
    <row r="164" spans="1:8" ht="13.5" thickBot="1">
      <c r="A164" s="98" t="s">
        <v>105</v>
      </c>
      <c r="B164" s="26"/>
      <c r="C164" s="27"/>
      <c r="D164" s="24">
        <v>954658</v>
      </c>
      <c r="E164" s="25"/>
      <c r="F164" s="24">
        <v>1082203</v>
      </c>
      <c r="G164" s="25"/>
      <c r="H164" s="30"/>
    </row>
    <row r="165" spans="1:8" ht="13.5" thickBot="1">
      <c r="A165" s="101" t="s">
        <v>127</v>
      </c>
      <c r="B165" s="50">
        <f aca="true" t="shared" si="19" ref="B165:G165">SUM(B166:B170)</f>
        <v>292000</v>
      </c>
      <c r="C165" s="52">
        <f t="shared" si="19"/>
        <v>19000</v>
      </c>
      <c r="D165" s="50">
        <f t="shared" si="19"/>
        <v>525000</v>
      </c>
      <c r="E165" s="52">
        <f t="shared" si="19"/>
        <v>31000</v>
      </c>
      <c r="F165" s="50">
        <f t="shared" si="19"/>
        <v>379000</v>
      </c>
      <c r="G165" s="52">
        <f t="shared" si="19"/>
        <v>0</v>
      </c>
      <c r="H165" s="77"/>
    </row>
    <row r="166" spans="1:8" ht="12.75">
      <c r="A166" s="102" t="s">
        <v>128</v>
      </c>
      <c r="B166" s="70">
        <v>19000</v>
      </c>
      <c r="C166" s="71">
        <v>19000</v>
      </c>
      <c r="D166" s="70">
        <v>31000</v>
      </c>
      <c r="E166" s="71">
        <v>31000</v>
      </c>
      <c r="F166" s="70"/>
      <c r="G166" s="71"/>
      <c r="H166" s="72"/>
    </row>
    <row r="167" spans="1:8" ht="12.75">
      <c r="A167" s="103" t="s">
        <v>129</v>
      </c>
      <c r="B167" s="73">
        <v>220000</v>
      </c>
      <c r="C167" s="74"/>
      <c r="D167" s="73">
        <v>380000</v>
      </c>
      <c r="E167" s="74"/>
      <c r="F167" s="73">
        <v>330000</v>
      </c>
      <c r="G167" s="74"/>
      <c r="H167" s="66"/>
    </row>
    <row r="168" spans="1:8" ht="12.75">
      <c r="A168" s="103" t="s">
        <v>130</v>
      </c>
      <c r="B168" s="73">
        <v>15000</v>
      </c>
      <c r="C168" s="74"/>
      <c r="D168" s="73">
        <v>20000</v>
      </c>
      <c r="E168" s="74"/>
      <c r="F168" s="73">
        <v>10000</v>
      </c>
      <c r="G168" s="74"/>
      <c r="H168" s="66"/>
    </row>
    <row r="169" spans="1:8" ht="12.75">
      <c r="A169" s="103" t="s">
        <v>131</v>
      </c>
      <c r="B169" s="73">
        <v>1000</v>
      </c>
      <c r="C169" s="74"/>
      <c r="D169" s="73">
        <v>58000</v>
      </c>
      <c r="E169" s="74"/>
      <c r="F169" s="73">
        <v>5000</v>
      </c>
      <c r="G169" s="74"/>
      <c r="H169" s="66"/>
    </row>
    <row r="170" spans="1:8" ht="13.5" thickBot="1">
      <c r="A170" s="104" t="s">
        <v>132</v>
      </c>
      <c r="B170" s="75">
        <f>36500+500</f>
        <v>37000</v>
      </c>
      <c r="C170" s="76"/>
      <c r="D170" s="75">
        <v>36000</v>
      </c>
      <c r="E170" s="76"/>
      <c r="F170" s="75">
        <f>33500+500</f>
        <v>34000</v>
      </c>
      <c r="G170" s="76"/>
      <c r="H170" s="68"/>
    </row>
    <row r="171" spans="1:8" ht="13.5" thickBot="1">
      <c r="A171" s="133" t="s">
        <v>195</v>
      </c>
      <c r="B171" s="134"/>
      <c r="C171" s="135">
        <v>261459</v>
      </c>
      <c r="D171" s="136"/>
      <c r="E171" s="135">
        <v>537158</v>
      </c>
      <c r="F171" s="136"/>
      <c r="G171" s="135">
        <v>838306</v>
      </c>
      <c r="H171" s="132"/>
    </row>
    <row r="172" spans="1:8" ht="13.5" thickBot="1">
      <c r="A172" s="101" t="s">
        <v>181</v>
      </c>
      <c r="B172" s="52"/>
      <c r="C172" s="52">
        <v>552865</v>
      </c>
      <c r="D172" s="50"/>
      <c r="E172" s="52">
        <v>1659991</v>
      </c>
      <c r="F172" s="50"/>
      <c r="G172" s="52">
        <v>3305382</v>
      </c>
      <c r="H172" s="77"/>
    </row>
    <row r="173" spans="1:8" ht="13.5" thickBot="1">
      <c r="A173" s="108" t="s">
        <v>196</v>
      </c>
      <c r="B173" s="109"/>
      <c r="C173" s="110">
        <f>SUM(C174:C176)</f>
        <v>500000</v>
      </c>
      <c r="D173" s="110"/>
      <c r="E173" s="110">
        <f>SUM(E174:E176)</f>
        <v>2009000</v>
      </c>
      <c r="F173" s="110"/>
      <c r="G173" s="110">
        <f>SUM(G174:G176)</f>
        <v>4180100</v>
      </c>
      <c r="H173" s="77"/>
    </row>
    <row r="174" spans="1:8" ht="12.75">
      <c r="A174" s="112" t="s">
        <v>179</v>
      </c>
      <c r="B174" s="113"/>
      <c r="C174" s="113">
        <v>300000</v>
      </c>
      <c r="D174" s="113"/>
      <c r="E174" s="113">
        <v>300000</v>
      </c>
      <c r="F174" s="113"/>
      <c r="G174" s="114">
        <v>300000</v>
      </c>
      <c r="H174" s="72"/>
    </row>
    <row r="175" spans="1:8" ht="12.75">
      <c r="A175" s="115" t="s">
        <v>180</v>
      </c>
      <c r="B175" s="111"/>
      <c r="C175" s="111">
        <v>200000</v>
      </c>
      <c r="D175" s="111"/>
      <c r="E175" s="111">
        <v>200000</v>
      </c>
      <c r="F175" s="111"/>
      <c r="G175" s="74">
        <v>200000</v>
      </c>
      <c r="H175" s="66"/>
    </row>
    <row r="176" spans="1:8" ht="13.5" thickBot="1">
      <c r="A176" s="137" t="s">
        <v>136</v>
      </c>
      <c r="B176" s="138"/>
      <c r="C176" s="138">
        <v>0</v>
      </c>
      <c r="D176" s="138"/>
      <c r="E176" s="138">
        <v>1509000</v>
      </c>
      <c r="F176" s="138"/>
      <c r="G176" s="139">
        <v>3680100</v>
      </c>
      <c r="H176" s="131"/>
    </row>
    <row r="177" spans="1:8" ht="13.5" thickBot="1">
      <c r="A177" s="140" t="s">
        <v>197</v>
      </c>
      <c r="B177" s="141"/>
      <c r="C177" s="142">
        <v>3751191</v>
      </c>
      <c r="D177" s="141"/>
      <c r="E177" s="142">
        <v>4260136</v>
      </c>
      <c r="F177" s="141"/>
      <c r="G177" s="143">
        <v>397865</v>
      </c>
      <c r="H177" s="68"/>
    </row>
    <row r="178" spans="1:8" ht="5.25" customHeight="1">
      <c r="A178" s="105"/>
      <c r="B178" s="106"/>
      <c r="C178" s="106"/>
      <c r="D178" s="106"/>
      <c r="E178" s="106"/>
      <c r="F178" s="106"/>
      <c r="G178" s="106"/>
      <c r="H178" s="107"/>
    </row>
    <row r="179" ht="2.25" customHeight="1" thickBot="1"/>
    <row r="180" spans="1:8" ht="15" customHeight="1" thickBot="1">
      <c r="A180" s="117" t="s">
        <v>187</v>
      </c>
      <c r="B180" s="41">
        <f>B7+B15+B17+B23+B27+B31+B36+B41+B47+B53+B59+B64+B72+B78+B84+B90+B94+B98+B104+B110+B120+B126+B132+B139+B145+B151+B153+B155+B157+B163+B165+B172+B173</f>
        <v>31383517</v>
      </c>
      <c r="C180" s="41">
        <f>C7+C15+C17+C23+C27+C31+C36+C41+C47+C53+C59+C64+C72+C78+C84+C90+C94+C98+C104+C110+C120+C126+C132+C139+C145+C151+C153+C155+C157+C163+C165+C172+C173+C171+C177</f>
        <v>11013082</v>
      </c>
      <c r="D180" s="41">
        <f>D7+D15+D17+D23+D27+D31+D36+D41+D47+D53+D59+D64+D72+D78+D84+D90+D94+D98+D104+D110+D120+D126+D132+D139+D145+D151+D153+D155+D157+D163+D165+D172+D173+D171+D177</f>
        <v>37683537</v>
      </c>
      <c r="E180" s="41">
        <f>E7+E15+E17+E23+E27+E31+E36+E41+E47+E53+E59+E64+E72+E78+E84+E90+E94+E98+E104+E110+E120+E126+E132+E139+E145+E151+E153+E155+E157+E163+E165+E172+E173+E171+E177</f>
        <v>17422609</v>
      </c>
      <c r="F180" s="41">
        <f>F7+F15+F17+F23+F27+F31+F36+F41+F47+F53+F59+F64+F72+F78+F84+F90+F94+F98+F104+F110+F120+F126+F132+F139+F145+F151+F153+F155+F157+F163+F165+F172+F173+F171+F177</f>
        <v>41117800</v>
      </c>
      <c r="G180" s="41">
        <f>G7+G15+G17+G23+G27+G31+G36+G41+G47+G53+G59+G64+G72+G78+G84+G90+G94+G98+G104+G110+G120+G126+G132+G139+G145+G151+G153+G155+G157+G163+G165+G172+G173+G171+G177</f>
        <v>18881899</v>
      </c>
      <c r="H180" s="84"/>
    </row>
    <row r="181" spans="1:8" ht="15" customHeight="1" hidden="1" thickBot="1">
      <c r="A181" s="117" t="s">
        <v>188</v>
      </c>
      <c r="B181" s="41"/>
      <c r="C181" s="120">
        <f>10860817+137765+14500</f>
        <v>11013082</v>
      </c>
      <c r="D181" s="41"/>
      <c r="E181" s="120">
        <f>17090782+331827</f>
        <v>17422609</v>
      </c>
      <c r="F181" s="41"/>
      <c r="G181" s="120">
        <f>18343748+538151</f>
        <v>18881899</v>
      </c>
      <c r="H181" s="84"/>
    </row>
    <row r="182" spans="1:8" ht="15" customHeight="1" hidden="1" thickBot="1">
      <c r="A182" s="117" t="s">
        <v>183</v>
      </c>
      <c r="B182" s="41"/>
      <c r="C182" s="41">
        <v>10234000</v>
      </c>
      <c r="D182" s="41"/>
      <c r="E182" s="41">
        <v>15759000</v>
      </c>
      <c r="F182" s="41"/>
      <c r="G182" s="41">
        <v>9338000</v>
      </c>
      <c r="H182" s="84"/>
    </row>
    <row r="183" spans="1:8" ht="15" customHeight="1" hidden="1" thickBot="1">
      <c r="A183" s="117" t="s">
        <v>185</v>
      </c>
      <c r="B183" s="41"/>
      <c r="C183" s="41">
        <f>C182-C181</f>
        <v>-779082</v>
      </c>
      <c r="D183" s="41"/>
      <c r="E183" s="41">
        <f>E182-E181</f>
        <v>-1663609</v>
      </c>
      <c r="F183" s="41"/>
      <c r="G183" s="41">
        <f>G182-G181</f>
        <v>-9543899</v>
      </c>
      <c r="H183" s="84"/>
    </row>
    <row r="184" spans="1:8" ht="30" customHeight="1" hidden="1" thickBot="1">
      <c r="A184" s="118" t="s">
        <v>178</v>
      </c>
      <c r="B184" s="42">
        <v>8387878</v>
      </c>
      <c r="C184" s="42">
        <v>8387878</v>
      </c>
      <c r="D184" s="42">
        <v>13310306</v>
      </c>
      <c r="E184" s="42">
        <v>13310306</v>
      </c>
      <c r="F184" s="42">
        <v>11823457</v>
      </c>
      <c r="G184" s="42">
        <v>11823457</v>
      </c>
      <c r="H184" s="84"/>
    </row>
    <row r="185" spans="1:8" ht="15" customHeight="1" hidden="1" thickBot="1">
      <c r="A185" s="117" t="s">
        <v>177</v>
      </c>
      <c r="B185" s="41">
        <f aca="true" t="shared" si="20" ref="B185:G185">B184-B180</f>
        <v>-22995639</v>
      </c>
      <c r="C185" s="41">
        <f t="shared" si="20"/>
        <v>-2625204</v>
      </c>
      <c r="D185" s="41">
        <f t="shared" si="20"/>
        <v>-24373231</v>
      </c>
      <c r="E185" s="41">
        <f t="shared" si="20"/>
        <v>-4112303</v>
      </c>
      <c r="F185" s="41">
        <f t="shared" si="20"/>
        <v>-29294343</v>
      </c>
      <c r="G185" s="41">
        <f t="shared" si="20"/>
        <v>-7058442</v>
      </c>
      <c r="H185" s="84"/>
    </row>
    <row r="186" spans="1:8" ht="6" customHeight="1">
      <c r="A186" s="82"/>
      <c r="B186" s="83"/>
      <c r="C186" s="83"/>
      <c r="D186" s="83"/>
      <c r="E186" s="83"/>
      <c r="F186" s="83"/>
      <c r="G186" s="83"/>
      <c r="H186" s="84"/>
    </row>
    <row r="187" ht="14.25" customHeight="1"/>
    <row r="188" spans="1:8" ht="18.75" customHeight="1">
      <c r="A188" s="179"/>
      <c r="B188" s="180"/>
      <c r="C188" s="180"/>
      <c r="D188" s="180"/>
      <c r="E188" s="180"/>
      <c r="F188" s="180"/>
      <c r="G188" s="180"/>
      <c r="H188" s="181"/>
    </row>
    <row r="189" spans="1:8" ht="38.25" customHeight="1" hidden="1" thickBot="1">
      <c r="A189" s="174" t="s">
        <v>184</v>
      </c>
      <c r="B189" s="175"/>
      <c r="C189" s="175"/>
      <c r="D189" s="175"/>
      <c r="E189" s="175"/>
      <c r="F189" s="175"/>
      <c r="G189" s="175"/>
      <c r="H189" s="175"/>
    </row>
    <row r="190" spans="1:8" ht="16.5" hidden="1" thickBot="1">
      <c r="A190" s="144" t="s">
        <v>139</v>
      </c>
      <c r="B190" s="145"/>
      <c r="C190" s="146"/>
      <c r="D190" s="45"/>
      <c r="E190" s="44"/>
      <c r="F190" s="44"/>
      <c r="G190" s="44"/>
      <c r="H190" s="44"/>
    </row>
    <row r="191" spans="1:8" ht="3" customHeight="1" hidden="1" thickBot="1">
      <c r="A191" s="47"/>
      <c r="B191" s="48"/>
      <c r="C191" s="49"/>
      <c r="D191" s="45"/>
      <c r="E191" s="44"/>
      <c r="F191" s="44"/>
      <c r="G191" s="44"/>
      <c r="H191" s="44"/>
    </row>
    <row r="192" spans="1:4" ht="12.75" hidden="1">
      <c r="A192" s="147" t="s">
        <v>140</v>
      </c>
      <c r="B192" s="148"/>
      <c r="C192" s="149"/>
      <c r="D192" s="46"/>
    </row>
    <row r="193" spans="1:4" ht="12.75" hidden="1">
      <c r="A193" s="167" t="s">
        <v>141</v>
      </c>
      <c r="B193" s="168"/>
      <c r="C193" s="169"/>
      <c r="D193" s="46"/>
    </row>
    <row r="194" spans="1:4" ht="12.75" hidden="1">
      <c r="A194" s="167" t="s">
        <v>142</v>
      </c>
      <c r="B194" s="168"/>
      <c r="C194" s="169"/>
      <c r="D194" s="46"/>
    </row>
    <row r="195" spans="1:4" ht="12.75" hidden="1">
      <c r="A195" s="167" t="s">
        <v>143</v>
      </c>
      <c r="B195" s="168"/>
      <c r="C195" s="169"/>
      <c r="D195" s="46"/>
    </row>
    <row r="196" spans="1:4" ht="12.75" hidden="1">
      <c r="A196" s="167" t="s">
        <v>144</v>
      </c>
      <c r="B196" s="168"/>
      <c r="C196" s="169"/>
      <c r="D196" s="46"/>
    </row>
    <row r="197" spans="1:4" ht="12.75" hidden="1">
      <c r="A197" s="167" t="s">
        <v>145</v>
      </c>
      <c r="B197" s="168"/>
      <c r="C197" s="169"/>
      <c r="D197" s="46"/>
    </row>
    <row r="198" spans="1:4" ht="13.5" hidden="1" thickBot="1">
      <c r="A198" s="170" t="s">
        <v>146</v>
      </c>
      <c r="B198" s="171"/>
      <c r="C198" s="172"/>
      <c r="D198" s="46"/>
    </row>
    <row r="199" spans="1:3" ht="9" customHeight="1">
      <c r="A199" s="43"/>
      <c r="C199" s="119"/>
    </row>
    <row r="200" spans="1:8" ht="21" customHeight="1">
      <c r="A200" s="173"/>
      <c r="B200" s="173"/>
      <c r="C200" s="173"/>
      <c r="D200" s="173"/>
      <c r="E200" s="173"/>
      <c r="F200" s="173"/>
      <c r="G200" s="173"/>
      <c r="H200" s="173"/>
    </row>
    <row r="201" ht="12.75" hidden="1">
      <c r="G201" s="119"/>
    </row>
    <row r="202" spans="3:7" ht="12.75">
      <c r="C202" s="119"/>
      <c r="D202" s="119"/>
      <c r="E202" s="119"/>
      <c r="F202" s="119"/>
      <c r="G202" s="119"/>
    </row>
    <row r="204" spans="3:7" ht="12.75">
      <c r="C204" s="119"/>
      <c r="D204" s="119"/>
      <c r="E204" s="119"/>
      <c r="F204" s="119"/>
      <c r="G204" s="119"/>
    </row>
  </sheetData>
  <mergeCells count="21">
    <mergeCell ref="A189:H189"/>
    <mergeCell ref="H95:H97"/>
    <mergeCell ref="A188:H188"/>
    <mergeCell ref="H90:H93"/>
    <mergeCell ref="A197:C197"/>
    <mergeCell ref="A198:C198"/>
    <mergeCell ref="A200:H200"/>
    <mergeCell ref="A193:C193"/>
    <mergeCell ref="A194:C194"/>
    <mergeCell ref="A195:C195"/>
    <mergeCell ref="A196:C196"/>
    <mergeCell ref="A190:C190"/>
    <mergeCell ref="A192:C192"/>
    <mergeCell ref="H15:H16"/>
    <mergeCell ref="A3:H3"/>
    <mergeCell ref="B5:C5"/>
    <mergeCell ref="D5:E5"/>
    <mergeCell ref="H4:H6"/>
    <mergeCell ref="F5:G5"/>
    <mergeCell ref="B4:G4"/>
    <mergeCell ref="A4:A6"/>
  </mergeCells>
  <printOptions horizontalCentered="1" verticalCentered="1"/>
  <pageMargins left="0.3937007874015748" right="0.1968503937007874" top="0.31496062992125984" bottom="0.76" header="0.11811023622047245" footer="0.2755905511811024"/>
  <pageSetup horizontalDpi="300" verticalDpi="300" orientation="landscape" paperSize="9" r:id="rId1"/>
  <headerFooter alignWithMargins="0">
    <oddFooter>&amp;L
&amp;8*Na financovanie školstva cez priority sa započítava aj časť rezervy vlády na krytie nákladov reforiem v objeme 500 mil. Sk každoročne a rámci priorít SFV v r. 2005 137 mil. Sk, r. 2006 331 mil. Sk a r. 2007 538 mil. Sk&amp;C
&amp;R
&amp;P zo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msajtlava</dc:creator>
  <cp:keywords/>
  <dc:description/>
  <cp:lastModifiedBy>sulik</cp:lastModifiedBy>
  <cp:lastPrinted>2004-08-13T07:31:57Z</cp:lastPrinted>
  <dcterms:created xsi:type="dcterms:W3CDTF">2004-07-01T08:04:47Z</dcterms:created>
  <dcterms:modified xsi:type="dcterms:W3CDTF">2004-08-17T12:27:24Z</dcterms:modified>
  <cp:category/>
  <cp:version/>
  <cp:contentType/>
  <cp:contentStatus/>
</cp:coreProperties>
</file>