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75" windowWidth="12120" windowHeight="5220" tabRatio="749" activeTab="1"/>
  </bookViews>
  <sheets>
    <sheet name="Časový priebeh príjmov 2004" sheetId="1" r:id="rId1"/>
    <sheet name="Časový priebeh príjmov 200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<sst xmlns="http://schemas.openxmlformats.org/spreadsheetml/2006/main" count="72" uniqueCount="41">
  <si>
    <t>(v mld. Sk)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</si>
  <si>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</si>
  <si>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</si>
  <si>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</si>
  <si>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</si>
  <si>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</si>
  <si>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</si>
  <si>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</si>
  <si>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</si>
  <si>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</si>
  <si>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</si>
  <si>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</si>
  <si>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</si>
  <si>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6 mesačné odpočty</t>
  </si>
  <si>
    <t>zjednotenie podmienok</t>
  </si>
  <si>
    <t>DPH</t>
  </si>
  <si>
    <t>spotrebné dane</t>
  </si>
  <si>
    <t>odpočítanie majetku</t>
  </si>
  <si>
    <t>zmena spôsobu vrátenia nadmerného odpočtu</t>
  </si>
  <si>
    <t>zmena spôsobu výberu nepriamych daní</t>
  </si>
  <si>
    <t>SPOLU</t>
  </si>
  <si>
    <t>VÝBER NEPRIAMYCH DANÍ CELKOM</t>
  </si>
  <si>
    <t>nepriame dane spolu</t>
  </si>
  <si>
    <t>dopad zmien na príjmy ŠR v danom mesiaci</t>
  </si>
  <si>
    <t>VÝBER NEPRIAMYCH DANÍ KUMULATÍVNE</t>
  </si>
  <si>
    <t>C.   Časový priebeh príjmov ŠR z nepriamych daní v roku 2003</t>
  </si>
  <si>
    <t>zmena spôsobu vrátenia nadmerných odpočtov</t>
  </si>
  <si>
    <t>zmena systému pri uplatňovaní dane na vstupe</t>
  </si>
  <si>
    <t>D.   Časový priebeh príjmov ŠR z nepriamych daní v roku 2004</t>
  </si>
  <si>
    <t>alikvotná časť rozpočtu (nepriame dane spolu) - bez jednorazových vplyvov</t>
  </si>
  <si>
    <t>skutočné plnenie DPH</t>
  </si>
  <si>
    <t>odhad vplyvov legislatívnych zmien</t>
  </si>
  <si>
    <t>odhad plnenia s legislatívnymi zmenami - zdroj IFP (alikvotné časti)</t>
  </si>
  <si>
    <t>VÝBER NEPRIAMYCH DANÍ KUMULATÍVNE (s legislatívnymi zmenami)</t>
  </si>
  <si>
    <t>zdroj grafu 2003</t>
  </si>
  <si>
    <t>Zdroj Grafu</t>
  </si>
  <si>
    <t>Spotrebné dane</t>
  </si>
  <si>
    <t>DPH*</t>
  </si>
  <si>
    <t>* určené na základe časových radov príjmov ŠR za jednotlivé mesiace od roku 1999 (zohľadnená sezónnosť)</t>
  </si>
  <si>
    <t>VÝBER NEPRIAMYCH DANÍ CELKOM (bez legislatívnych zmien)*</t>
  </si>
  <si>
    <t>* alikvotná časť odhadnutá od augusta na základe časových radov príjmov ŠR za jednotlivé mesiace od roku 1999 (zohľadnená sezónnosť)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</si>
</sst>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\ _S_k"/>
    <numFmt numFmtId="168" formatCode="#,##0.0"/>
    <numFmt numFmtId="169" formatCode="#,##0;[Red]#,##0"/>
    <numFmt numFmtId="170" formatCode="mmmm\ yy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7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9.5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ashed"/>
    </border>
    <border>
      <left style="medium"/>
      <right>
        <color indexed="63"/>
      </right>
      <top style="thin"/>
      <bottom style="mediumDashDotDot"/>
    </border>
    <border>
      <left style="medium"/>
      <right style="thin"/>
      <top style="thin"/>
      <bottom style="mediumDashDotDot"/>
    </border>
    <border>
      <left style="thin"/>
      <right style="medium"/>
      <top style="thin"/>
      <bottom style="mediumDashDotDot"/>
    </border>
    <border>
      <left style="medium"/>
      <right style="medium"/>
      <top style="thin"/>
      <bottom style="mediumDashDotDot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 wrapText="1"/>
    </xf>
    <xf numFmtId="170" fontId="1" fillId="0" borderId="4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68" fontId="1" fillId="0" borderId="6" xfId="0" applyNumberFormat="1" applyFont="1" applyBorder="1" applyAlignment="1">
      <alignment/>
    </xf>
    <xf numFmtId="168" fontId="1" fillId="0" borderId="7" xfId="0" applyNumberFormat="1" applyFont="1" applyBorder="1" applyAlignment="1">
      <alignment/>
    </xf>
    <xf numFmtId="168" fontId="1" fillId="0" borderId="8" xfId="0" applyNumberFormat="1" applyFont="1" applyBorder="1" applyAlignment="1">
      <alignment/>
    </xf>
    <xf numFmtId="168" fontId="1" fillId="0" borderId="4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70" fontId="1" fillId="0" borderId="9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68" fontId="1" fillId="0" borderId="13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1" fillId="0" borderId="15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70" fontId="1" fillId="0" borderId="2" xfId="0" applyNumberFormat="1" applyFont="1" applyFill="1" applyBorder="1" applyAlignment="1">
      <alignment/>
    </xf>
    <xf numFmtId="168" fontId="1" fillId="0" borderId="17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68" fontId="1" fillId="0" borderId="19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1" fillId="0" borderId="20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168" fontId="1" fillId="0" borderId="22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168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168" fontId="2" fillId="0" borderId="2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70" fontId="1" fillId="0" borderId="26" xfId="0" applyNumberFormat="1" applyFont="1" applyBorder="1" applyAlignment="1">
      <alignment/>
    </xf>
    <xf numFmtId="170" fontId="1" fillId="0" borderId="27" xfId="0" applyNumberFormat="1" applyFont="1" applyBorder="1" applyAlignment="1">
      <alignment/>
    </xf>
    <xf numFmtId="170" fontId="1" fillId="0" borderId="28" xfId="0" applyNumberFormat="1" applyFont="1" applyBorder="1" applyAlignment="1">
      <alignment/>
    </xf>
    <xf numFmtId="170" fontId="1" fillId="0" borderId="29" xfId="0" applyNumberFormat="1" applyFont="1" applyFill="1" applyBorder="1" applyAlignment="1">
      <alignment/>
    </xf>
    <xf numFmtId="168" fontId="1" fillId="0" borderId="30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168" fontId="1" fillId="0" borderId="3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168" fontId="0" fillId="0" borderId="3" xfId="0" applyNumberFormat="1" applyBorder="1" applyAlignment="1">
      <alignment/>
    </xf>
    <xf numFmtId="170" fontId="1" fillId="0" borderId="35" xfId="0" applyNumberFormat="1" applyFont="1" applyBorder="1" applyAlignment="1">
      <alignment/>
    </xf>
    <xf numFmtId="168" fontId="1" fillId="0" borderId="36" xfId="0" applyNumberFormat="1" applyFont="1" applyBorder="1" applyAlignment="1">
      <alignment/>
    </xf>
    <xf numFmtId="168" fontId="1" fillId="0" borderId="37" xfId="0" applyNumberFormat="1" applyFont="1" applyBorder="1" applyAlignment="1">
      <alignment/>
    </xf>
    <xf numFmtId="168" fontId="1" fillId="0" borderId="38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9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2" borderId="17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top" wrapText="1"/>
    </xf>
    <xf numFmtId="0" fontId="2" fillId="3" borderId="44" xfId="0" applyFont="1" applyFill="1" applyBorder="1" applyAlignment="1">
      <alignment horizontal="left" wrapText="1"/>
    </xf>
    <xf numFmtId="0" fontId="2" fillId="3" borderId="29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top" wrapText="1"/>
    </xf>
    <xf numFmtId="0" fontId="2" fillId="2" borderId="50" xfId="0" applyFont="1" applyFill="1" applyBorder="1" applyAlignment="1">
      <alignment horizontal="center" vertical="top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vertical="center" wrapText="1"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2" fillId="2" borderId="53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left" wrapText="1"/>
    </xf>
    <xf numFmtId="0" fontId="2" fillId="2" borderId="54" xfId="0" applyFont="1" applyFill="1" applyBorder="1" applyAlignment="1">
      <alignment horizontal="left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Časový priebeh príjmov ŠR z nepriamych daní v roku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0825"/>
          <c:w val="0.9115"/>
          <c:h val="0.69775"/>
        </c:manualLayout>
      </c:layout>
      <c:barChart>
        <c:barDir val="col"/>
        <c:grouping val="stacked"/>
        <c:varyColors val="1"/>
        <c:ser>
          <c:idx val="0"/>
          <c:order val="0"/>
          <c:tx>
            <c:v>DPH</c:v>
          </c:tx>
          <c:spPr>
            <a:gradFill rotWithShape="1">
              <a:gsLst>
                <a:gs pos="0">
                  <a:srgbClr val="9999FF"/>
                </a:gs>
                <a:gs pos="100000">
                  <a:srgbClr val="505085"/>
                </a:gs>
              </a:gsLst>
              <a:path path="rect">
                <a:fillToRect l="50000" t="50000" r="50000" b="50000"/>
              </a:path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'Časový priebeh príjmov 2004'!$A$39:$A$50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'Časový priebeh príjmov 2004'!$B$39:$B$50</c:f>
              <c:numCache>
                <c:ptCount val="12"/>
                <c:pt idx="0">
                  <c:v>10.9248</c:v>
                </c:pt>
                <c:pt idx="1">
                  <c:v>3.00432</c:v>
                </c:pt>
                <c:pt idx="2">
                  <c:v>13.55194</c:v>
                </c:pt>
                <c:pt idx="3">
                  <c:v>9.81512</c:v>
                </c:pt>
                <c:pt idx="4">
                  <c:v>0.12361999999999895</c:v>
                </c:pt>
                <c:pt idx="5">
                  <c:v>2.0468400000000004</c:v>
                </c:pt>
                <c:pt idx="6">
                  <c:v>6.846120000000001</c:v>
                </c:pt>
                <c:pt idx="7">
                  <c:v>7.32048</c:v>
                </c:pt>
                <c:pt idx="8">
                  <c:v>10.230619999999998</c:v>
                </c:pt>
                <c:pt idx="9">
                  <c:v>13.40564</c:v>
                </c:pt>
                <c:pt idx="10">
                  <c:v>10.458219999999999</c:v>
                </c:pt>
                <c:pt idx="11">
                  <c:v>9.17228</c:v>
                </c:pt>
              </c:numCache>
            </c:numRef>
          </c:val>
        </c:ser>
        <c:ser>
          <c:idx val="1"/>
          <c:order val="1"/>
          <c:tx>
            <c:v>Spotrebné dane</c:v>
          </c:tx>
          <c:spPr>
            <a:gradFill rotWithShape="1">
              <a:gsLst>
                <a:gs pos="0">
                  <a:srgbClr val="FFFF00"/>
                </a:gs>
                <a:gs pos="100000">
                  <a:srgbClr val="757500"/>
                </a:gs>
              </a:gsLst>
              <a:path path="rect">
                <a:fillToRect l="50000" t="50000" r="50000" b="50000"/>
              </a:path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'Časový priebeh príjmov 2004'!$C$39:$C$50</c:f>
              <c:numCache>
                <c:ptCount val="12"/>
                <c:pt idx="0">
                  <c:v>3.583333333333334</c:v>
                </c:pt>
                <c:pt idx="1">
                  <c:v>3.583333333333333</c:v>
                </c:pt>
                <c:pt idx="2">
                  <c:v>3.583333333333334</c:v>
                </c:pt>
                <c:pt idx="3">
                  <c:v>3.583333333333332</c:v>
                </c:pt>
                <c:pt idx="4">
                  <c:v>2.3833333333333346</c:v>
                </c:pt>
                <c:pt idx="5">
                  <c:v>2.4833333333333334</c:v>
                </c:pt>
                <c:pt idx="6">
                  <c:v>3.583333333333332</c:v>
                </c:pt>
                <c:pt idx="7">
                  <c:v>3.583333333333334</c:v>
                </c:pt>
                <c:pt idx="8">
                  <c:v>3.583333333333332</c:v>
                </c:pt>
                <c:pt idx="9">
                  <c:v>3.583333333333334</c:v>
                </c:pt>
                <c:pt idx="10">
                  <c:v>3.583333333333334</c:v>
                </c:pt>
                <c:pt idx="11">
                  <c:v>3.583333333333332</c:v>
                </c:pt>
              </c:numCache>
            </c:numRef>
          </c:val>
        </c:ser>
        <c:overlap val="100"/>
        <c:gapWidth val="0"/>
        <c:serLines>
          <c:spPr>
            <a:ln w="3175">
              <a:solidFill/>
            </a:ln>
          </c:spPr>
        </c:serLines>
        <c:axId val="26191272"/>
        <c:axId val="34394857"/>
      </c:barChart>
      <c:catAx>
        <c:axId val="2619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394857"/>
        <c:crosses val="autoZero"/>
        <c:auto val="1"/>
        <c:lblOffset val="100"/>
        <c:noMultiLvlLbl val="0"/>
      </c:catAx>
      <c:valAx>
        <c:axId val="34394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v mld.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191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25"/>
          <c:y val="0.13475"/>
          <c:w val="0.28975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3575"/>
          <c:y val="0.14275"/>
          <c:w val="0.953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Časový priebeh príjmov ŠR z DPH 2003</c:v>
          </c:tx>
          <c:spPr>
            <a:gradFill rotWithShape="1">
              <a:gsLst>
                <a:gs pos="0">
                  <a:srgbClr val="9999FF"/>
                </a:gs>
                <a:gs pos="100000">
                  <a:srgbClr val="7373C1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8F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A4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96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87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8F00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'Časový priebeh príjmov 2003'!$A$4:$A$15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'Časový priebeh príjmov 2003'!$B$79:$B$90</c:f>
              <c:numCache>
                <c:ptCount val="12"/>
                <c:pt idx="0">
                  <c:v>11.226</c:v>
                </c:pt>
                <c:pt idx="1">
                  <c:v>1.282</c:v>
                </c:pt>
                <c:pt idx="2">
                  <c:v>2.656</c:v>
                </c:pt>
                <c:pt idx="3">
                  <c:v>8.489</c:v>
                </c:pt>
                <c:pt idx="4">
                  <c:v>5.864</c:v>
                </c:pt>
                <c:pt idx="5">
                  <c:v>6.4846</c:v>
                </c:pt>
                <c:pt idx="6">
                  <c:v>10.11</c:v>
                </c:pt>
                <c:pt idx="7">
                  <c:v>6.227523343708315</c:v>
                </c:pt>
                <c:pt idx="8">
                  <c:v>6.114717652289908</c:v>
                </c:pt>
                <c:pt idx="9">
                  <c:v>10.371009337483327</c:v>
                </c:pt>
                <c:pt idx="10">
                  <c:v>8.09079590929302</c:v>
                </c:pt>
                <c:pt idx="11">
                  <c:v>7.095953757225435</c:v>
                </c:pt>
              </c:numCache>
            </c:numRef>
          </c:val>
        </c:ser>
        <c:gapWidth val="0"/>
        <c:axId val="41118258"/>
        <c:axId val="34520003"/>
      </c:barChart>
      <c:catAx>
        <c:axId val="411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520003"/>
        <c:crosses val="autoZero"/>
        <c:auto val="1"/>
        <c:lblOffset val="100"/>
        <c:noMultiLvlLbl val="0"/>
      </c:catAx>
      <c:valAx>
        <c:axId val="34520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v mld.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118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00" b="1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12</xdr:col>
      <xdr:colOff>676275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3419475"/>
        <a:ext cx="98202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133350</xdr:rowOff>
    </xdr:from>
    <xdr:to>
      <xdr:col>10</xdr:col>
      <xdr:colOff>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28575" y="3419475"/>
        <a:ext cx="9839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acovn&#225;%20plocha\Peta\DPH%20material\Dopad%20vstupu%20do%20E&#218;%20na%20v&#253;ber%20D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E12">
      <selection activeCell="K34" sqref="K34"/>
    </sheetView>
  </sheetViews>
  <sheetFormatPr defaultColWidth="9.00390625" defaultRowHeight="12.75"/>
  <cols>
    <col min="2" max="2" width="11.375" style="0" bestFit="1" customWidth="1"/>
    <col min="6" max="6" width="10.00390625" style="0" customWidth="1"/>
    <col min="9" max="9" width="9.875" style="0" customWidth="1"/>
    <col min="11" max="11" width="11.00390625" style="0" customWidth="1"/>
    <col min="12" max="12" width="14.75390625" style="0" customWidth="1"/>
  </cols>
  <sheetData>
    <row r="1" spans="1:12" ht="19.5" thickBot="1">
      <c r="A1" s="6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5.25" customHeight="1">
      <c r="A2" s="73" t="s">
        <v>0</v>
      </c>
      <c r="B2" s="70" t="s">
        <v>29</v>
      </c>
      <c r="C2" s="75"/>
      <c r="D2" s="76"/>
      <c r="E2" s="79" t="s">
        <v>18</v>
      </c>
      <c r="F2" s="80"/>
      <c r="G2" s="80" t="s">
        <v>19</v>
      </c>
      <c r="H2" s="80"/>
      <c r="I2" s="81" t="s">
        <v>17</v>
      </c>
      <c r="J2" s="77" t="s">
        <v>23</v>
      </c>
      <c r="K2" s="77" t="s">
        <v>21</v>
      </c>
      <c r="L2" s="77" t="s">
        <v>24</v>
      </c>
    </row>
    <row r="3" spans="1:12" ht="33" customHeight="1" thickBot="1">
      <c r="A3" s="74"/>
      <c r="B3" s="64" t="s">
        <v>37</v>
      </c>
      <c r="C3" s="65" t="s">
        <v>16</v>
      </c>
      <c r="D3" s="66" t="s">
        <v>22</v>
      </c>
      <c r="E3" s="67" t="s">
        <v>13</v>
      </c>
      <c r="F3" s="65" t="s">
        <v>14</v>
      </c>
      <c r="G3" s="65" t="s">
        <v>15</v>
      </c>
      <c r="H3" s="65" t="s">
        <v>16</v>
      </c>
      <c r="I3" s="82"/>
      <c r="J3" s="78"/>
      <c r="K3" s="78"/>
      <c r="L3" s="78"/>
    </row>
    <row r="4" spans="1:12" ht="12.75">
      <c r="A4" s="6" t="s">
        <v>1</v>
      </c>
      <c r="B4" s="7">
        <v>10.9248</v>
      </c>
      <c r="C4" s="29">
        <f aca="true" t="shared" si="0" ref="C4:C15">1/12*43</f>
        <v>3.583333333333333</v>
      </c>
      <c r="D4" s="31">
        <f aca="true" t="shared" si="1" ref="D4:D15">SUM(B4:C4)</f>
        <v>14.508133333333333</v>
      </c>
      <c r="E4" s="8"/>
      <c r="F4" s="9"/>
      <c r="G4" s="9"/>
      <c r="H4" s="9"/>
      <c r="I4" s="10"/>
      <c r="J4" s="11">
        <f aca="true" t="shared" si="2" ref="J4:J15">SUM(E4:I4)</f>
        <v>0</v>
      </c>
      <c r="K4" s="11">
        <f aca="true" t="shared" si="3" ref="K4:K15">D4+J4</f>
        <v>14.508133333333333</v>
      </c>
      <c r="L4" s="11">
        <f>D4+J4</f>
        <v>14.508133333333333</v>
      </c>
    </row>
    <row r="5" spans="1:12" ht="12.75">
      <c r="A5" s="13" t="s">
        <v>2</v>
      </c>
      <c r="B5" s="7">
        <v>3.00432</v>
      </c>
      <c r="C5" s="16">
        <f t="shared" si="0"/>
        <v>3.583333333333333</v>
      </c>
      <c r="D5" s="14">
        <f t="shared" si="1"/>
        <v>6.587653333333333</v>
      </c>
      <c r="E5" s="15"/>
      <c r="F5" s="16"/>
      <c r="G5" s="16"/>
      <c r="H5" s="16"/>
      <c r="I5" s="17"/>
      <c r="J5" s="11">
        <f t="shared" si="2"/>
        <v>0</v>
      </c>
      <c r="K5" s="11">
        <f t="shared" si="3"/>
        <v>6.587653333333333</v>
      </c>
      <c r="L5" s="11">
        <f aca="true" t="shared" si="4" ref="L5:L15">K5+L4</f>
        <v>21.095786666666665</v>
      </c>
    </row>
    <row r="6" spans="1:12" ht="12.75">
      <c r="A6" s="13" t="s">
        <v>3</v>
      </c>
      <c r="B6" s="7">
        <v>9.25194</v>
      </c>
      <c r="C6" s="16">
        <f t="shared" si="0"/>
        <v>3.583333333333333</v>
      </c>
      <c r="D6" s="14">
        <f t="shared" si="1"/>
        <v>12.835273333333333</v>
      </c>
      <c r="E6" s="15">
        <v>-0.7</v>
      </c>
      <c r="F6" s="16">
        <v>5</v>
      </c>
      <c r="G6" s="16"/>
      <c r="H6" s="16"/>
      <c r="I6" s="17"/>
      <c r="J6" s="11">
        <f t="shared" si="2"/>
        <v>4.3</v>
      </c>
      <c r="K6" s="11">
        <f t="shared" si="3"/>
        <v>17.135273333333334</v>
      </c>
      <c r="L6" s="11">
        <f t="shared" si="4"/>
        <v>38.23106</v>
      </c>
    </row>
    <row r="7" spans="1:12" ht="12.75">
      <c r="A7" s="13" t="s">
        <v>4</v>
      </c>
      <c r="B7" s="7">
        <v>10.51512</v>
      </c>
      <c r="C7" s="16">
        <f t="shared" si="0"/>
        <v>3.583333333333333</v>
      </c>
      <c r="D7" s="14">
        <f t="shared" si="1"/>
        <v>14.098453333333332</v>
      </c>
      <c r="E7" s="15">
        <v>-0.7</v>
      </c>
      <c r="F7" s="16"/>
      <c r="G7" s="16"/>
      <c r="H7" s="16"/>
      <c r="I7" s="17"/>
      <c r="J7" s="11">
        <f t="shared" si="2"/>
        <v>-0.7</v>
      </c>
      <c r="K7" s="11">
        <f t="shared" si="3"/>
        <v>13.398453333333332</v>
      </c>
      <c r="L7" s="11">
        <f t="shared" si="4"/>
        <v>51.629513333333335</v>
      </c>
    </row>
    <row r="8" spans="1:12" ht="12.75">
      <c r="A8" s="13" t="s">
        <v>5</v>
      </c>
      <c r="B8" s="7">
        <v>8.52362</v>
      </c>
      <c r="C8" s="16">
        <f t="shared" si="0"/>
        <v>3.583333333333333</v>
      </c>
      <c r="D8" s="14">
        <f t="shared" si="1"/>
        <v>12.106953333333333</v>
      </c>
      <c r="E8" s="15">
        <v>-0.7</v>
      </c>
      <c r="F8" s="16"/>
      <c r="G8" s="16">
        <v>-7.7</v>
      </c>
      <c r="H8" s="16">
        <v>-1.2</v>
      </c>
      <c r="I8" s="17"/>
      <c r="J8" s="11">
        <f t="shared" si="2"/>
        <v>-9.6</v>
      </c>
      <c r="K8" s="11">
        <f t="shared" si="3"/>
        <v>2.5069533333333336</v>
      </c>
      <c r="L8" s="11">
        <f t="shared" si="4"/>
        <v>54.13646666666667</v>
      </c>
    </row>
    <row r="9" spans="1:12" ht="12.75">
      <c r="A9" s="13" t="s">
        <v>6</v>
      </c>
      <c r="B9" s="7">
        <v>10.44684</v>
      </c>
      <c r="C9" s="16">
        <f t="shared" si="0"/>
        <v>3.583333333333333</v>
      </c>
      <c r="D9" s="14">
        <f t="shared" si="1"/>
        <v>14.030173333333334</v>
      </c>
      <c r="E9" s="15">
        <v>-0.7</v>
      </c>
      <c r="F9" s="16"/>
      <c r="G9" s="16">
        <v>-7.7</v>
      </c>
      <c r="H9" s="16">
        <v>-1.1</v>
      </c>
      <c r="I9" s="17"/>
      <c r="J9" s="11">
        <f t="shared" si="2"/>
        <v>-9.5</v>
      </c>
      <c r="K9" s="11">
        <f t="shared" si="3"/>
        <v>4.530173333333334</v>
      </c>
      <c r="L9" s="11">
        <f t="shared" si="4"/>
        <v>58.66664</v>
      </c>
    </row>
    <row r="10" spans="1:12" ht="12.75">
      <c r="A10" s="13" t="s">
        <v>7</v>
      </c>
      <c r="B10" s="7">
        <v>9.94612</v>
      </c>
      <c r="C10" s="16">
        <f t="shared" si="0"/>
        <v>3.583333333333333</v>
      </c>
      <c r="D10" s="14">
        <f t="shared" si="1"/>
        <v>13.529453333333333</v>
      </c>
      <c r="E10" s="15">
        <v>-0.6</v>
      </c>
      <c r="F10" s="16"/>
      <c r="G10" s="16"/>
      <c r="H10" s="16"/>
      <c r="I10" s="17">
        <v>-2.5</v>
      </c>
      <c r="J10" s="11">
        <f t="shared" si="2"/>
        <v>-3.1</v>
      </c>
      <c r="K10" s="11">
        <f t="shared" si="3"/>
        <v>10.429453333333333</v>
      </c>
      <c r="L10" s="11">
        <f t="shared" si="4"/>
        <v>69.09609333333333</v>
      </c>
    </row>
    <row r="11" spans="1:12" ht="12.75">
      <c r="A11" s="13" t="s">
        <v>8</v>
      </c>
      <c r="B11" s="7">
        <v>7.9204799999999995</v>
      </c>
      <c r="C11" s="16">
        <f t="shared" si="0"/>
        <v>3.583333333333333</v>
      </c>
      <c r="D11" s="14">
        <f t="shared" si="1"/>
        <v>11.503813333333333</v>
      </c>
      <c r="E11" s="15">
        <v>-0.6</v>
      </c>
      <c r="F11" s="16"/>
      <c r="G11" s="16"/>
      <c r="H11" s="16"/>
      <c r="I11" s="17"/>
      <c r="J11" s="11">
        <f t="shared" si="2"/>
        <v>-0.6</v>
      </c>
      <c r="K11" s="11">
        <f t="shared" si="3"/>
        <v>10.903813333333334</v>
      </c>
      <c r="L11" s="11">
        <f t="shared" si="4"/>
        <v>79.99990666666666</v>
      </c>
    </row>
    <row r="12" spans="1:12" ht="12.75">
      <c r="A12" s="13" t="s">
        <v>9</v>
      </c>
      <c r="B12" s="7">
        <v>10.230619999999998</v>
      </c>
      <c r="C12" s="16">
        <f t="shared" si="0"/>
        <v>3.583333333333333</v>
      </c>
      <c r="D12" s="14">
        <f t="shared" si="1"/>
        <v>13.81395333333333</v>
      </c>
      <c r="E12" s="15"/>
      <c r="F12" s="16"/>
      <c r="G12" s="16"/>
      <c r="H12" s="16"/>
      <c r="I12" s="17"/>
      <c r="J12" s="11">
        <f t="shared" si="2"/>
        <v>0</v>
      </c>
      <c r="K12" s="11">
        <f t="shared" si="3"/>
        <v>13.81395333333333</v>
      </c>
      <c r="L12" s="11">
        <f t="shared" si="4"/>
        <v>93.81385999999999</v>
      </c>
    </row>
    <row r="13" spans="1:12" ht="12.75">
      <c r="A13" s="13" t="s">
        <v>10</v>
      </c>
      <c r="B13" s="7">
        <v>13.40564</v>
      </c>
      <c r="C13" s="16">
        <f t="shared" si="0"/>
        <v>3.583333333333333</v>
      </c>
      <c r="D13" s="14">
        <f t="shared" si="1"/>
        <v>16.988973333333334</v>
      </c>
      <c r="E13" s="15"/>
      <c r="F13" s="16"/>
      <c r="G13" s="16"/>
      <c r="H13" s="16"/>
      <c r="I13" s="17"/>
      <c r="J13" s="11">
        <f t="shared" si="2"/>
        <v>0</v>
      </c>
      <c r="K13" s="11">
        <f t="shared" si="3"/>
        <v>16.988973333333334</v>
      </c>
      <c r="L13" s="11">
        <f t="shared" si="4"/>
        <v>110.80283333333333</v>
      </c>
    </row>
    <row r="14" spans="1:12" ht="12.75">
      <c r="A14" s="13" t="s">
        <v>11</v>
      </c>
      <c r="B14" s="7">
        <v>10.458219999999999</v>
      </c>
      <c r="C14" s="16">
        <f t="shared" si="0"/>
        <v>3.583333333333333</v>
      </c>
      <c r="D14" s="14">
        <f t="shared" si="1"/>
        <v>14.041553333333333</v>
      </c>
      <c r="E14" s="15"/>
      <c r="F14" s="16"/>
      <c r="G14" s="16"/>
      <c r="H14" s="16"/>
      <c r="I14" s="17"/>
      <c r="J14" s="11">
        <f t="shared" si="2"/>
        <v>0</v>
      </c>
      <c r="K14" s="11">
        <f t="shared" si="3"/>
        <v>14.041553333333333</v>
      </c>
      <c r="L14" s="11">
        <f t="shared" si="4"/>
        <v>124.84438666666665</v>
      </c>
    </row>
    <row r="15" spans="1:12" ht="13.5" thickBot="1">
      <c r="A15" s="18" t="s">
        <v>12</v>
      </c>
      <c r="B15" s="33">
        <v>9.17228</v>
      </c>
      <c r="C15" s="21">
        <f t="shared" si="0"/>
        <v>3.583333333333333</v>
      </c>
      <c r="D15" s="19">
        <f t="shared" si="1"/>
        <v>12.755613333333333</v>
      </c>
      <c r="E15" s="20"/>
      <c r="F15" s="21"/>
      <c r="G15" s="21"/>
      <c r="H15" s="21"/>
      <c r="I15" s="22"/>
      <c r="J15" s="23">
        <f t="shared" si="2"/>
        <v>0</v>
      </c>
      <c r="K15" s="23">
        <f t="shared" si="3"/>
        <v>12.755613333333333</v>
      </c>
      <c r="L15" s="23">
        <f t="shared" si="4"/>
        <v>137.6</v>
      </c>
    </row>
    <row r="16" spans="1:12" ht="14.25" thickBot="1" thickTop="1">
      <c r="A16" s="24" t="s">
        <v>20</v>
      </c>
      <c r="B16" s="25">
        <f>SUM(B4:B15)</f>
        <v>113.80000000000001</v>
      </c>
      <c r="C16" s="30">
        <f aca="true" t="shared" si="5" ref="C16:K16">SUM(C4:C15)</f>
        <v>43</v>
      </c>
      <c r="D16" s="32">
        <f t="shared" si="5"/>
        <v>156.8</v>
      </c>
      <c r="E16" s="26">
        <f t="shared" si="5"/>
        <v>-4</v>
      </c>
      <c r="F16" s="26">
        <f t="shared" si="5"/>
        <v>5</v>
      </c>
      <c r="G16" s="26">
        <f t="shared" si="5"/>
        <v>-15.4</v>
      </c>
      <c r="H16" s="26">
        <f t="shared" si="5"/>
        <v>-2.3</v>
      </c>
      <c r="I16" s="27">
        <f t="shared" si="5"/>
        <v>-2.5</v>
      </c>
      <c r="J16" s="28">
        <f t="shared" si="5"/>
        <v>-19.200000000000003</v>
      </c>
      <c r="K16" s="35">
        <f t="shared" si="5"/>
        <v>137.6</v>
      </c>
      <c r="L16" s="35">
        <v>137.6</v>
      </c>
    </row>
    <row r="17" ht="12.75">
      <c r="A17" s="1" t="s">
        <v>38</v>
      </c>
    </row>
    <row r="36" ht="13.5" thickBot="1">
      <c r="A36" t="s">
        <v>35</v>
      </c>
    </row>
    <row r="37" ht="12.75">
      <c r="A37" s="71" t="s">
        <v>0</v>
      </c>
    </row>
    <row r="38" spans="1:3" ht="13.5" thickBot="1">
      <c r="A38" s="72"/>
      <c r="B38" s="4" t="s">
        <v>15</v>
      </c>
      <c r="C38" s="4" t="s">
        <v>36</v>
      </c>
    </row>
    <row r="39" spans="1:3" ht="12.75">
      <c r="A39" s="38" t="s">
        <v>1</v>
      </c>
      <c r="B39" s="54">
        <f>SUM(B4,E4:G4,I4)</f>
        <v>10.9248</v>
      </c>
      <c r="C39" s="54">
        <f aca="true" t="shared" si="6" ref="C39:C50">K4-B39</f>
        <v>3.583333333333334</v>
      </c>
    </row>
    <row r="40" spans="1:3" ht="12.75">
      <c r="A40" s="39" t="s">
        <v>2</v>
      </c>
      <c r="B40" s="54">
        <f aca="true" t="shared" si="7" ref="B40:B50">SUM(B5,E5:G5,I5)</f>
        <v>3.00432</v>
      </c>
      <c r="C40" s="54">
        <f t="shared" si="6"/>
        <v>3.583333333333333</v>
      </c>
    </row>
    <row r="41" spans="1:3" ht="12.75">
      <c r="A41" s="39" t="s">
        <v>3</v>
      </c>
      <c r="B41" s="54">
        <f t="shared" si="7"/>
        <v>13.55194</v>
      </c>
      <c r="C41" s="54">
        <f t="shared" si="6"/>
        <v>3.583333333333334</v>
      </c>
    </row>
    <row r="42" spans="1:3" ht="12.75">
      <c r="A42" s="39" t="s">
        <v>4</v>
      </c>
      <c r="B42" s="54">
        <f t="shared" si="7"/>
        <v>9.81512</v>
      </c>
      <c r="C42" s="54">
        <f t="shared" si="6"/>
        <v>3.583333333333332</v>
      </c>
    </row>
    <row r="43" spans="1:3" ht="12.75">
      <c r="A43" s="39" t="s">
        <v>5</v>
      </c>
      <c r="B43" s="54">
        <f t="shared" si="7"/>
        <v>0.12361999999999895</v>
      </c>
      <c r="C43" s="54">
        <f t="shared" si="6"/>
        <v>2.3833333333333346</v>
      </c>
    </row>
    <row r="44" spans="1:3" ht="12.75">
      <c r="A44" s="39" t="s">
        <v>6</v>
      </c>
      <c r="B44" s="54">
        <f t="shared" si="7"/>
        <v>2.0468400000000004</v>
      </c>
      <c r="C44" s="54">
        <f t="shared" si="6"/>
        <v>2.4833333333333334</v>
      </c>
    </row>
    <row r="45" spans="1:3" ht="12.75">
      <c r="A45" s="39" t="s">
        <v>7</v>
      </c>
      <c r="B45" s="54">
        <f t="shared" si="7"/>
        <v>6.846120000000001</v>
      </c>
      <c r="C45" s="54">
        <f t="shared" si="6"/>
        <v>3.583333333333332</v>
      </c>
    </row>
    <row r="46" spans="1:3" ht="12.75">
      <c r="A46" s="39" t="s">
        <v>8</v>
      </c>
      <c r="B46" s="54">
        <f t="shared" si="7"/>
        <v>7.32048</v>
      </c>
      <c r="C46" s="54">
        <f t="shared" si="6"/>
        <v>3.583333333333334</v>
      </c>
    </row>
    <row r="47" spans="1:3" ht="12.75">
      <c r="A47" s="39" t="s">
        <v>9</v>
      </c>
      <c r="B47" s="54">
        <f t="shared" si="7"/>
        <v>10.230619999999998</v>
      </c>
      <c r="C47" s="54">
        <f t="shared" si="6"/>
        <v>3.583333333333332</v>
      </c>
    </row>
    <row r="48" spans="1:3" ht="12.75">
      <c r="A48" s="39" t="s">
        <v>10</v>
      </c>
      <c r="B48" s="54">
        <f t="shared" si="7"/>
        <v>13.40564</v>
      </c>
      <c r="C48" s="54">
        <f t="shared" si="6"/>
        <v>3.583333333333334</v>
      </c>
    </row>
    <row r="49" spans="1:3" ht="12.75">
      <c r="A49" s="39" t="s">
        <v>11</v>
      </c>
      <c r="B49" s="54">
        <f t="shared" si="7"/>
        <v>10.458219999999999</v>
      </c>
      <c r="C49" s="54">
        <f t="shared" si="6"/>
        <v>3.583333333333334</v>
      </c>
    </row>
    <row r="50" spans="1:3" ht="13.5" thickBot="1">
      <c r="A50" s="40" t="s">
        <v>12</v>
      </c>
      <c r="B50" s="54">
        <f t="shared" si="7"/>
        <v>9.17228</v>
      </c>
      <c r="C50" s="54">
        <f t="shared" si="6"/>
        <v>3.583333333333332</v>
      </c>
    </row>
    <row r="51" ht="14.25" thickBot="1" thickTop="1">
      <c r="A51" s="24" t="s">
        <v>20</v>
      </c>
    </row>
  </sheetData>
  <mergeCells count="9">
    <mergeCell ref="A37:A38"/>
    <mergeCell ref="A2:A3"/>
    <mergeCell ref="B2:D2"/>
    <mergeCell ref="L2:L3"/>
    <mergeCell ref="E2:F2"/>
    <mergeCell ref="G2:H2"/>
    <mergeCell ref="I2:I3"/>
    <mergeCell ref="J2:J3"/>
    <mergeCell ref="K2:K3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Footer>&amp;C&amp;"Times New Roman CE,Normálne"12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0"/>
  <sheetViews>
    <sheetView tabSelected="1" workbookViewId="0" topLeftCell="A1">
      <selection activeCell="B78" sqref="B78:B91"/>
    </sheetView>
  </sheetViews>
  <sheetFormatPr defaultColWidth="9.00390625" defaultRowHeight="12.75"/>
  <cols>
    <col min="1" max="1" width="8.875" style="1" customWidth="1"/>
    <col min="2" max="2" width="13.625" style="1" customWidth="1"/>
    <col min="3" max="3" width="15.875" style="1" customWidth="1"/>
    <col min="4" max="4" width="16.75390625" style="1" customWidth="1"/>
    <col min="5" max="5" width="14.25390625" style="1" customWidth="1"/>
    <col min="6" max="6" width="12.25390625" style="1" customWidth="1"/>
    <col min="7" max="7" width="12.875" style="1" customWidth="1"/>
    <col min="8" max="8" width="11.875" style="1" customWidth="1"/>
    <col min="9" max="9" width="12.125" style="1" customWidth="1"/>
    <col min="10" max="10" width="11.00390625" style="1" customWidth="1"/>
    <col min="11" max="11" width="11.375" style="1" customWidth="1"/>
    <col min="12" max="12" width="13.00390625" style="1" customWidth="1"/>
    <col min="13" max="16384" width="9.125" style="1" customWidth="1"/>
  </cols>
  <sheetData>
    <row r="1" spans="1:12" s="5" customFormat="1" ht="19.5" thickBot="1">
      <c r="A1" s="87" t="s">
        <v>25</v>
      </c>
      <c r="B1" s="88"/>
      <c r="C1" s="88"/>
      <c r="D1" s="88"/>
      <c r="E1" s="88"/>
      <c r="F1" s="88"/>
      <c r="G1" s="88"/>
      <c r="H1" s="88"/>
      <c r="I1" s="1"/>
      <c r="J1" s="1"/>
      <c r="K1" s="1"/>
      <c r="L1" s="1"/>
    </row>
    <row r="2" spans="1:12" s="5" customFormat="1" ht="11.25">
      <c r="A2" s="93" t="s">
        <v>0</v>
      </c>
      <c r="B2" s="91" t="s">
        <v>31</v>
      </c>
      <c r="C2" s="92"/>
      <c r="D2" s="95" t="s">
        <v>23</v>
      </c>
      <c r="E2" s="83" t="s">
        <v>39</v>
      </c>
      <c r="F2" s="89" t="s">
        <v>30</v>
      </c>
      <c r="G2" s="85" t="s">
        <v>32</v>
      </c>
      <c r="H2" s="83" t="s">
        <v>33</v>
      </c>
      <c r="I2" s="1"/>
      <c r="J2" s="1"/>
      <c r="K2" s="1"/>
      <c r="L2" s="1"/>
    </row>
    <row r="3" spans="1:37" ht="67.5" customHeight="1" thickBot="1">
      <c r="A3" s="94"/>
      <c r="B3" s="68" t="s">
        <v>27</v>
      </c>
      <c r="C3" s="69" t="s">
        <v>26</v>
      </c>
      <c r="D3" s="96"/>
      <c r="E3" s="84"/>
      <c r="F3" s="90"/>
      <c r="G3" s="86"/>
      <c r="H3" s="84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11.25">
      <c r="A4" s="38" t="s">
        <v>1</v>
      </c>
      <c r="B4" s="7"/>
      <c r="C4" s="44"/>
      <c r="D4" s="11">
        <f>SUM(B4:C4)</f>
        <v>0</v>
      </c>
      <c r="E4" s="11">
        <f>F4+G4+B4+C4</f>
        <v>11.226</v>
      </c>
      <c r="F4" s="36">
        <v>11.226</v>
      </c>
      <c r="G4" s="42"/>
      <c r="H4" s="51">
        <f>F4+G4</f>
        <v>11.226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1.25">
      <c r="A5" s="39" t="s">
        <v>2</v>
      </c>
      <c r="B5" s="45">
        <v>-1.5</v>
      </c>
      <c r="C5" s="44"/>
      <c r="D5" s="11">
        <f>SUM(B5:C5)</f>
        <v>-1.5</v>
      </c>
      <c r="E5" s="11">
        <f aca="true" t="shared" si="0" ref="E5:E10">F5-D5+G5</f>
        <v>2.782</v>
      </c>
      <c r="F5" s="36">
        <v>1.282</v>
      </c>
      <c r="G5" s="43"/>
      <c r="H5" s="51">
        <f>F5+H4+G5</f>
        <v>12.508000000000001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1.25">
      <c r="A6" s="39" t="s">
        <v>3</v>
      </c>
      <c r="B6" s="45">
        <v>-4.8</v>
      </c>
      <c r="C6" s="31">
        <v>0.6</v>
      </c>
      <c r="D6" s="11">
        <f aca="true" t="shared" si="1" ref="D6:D14">SUM(B6:C6)</f>
        <v>-4.2</v>
      </c>
      <c r="E6" s="11">
        <f t="shared" si="0"/>
        <v>6.856</v>
      </c>
      <c r="F6" s="36">
        <v>2.656</v>
      </c>
      <c r="G6" s="43"/>
      <c r="H6" s="51">
        <f aca="true" t="shared" si="2" ref="H6:H15">F6+H5+G6</f>
        <v>15.164000000000001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1.25">
      <c r="A7" s="39" t="s">
        <v>4</v>
      </c>
      <c r="B7" s="45">
        <f>-0.5-0.6</f>
        <v>-1.1</v>
      </c>
      <c r="C7" s="31">
        <v>0.6</v>
      </c>
      <c r="D7" s="11">
        <f t="shared" si="1"/>
        <v>-0.5000000000000001</v>
      </c>
      <c r="E7" s="11">
        <f t="shared" si="0"/>
        <v>8.989</v>
      </c>
      <c r="F7" s="36">
        <v>8.489</v>
      </c>
      <c r="G7" s="43"/>
      <c r="H7" s="51">
        <f t="shared" si="2"/>
        <v>23.653000000000002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1.25">
      <c r="A8" s="39" t="s">
        <v>5</v>
      </c>
      <c r="B8" s="45">
        <f>-0.6-0.5</f>
        <v>-1.1</v>
      </c>
      <c r="C8" s="31">
        <v>0.7</v>
      </c>
      <c r="D8" s="11">
        <f t="shared" si="1"/>
        <v>-0.40000000000000013</v>
      </c>
      <c r="E8" s="11">
        <f t="shared" si="0"/>
        <v>6.264</v>
      </c>
      <c r="F8" s="36">
        <v>5.864</v>
      </c>
      <c r="G8" s="43"/>
      <c r="H8" s="51">
        <f t="shared" si="2"/>
        <v>29.517000000000003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1.25">
      <c r="A9" s="39" t="s">
        <v>6</v>
      </c>
      <c r="B9" s="45">
        <v>-0.6</v>
      </c>
      <c r="C9" s="31">
        <v>0.7</v>
      </c>
      <c r="D9" s="11">
        <f t="shared" si="1"/>
        <v>0.09999999999999998</v>
      </c>
      <c r="E9" s="11">
        <f t="shared" si="0"/>
        <v>6.384600000000001</v>
      </c>
      <c r="F9" s="36">
        <v>6.4846</v>
      </c>
      <c r="G9" s="14"/>
      <c r="H9" s="51">
        <f t="shared" si="2"/>
        <v>36.0016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2" thickBot="1">
      <c r="A10" s="55" t="s">
        <v>7</v>
      </c>
      <c r="B10" s="56">
        <v>-0.6</v>
      </c>
      <c r="C10" s="57">
        <v>0.7</v>
      </c>
      <c r="D10" s="58">
        <f t="shared" si="1"/>
        <v>0.09999999999999998</v>
      </c>
      <c r="E10" s="58">
        <f t="shared" si="0"/>
        <v>10.01</v>
      </c>
      <c r="F10" s="59">
        <v>10.11</v>
      </c>
      <c r="G10" s="57"/>
      <c r="H10" s="60">
        <f t="shared" si="2"/>
        <v>46.1116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1.25">
      <c r="A11" s="38" t="s">
        <v>8</v>
      </c>
      <c r="B11" s="7">
        <v>-0.6</v>
      </c>
      <c r="C11" s="31">
        <v>0.7</v>
      </c>
      <c r="D11" s="11">
        <f t="shared" si="1"/>
        <v>0.09999999999999998</v>
      </c>
      <c r="E11" s="11">
        <v>6.127523343708315</v>
      </c>
      <c r="F11" s="36"/>
      <c r="G11" s="31">
        <f>E11+D11</f>
        <v>6.227523343708315</v>
      </c>
      <c r="H11" s="51">
        <f t="shared" si="2"/>
        <v>52.339123343708316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1.25">
      <c r="A12" s="39" t="s">
        <v>9</v>
      </c>
      <c r="B12" s="45">
        <v>-1.8</v>
      </c>
      <c r="C12" s="46"/>
      <c r="D12" s="11">
        <f t="shared" si="1"/>
        <v>-1.8</v>
      </c>
      <c r="E12" s="11">
        <v>7.914717652289908</v>
      </c>
      <c r="F12" s="36"/>
      <c r="G12" s="31">
        <f>E12+D12</f>
        <v>6.114717652289908</v>
      </c>
      <c r="H12" s="51">
        <f t="shared" si="2"/>
        <v>58.45384099599822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1.25">
      <c r="A13" s="39" t="s">
        <v>10</v>
      </c>
      <c r="B13" s="45"/>
      <c r="C13" s="46"/>
      <c r="D13" s="11">
        <f t="shared" si="1"/>
        <v>0</v>
      </c>
      <c r="E13" s="11">
        <v>10.371009337483327</v>
      </c>
      <c r="F13" s="36"/>
      <c r="G13" s="31">
        <f>E13+D13</f>
        <v>10.371009337483327</v>
      </c>
      <c r="H13" s="51">
        <f t="shared" si="2"/>
        <v>68.82485033348155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1.25">
      <c r="A14" s="39" t="s">
        <v>11</v>
      </c>
      <c r="B14" s="45"/>
      <c r="C14" s="46"/>
      <c r="D14" s="11">
        <f t="shared" si="1"/>
        <v>0</v>
      </c>
      <c r="E14" s="11">
        <v>8.09079590929302</v>
      </c>
      <c r="F14" s="36"/>
      <c r="G14" s="31">
        <f>E14+D14</f>
        <v>8.09079590929302</v>
      </c>
      <c r="H14" s="51">
        <f t="shared" si="2"/>
        <v>76.91564624277457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8" ht="12" thickBot="1">
      <c r="A15" s="40" t="s">
        <v>12</v>
      </c>
      <c r="B15" s="33"/>
      <c r="C15" s="47"/>
      <c r="D15" s="23">
        <f>SUM(B15:C15)</f>
        <v>0</v>
      </c>
      <c r="E15" s="23">
        <v>7.095953757225435</v>
      </c>
      <c r="F15" s="49"/>
      <c r="G15" s="19">
        <f>E15+D15</f>
        <v>7.095953757225435</v>
      </c>
      <c r="H15" s="2">
        <f t="shared" si="2"/>
        <v>84.0116</v>
      </c>
    </row>
    <row r="16" spans="1:8" ht="12.75" thickBot="1" thickTop="1">
      <c r="A16" s="41" t="s">
        <v>20</v>
      </c>
      <c r="B16" s="25">
        <f aca="true" t="shared" si="3" ref="B16:G16">SUM(B4:B15)</f>
        <v>-12.1</v>
      </c>
      <c r="C16" s="48">
        <f t="shared" si="3"/>
        <v>4</v>
      </c>
      <c r="D16" s="28">
        <f t="shared" si="3"/>
        <v>-8.100000000000001</v>
      </c>
      <c r="E16" s="28">
        <f t="shared" si="3"/>
        <v>92.11160000000001</v>
      </c>
      <c r="F16" s="50">
        <f t="shared" si="3"/>
        <v>46.1116</v>
      </c>
      <c r="G16" s="52">
        <f t="shared" si="3"/>
        <v>37.900000000000006</v>
      </c>
      <c r="H16" s="3">
        <v>84</v>
      </c>
    </row>
    <row r="17" spans="1:8" ht="11.25">
      <c r="A17" s="1" t="s">
        <v>40</v>
      </c>
      <c r="D17" s="12"/>
      <c r="E17" s="12"/>
      <c r="F17" s="12"/>
      <c r="G17" s="12"/>
      <c r="H17" s="37"/>
    </row>
    <row r="18" ht="11.25">
      <c r="F18" s="37"/>
    </row>
    <row r="19" ht="12" customHeight="1">
      <c r="D19" s="37"/>
    </row>
    <row r="40" spans="1:2" ht="11.25">
      <c r="A40" s="62"/>
      <c r="B40" s="63"/>
    </row>
    <row r="41" spans="1:2" ht="11.25">
      <c r="A41" s="62"/>
      <c r="B41" s="63"/>
    </row>
    <row r="42" spans="1:2" ht="11.25">
      <c r="A42" s="62"/>
      <c r="B42" s="63"/>
    </row>
    <row r="43" spans="1:2" ht="11.25">
      <c r="A43" s="62"/>
      <c r="B43" s="63"/>
    </row>
    <row r="44" spans="1:2" ht="11.25">
      <c r="A44" s="62"/>
      <c r="B44" s="34"/>
    </row>
    <row r="45" ht="11.25">
      <c r="A45" s="62"/>
    </row>
    <row r="47" ht="11.25">
      <c r="A47" s="62"/>
    </row>
    <row r="48" ht="11.25" customHeight="1">
      <c r="A48" s="62"/>
    </row>
    <row r="49" ht="11.25">
      <c r="A49" s="62"/>
    </row>
    <row r="50" ht="11.25">
      <c r="A50" s="62"/>
    </row>
    <row r="51" ht="11.25">
      <c r="A51" s="62"/>
    </row>
    <row r="65" ht="20.25" customHeight="1"/>
    <row r="78" ht="11.25">
      <c r="B78" s="1" t="s">
        <v>34</v>
      </c>
    </row>
    <row r="79" ht="11.25">
      <c r="B79" s="36">
        <v>11.226</v>
      </c>
    </row>
    <row r="80" ht="11.25">
      <c r="B80" s="36">
        <v>1.282</v>
      </c>
    </row>
    <row r="81" ht="11.25">
      <c r="B81" s="36">
        <v>2.656</v>
      </c>
    </row>
    <row r="82" ht="11.25">
      <c r="B82" s="36">
        <v>8.489</v>
      </c>
    </row>
    <row r="83" ht="11.25">
      <c r="B83" s="36">
        <v>5.864</v>
      </c>
    </row>
    <row r="84" ht="11.25">
      <c r="B84" s="36">
        <v>6.4846</v>
      </c>
    </row>
    <row r="85" ht="11.25">
      <c r="B85" s="53">
        <v>10.11</v>
      </c>
    </row>
    <row r="86" ht="11.25">
      <c r="B86" s="44">
        <v>6.227523343708315</v>
      </c>
    </row>
    <row r="87" ht="11.25">
      <c r="B87" s="44">
        <v>6.114717652289908</v>
      </c>
    </row>
    <row r="88" ht="11.25">
      <c r="B88" s="44">
        <v>10.371009337483327</v>
      </c>
    </row>
    <row r="89" ht="11.25">
      <c r="B89" s="44">
        <v>8.09079590929302</v>
      </c>
    </row>
    <row r="90" ht="12" thickBot="1">
      <c r="B90" s="47">
        <v>7.095953757225435</v>
      </c>
    </row>
    <row r="91" ht="12" thickTop="1"/>
  </sheetData>
  <mergeCells count="8">
    <mergeCell ref="H2:H3"/>
    <mergeCell ref="G2:G3"/>
    <mergeCell ref="A1:H1"/>
    <mergeCell ref="F2:F3"/>
    <mergeCell ref="E2:E3"/>
    <mergeCell ref="B2:C2"/>
    <mergeCell ref="A2:A3"/>
    <mergeCell ref="D2:D3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Footer>&amp;C&amp;"Times New Roman CE,Normálne"&amp;12 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Fencikova</dc:creator>
  <cp:keywords/>
  <dc:description/>
  <cp:lastModifiedBy>mf_sr</cp:lastModifiedBy>
  <cp:lastPrinted>2003-08-13T11:53:35Z</cp:lastPrinted>
  <dcterms:created xsi:type="dcterms:W3CDTF">2003-07-03T13:14:28Z</dcterms:created>
  <dcterms:modified xsi:type="dcterms:W3CDTF">2003-08-07T06:47:15Z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