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465" activeTab="0"/>
  </bookViews>
  <sheets>
    <sheet name="OP a Priority" sheetId="1" r:id="rId1"/>
  </sheets>
  <definedNames>
    <definedName name="_xlnm.Print_Area" localSheetId="0">'OP a Priority'!$A$2:$F$68</definedName>
  </definedNames>
  <calcPr fullCalcOnLoad="1"/>
</workbook>
</file>

<file path=xl/sharedStrings.xml><?xml version="1.0" encoding="utf-8"?>
<sst xmlns="http://schemas.openxmlformats.org/spreadsheetml/2006/main" count="85" uniqueCount="75">
  <si>
    <t>Operačný program</t>
  </si>
  <si>
    <t>Priorita</t>
  </si>
  <si>
    <t>Počet projektov</t>
  </si>
  <si>
    <t>11.0.1 Technická pomoc</t>
  </si>
  <si>
    <t>11.1 Rast konkurencieschopnosti priemyslu a služieb s využitím rozvoja domáceho rastového poten</t>
  </si>
  <si>
    <t>11.2 Rozvoj cestovného ruchu</t>
  </si>
  <si>
    <t>12. SOP Ľudské zdroje / MPSVR &amp; MŠ SR / ESF</t>
  </si>
  <si>
    <t>12.0.1.1 Limitovaná technická pomoc – MPSVR SR</t>
  </si>
  <si>
    <t>12.0.1.2 Limitovaná technická pomoc – MŠ SR</t>
  </si>
  <si>
    <t>12.0.1.3 Nelimitovaná technická pomoc – MPSVR SR</t>
  </si>
  <si>
    <t>12.0.1.4 Nelimitovaná technická pomoc – MŠ SR</t>
  </si>
  <si>
    <t>12.1 Rozvoj aktívnej politiky trhu práce</t>
  </si>
  <si>
    <t>12.2 Posilnenie sociálnej inklúzie a rovnosti príležitostí na trhu práce</t>
  </si>
  <si>
    <t>12.3 Zvýšenie kvalifikácie a adaptability zamestnancov a osôb vstupujúcich na trh práce</t>
  </si>
  <si>
    <t>13. SOP Poľnohospodárstvo a rozvoj vidieka / MP SR / EAGGFu &amp; FIFG</t>
  </si>
  <si>
    <t>13.0.1 Technická pomoc</t>
  </si>
  <si>
    <t>13.1 Podpora produktívneho poľnohospodárstva</t>
  </si>
  <si>
    <t>13.2 Podpora trvalo udržateľného rozvoja vidieka</t>
  </si>
  <si>
    <t>14. OP Základná infraštruktúra / MVRR SR / ERDF</t>
  </si>
  <si>
    <t>14.0.1.1 Technická pomoc – MDPT SR</t>
  </si>
  <si>
    <t>14.0.1.2 Technická pomoc – MŽP SR</t>
  </si>
  <si>
    <t>14.0.1.3 Technická pomoc – MVRR SR</t>
  </si>
  <si>
    <t>14.1 Dopravná infraštruktúra</t>
  </si>
  <si>
    <t>14.2 Environmentálna infraštruktúra</t>
  </si>
  <si>
    <t>14.3 Lokálna infraštruktúra</t>
  </si>
  <si>
    <t>21. JPD NUTS II - Bratislava Cieľ 2 / MVRR SR / ERDF</t>
  </si>
  <si>
    <t>21.0.1.1 Technická pomoc - Výdavky na priame riadenie programu</t>
  </si>
  <si>
    <t>21.0.1.2 Technická pomoc - Výdavky na technickú podporu projektov</t>
  </si>
  <si>
    <t>21.1 Podpora hospodárskej činnosti a trvalo udržateľného rozvoja cieľového územia</t>
  </si>
  <si>
    <t>31. JPD NUTS II - Bratislava Cieľ 3 / MPSVR SR &amp; MŠ SR / ESF</t>
  </si>
  <si>
    <t>31.0.1.1 Limitovaná technická pomoc – výdavky na priame riadenie programu – MPSVR SR</t>
  </si>
  <si>
    <t>31.0.1.2 Limitovaná technická pomoc – výdavky na priame riadenie programu – MŠ SR</t>
  </si>
  <si>
    <t>31.0.1.3 Nelimitovaná technická pomoc – výdavky na technickú podporu projektov -  MPSVR SR</t>
  </si>
  <si>
    <t>31.0.1.4 Nelimitovaná technická pomoc – výdavky na technickú podporu projektov -  MŠ SR</t>
  </si>
  <si>
    <t>31.1 Rozvoj aktívnej politiky trhu práce a sociálnej integrácie</t>
  </si>
  <si>
    <t>31.2 Rozvoj celoživotného vzdelávania a podpora rozvoja výskumu a vývoja v kontexte zvyšovania</t>
  </si>
  <si>
    <t>41. CIP INTERREG IIIA / MVRR SR / Rakúsko - SR</t>
  </si>
  <si>
    <t>41.1 Cezhraničná spolupráca v ekonomike</t>
  </si>
  <si>
    <t>41.2 Dostupnosť</t>
  </si>
  <si>
    <t>41.3 Cezhraničné organizačné štruktúry a siete</t>
  </si>
  <si>
    <t>41.4 Ľudské zdroje</t>
  </si>
  <si>
    <t>41.5 Udržateľný územný a environmentálny rozvoj</t>
  </si>
  <si>
    <t>41.6 Technická pomoc INTEREG IIIA Rakúsko - SR</t>
  </si>
  <si>
    <t>42. CIP INTERREG IIIA / MVRR SR / Poľsko - SR</t>
  </si>
  <si>
    <t>42.1 Rozvoj infraštruktúry</t>
  </si>
  <si>
    <t>42.2 Socio-ekonomický rozvoj</t>
  </si>
  <si>
    <t>42.3 Technická pomoc INTEREG IIIA Poľsko - SR</t>
  </si>
  <si>
    <t>43. CIP INTERREG IIIA / MVRR SR / SR - ČR</t>
  </si>
  <si>
    <t>43.1 Sociálny a kultúrny rozvoj a tvorba sietí</t>
  </si>
  <si>
    <t>43.2 Udržiavanie krajiny a rozvoj turizmu</t>
  </si>
  <si>
    <t>43.3 Technická pomoc INTEREG IIIA SR - ČR</t>
  </si>
  <si>
    <t>44. NP Program susedstva / MVRR SR / Maďarsko-SR-Ukrajina</t>
  </si>
  <si>
    <t>44.1 Cezhraničná sociálna a hospodárska spolupráca</t>
  </si>
  <si>
    <t>44.2 Cezhraničná doprava a životné prostredie</t>
  </si>
  <si>
    <t>44.3 Technická pomoc NP Program susedstva Maďarsko - SR - Ukrajina</t>
  </si>
  <si>
    <t>51. EQUAL</t>
  </si>
  <si>
    <t>51.0.1 Technická asistencia EQUAL</t>
  </si>
  <si>
    <t>51.1 Zamestnanosť</t>
  </si>
  <si>
    <t>51.2 Podnikanie</t>
  </si>
  <si>
    <t>51.3 Adaptabilita</t>
  </si>
  <si>
    <t>51.4 Rovnosť príležitostí</t>
  </si>
  <si>
    <t>51.5 Žiadatelia o azyl</t>
  </si>
  <si>
    <t xml:space="preserve">Celková alokácia  prostriedkov zo ŠF a ŠR na roky 2004-2006 </t>
  </si>
  <si>
    <t>Nakontrahované žiadosti o NFP</t>
  </si>
  <si>
    <t>Spolufinancovanie projektov zo zdrojov ŠF a ŠR (bez VZ)</t>
  </si>
  <si>
    <t>Stav nakontrahovania (v %)</t>
  </si>
  <si>
    <t>Celkom:</t>
  </si>
  <si>
    <t>11. SOP Priemysel a služby</t>
  </si>
  <si>
    <t>Celkom</t>
  </si>
  <si>
    <t>zdroj: ITMS, stav k 30. 06. 2008</t>
  </si>
  <si>
    <t>Vysvetlenie:VZ - vlastné zdroje</t>
  </si>
  <si>
    <t xml:space="preserve">Kontrahovanie podľa operačných programov  v  programovom období 2004 – 2006 </t>
  </si>
  <si>
    <t>SOP PaS upravené podľa MH SR</t>
  </si>
  <si>
    <t xml:space="preserve"> IS EQUAL upravené podľa MPSVR SR</t>
  </si>
  <si>
    <t>Príloha č.2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</si>
</sst>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  <numFmt numFmtId="165" formatCode="#,##0\ &quot;Sk&quot;"/>
    <numFmt numFmtId="166" formatCode="#,##0.00\ _S_k"/>
    <numFmt numFmtId="167" formatCode="[$-41B]d\.\ mmmm\ yyyy"/>
    <numFmt numFmtId="168" formatCode="&quot;Áno&quot;;&quot;Áno&quot;;&quot;Nie&quot;"/>
    <numFmt numFmtId="169" formatCode="&quot;Pravda&quot;;&quot;Pravda&quot;;&quot;Nepravda&quot;"/>
    <numFmt numFmtId="170" formatCode="&quot;Zapnuté&quot;;&quot;Zapnuté&quot;;&quot;Vypnuté&quot;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10" fontId="0" fillId="0" borderId="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/>
    </xf>
    <xf numFmtId="164" fontId="2" fillId="3" borderId="3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164" fontId="0" fillId="0" borderId="4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10" fontId="0" fillId="0" borderId="4" xfId="0" applyNumberFormat="1" applyFill="1" applyBorder="1" applyAlignment="1">
      <alignment/>
    </xf>
    <xf numFmtId="10" fontId="2" fillId="3" borderId="3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164" fontId="0" fillId="0" borderId="5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10" fontId="0" fillId="0" borderId="5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10" fontId="0" fillId="0" borderId="4" xfId="0" applyNumberFormat="1" applyFill="1" applyBorder="1" applyAlignment="1">
      <alignment/>
    </xf>
    <xf numFmtId="0" fontId="0" fillId="0" borderId="6" xfId="0" applyBorder="1" applyAlignment="1">
      <alignment/>
    </xf>
    <xf numFmtId="10" fontId="0" fillId="0" borderId="7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4" borderId="15" xfId="0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ont>
        <b/>
        <i val="0"/>
        <color auto="1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85" zoomScaleNormal="85" workbookViewId="0" topLeftCell="A1">
      <selection activeCell="I11" sqref="I11"/>
    </sheetView>
  </sheetViews>
  <sheetFormatPr defaultColWidth="9.140625" defaultRowHeight="12.75"/>
  <cols>
    <col min="1" max="1" width="19.57421875" style="0" customWidth="1"/>
    <col min="2" max="2" width="80.8515625" style="0" customWidth="1"/>
    <col min="3" max="3" width="21.421875" style="0" customWidth="1"/>
    <col min="4" max="4" width="9.421875" style="0" bestFit="1" customWidth="1"/>
    <col min="5" max="5" width="19.421875" style="0" bestFit="1" customWidth="1"/>
    <col min="6" max="6" width="16.28125" style="0" customWidth="1"/>
  </cols>
  <sheetData>
    <row r="2" spans="1:6" ht="20.25">
      <c r="A2" s="24" t="s">
        <v>71</v>
      </c>
      <c r="B2" s="24"/>
      <c r="C2" s="24"/>
      <c r="D2" s="24"/>
      <c r="E2" s="24"/>
      <c r="F2" t="s">
        <v>74</v>
      </c>
    </row>
    <row r="3" ht="13.5" thickBot="1">
      <c r="A3" t="s">
        <v>69</v>
      </c>
    </row>
    <row r="4" spans="4:6" ht="27.75" customHeight="1" thickBot="1">
      <c r="D4" s="28" t="s">
        <v>63</v>
      </c>
      <c r="E4" s="29"/>
      <c r="F4" s="30"/>
    </row>
    <row r="5" spans="1:6" ht="51.75" thickBot="1">
      <c r="A5" s="5" t="s">
        <v>0</v>
      </c>
      <c r="B5" s="6" t="s">
        <v>1</v>
      </c>
      <c r="C5" s="6" t="s">
        <v>62</v>
      </c>
      <c r="D5" s="6" t="s">
        <v>2</v>
      </c>
      <c r="E5" s="6" t="s">
        <v>64</v>
      </c>
      <c r="F5" s="6" t="s">
        <v>65</v>
      </c>
    </row>
    <row r="6" spans="1:6" ht="12.75" customHeight="1">
      <c r="A6" s="25" t="s">
        <v>67</v>
      </c>
      <c r="B6" s="14" t="s">
        <v>3</v>
      </c>
      <c r="C6" s="15">
        <v>431793886</v>
      </c>
      <c r="D6" s="16">
        <v>95</v>
      </c>
      <c r="E6" s="15">
        <v>447901454</v>
      </c>
      <c r="F6" s="17">
        <f>E6/C6</f>
        <v>1.0373038352840411</v>
      </c>
    </row>
    <row r="7" spans="1:6" ht="12.75">
      <c r="A7" s="26"/>
      <c r="B7" s="1" t="s">
        <v>4</v>
      </c>
      <c r="C7" s="2">
        <v>4727841630</v>
      </c>
      <c r="D7" s="4">
        <v>331</v>
      </c>
      <c r="E7" s="2">
        <v>4477629098</v>
      </c>
      <c r="F7" s="3">
        <f>E7/C7</f>
        <v>0.9470767949560104</v>
      </c>
    </row>
    <row r="8" spans="1:6" ht="12.75">
      <c r="A8" s="26"/>
      <c r="B8" s="1" t="s">
        <v>5</v>
      </c>
      <c r="C8" s="2">
        <v>3608496530</v>
      </c>
      <c r="D8" s="4">
        <v>67</v>
      </c>
      <c r="E8" s="2">
        <v>3531483620</v>
      </c>
      <c r="F8" s="3">
        <f>E8/C8</f>
        <v>0.9786578955086317</v>
      </c>
    </row>
    <row r="9" spans="1:6" ht="12.75">
      <c r="A9" s="26"/>
      <c r="B9" s="1" t="s">
        <v>68</v>
      </c>
      <c r="C9" s="2">
        <f>SUM(C6:C8)</f>
        <v>8768132046</v>
      </c>
      <c r="D9" s="4">
        <f>SUM(D6:D8)</f>
        <v>493</v>
      </c>
      <c r="E9" s="2">
        <f>SUM(E6:E8)</f>
        <v>8457014172</v>
      </c>
      <c r="F9" s="3">
        <f>E9/C9</f>
        <v>0.9645172002009332</v>
      </c>
    </row>
    <row r="10" spans="1:6" ht="12.75" customHeight="1">
      <c r="A10" s="27" t="s">
        <v>6</v>
      </c>
      <c r="B10" s="1" t="s">
        <v>7</v>
      </c>
      <c r="C10" s="2">
        <v>0</v>
      </c>
      <c r="D10" s="4">
        <v>2</v>
      </c>
      <c r="E10" s="2">
        <v>203160336</v>
      </c>
      <c r="F10" s="21">
        <f>(E13+E12+E11+E10)/C13</f>
        <v>1.004334584397697</v>
      </c>
    </row>
    <row r="11" spans="1:6" ht="12.75">
      <c r="A11" s="27"/>
      <c r="B11" s="1" t="s">
        <v>8</v>
      </c>
      <c r="C11" s="2">
        <v>0</v>
      </c>
      <c r="D11" s="4">
        <v>1</v>
      </c>
      <c r="E11" s="2">
        <v>111815494</v>
      </c>
      <c r="F11" s="23"/>
    </row>
    <row r="12" spans="1:6" ht="12.75">
      <c r="A12" s="27"/>
      <c r="B12" s="1" t="s">
        <v>9</v>
      </c>
      <c r="C12" s="2">
        <v>0</v>
      </c>
      <c r="D12" s="4">
        <v>3</v>
      </c>
      <c r="E12" s="2">
        <v>90482090</v>
      </c>
      <c r="F12" s="23"/>
    </row>
    <row r="13" spans="1:6" ht="12.75">
      <c r="A13" s="27"/>
      <c r="B13" s="1" t="s">
        <v>10</v>
      </c>
      <c r="C13" s="2">
        <v>432411006</v>
      </c>
      <c r="D13" s="4">
        <v>1</v>
      </c>
      <c r="E13" s="2">
        <v>28827408</v>
      </c>
      <c r="F13" s="22"/>
    </row>
    <row r="14" spans="1:6" ht="12.75">
      <c r="A14" s="27"/>
      <c r="B14" s="1" t="s">
        <v>11</v>
      </c>
      <c r="C14" s="2">
        <v>9010509650</v>
      </c>
      <c r="D14" s="4">
        <v>132</v>
      </c>
      <c r="E14" s="2">
        <v>9505468453.350002</v>
      </c>
      <c r="F14" s="3">
        <f aca="true" t="shared" si="0" ref="F14:F28">E14/C14</f>
        <v>1.054931277205835</v>
      </c>
    </row>
    <row r="15" spans="1:6" ht="12.75">
      <c r="A15" s="27"/>
      <c r="B15" s="1" t="s">
        <v>12</v>
      </c>
      <c r="C15" s="2">
        <v>935744946</v>
      </c>
      <c r="D15" s="4">
        <v>177</v>
      </c>
      <c r="E15" s="2">
        <v>929660368.64</v>
      </c>
      <c r="F15" s="3">
        <f t="shared" si="0"/>
        <v>0.9934976113031553</v>
      </c>
    </row>
    <row r="16" spans="1:6" ht="12.75">
      <c r="A16" s="27"/>
      <c r="B16" s="1" t="s">
        <v>13</v>
      </c>
      <c r="C16" s="2">
        <v>3575088640</v>
      </c>
      <c r="D16" s="4">
        <v>690</v>
      </c>
      <c r="E16" s="2">
        <v>3385581500.069999</v>
      </c>
      <c r="F16" s="3">
        <f t="shared" si="0"/>
        <v>0.9469923241036058</v>
      </c>
    </row>
    <row r="17" spans="1:6" ht="12.75">
      <c r="A17" s="27"/>
      <c r="B17" s="1" t="s">
        <v>68</v>
      </c>
      <c r="C17" s="2">
        <f>SUM(C10:C16)</f>
        <v>13953754242</v>
      </c>
      <c r="D17" s="4">
        <f>SUM(D10:D16)</f>
        <v>1006</v>
      </c>
      <c r="E17" s="2">
        <f>SUM(E10:E16)</f>
        <v>14254995650.060001</v>
      </c>
      <c r="F17" s="3">
        <f t="shared" si="0"/>
        <v>1.0215885562290672</v>
      </c>
    </row>
    <row r="18" spans="1:6" ht="12.75" customHeight="1">
      <c r="A18" s="27" t="s">
        <v>14</v>
      </c>
      <c r="B18" s="1" t="s">
        <v>15</v>
      </c>
      <c r="C18" s="2">
        <v>219556020</v>
      </c>
      <c r="D18" s="4">
        <v>31</v>
      </c>
      <c r="E18" s="2">
        <v>202719573.79999998</v>
      </c>
      <c r="F18" s="3">
        <f t="shared" si="0"/>
        <v>0.9233159436940057</v>
      </c>
    </row>
    <row r="19" spans="1:6" ht="12.75">
      <c r="A19" s="27"/>
      <c r="B19" s="1" t="s">
        <v>16</v>
      </c>
      <c r="C19" s="2">
        <v>7038008462</v>
      </c>
      <c r="D19" s="4">
        <v>1135</v>
      </c>
      <c r="E19" s="2">
        <v>7434424231.95</v>
      </c>
      <c r="F19" s="3">
        <f t="shared" si="0"/>
        <v>1.0563249919477007</v>
      </c>
    </row>
    <row r="20" spans="1:6" ht="12.75">
      <c r="A20" s="27"/>
      <c r="B20" s="1" t="s">
        <v>17</v>
      </c>
      <c r="C20" s="2">
        <v>2470140144</v>
      </c>
      <c r="D20" s="4">
        <v>566</v>
      </c>
      <c r="E20" s="2">
        <v>2455855025.62</v>
      </c>
      <c r="F20" s="3">
        <f t="shared" si="0"/>
        <v>0.9942168793885242</v>
      </c>
    </row>
    <row r="21" spans="1:6" ht="12.75">
      <c r="A21" s="27"/>
      <c r="B21" s="1" t="s">
        <v>68</v>
      </c>
      <c r="C21" s="2">
        <f>SUM(C18:C20)</f>
        <v>9727704626</v>
      </c>
      <c r="D21" s="4">
        <f>SUM(D18:D20)</f>
        <v>1732</v>
      </c>
      <c r="E21" s="2">
        <f>SUM(E18:E20)</f>
        <v>10092998831.369999</v>
      </c>
      <c r="F21" s="3">
        <f t="shared" si="0"/>
        <v>1.0375519425614188</v>
      </c>
    </row>
    <row r="22" spans="1:6" ht="12.75" customHeight="1">
      <c r="A22" s="27" t="s">
        <v>18</v>
      </c>
      <c r="B22" s="1" t="s">
        <v>19</v>
      </c>
      <c r="C22" s="2">
        <v>144004108</v>
      </c>
      <c r="D22" s="4">
        <v>44</v>
      </c>
      <c r="E22" s="2">
        <v>140698133.2</v>
      </c>
      <c r="F22" s="3">
        <f t="shared" si="0"/>
        <v>0.9770424965932221</v>
      </c>
    </row>
    <row r="23" spans="1:6" ht="12.75">
      <c r="A23" s="27"/>
      <c r="B23" s="1" t="s">
        <v>20</v>
      </c>
      <c r="C23" s="2">
        <v>255396842</v>
      </c>
      <c r="D23" s="4">
        <v>16</v>
      </c>
      <c r="E23" s="2">
        <v>275603122.99</v>
      </c>
      <c r="F23" s="3">
        <f t="shared" si="0"/>
        <v>1.079117192020722</v>
      </c>
    </row>
    <row r="24" spans="1:6" ht="12.75">
      <c r="A24" s="27"/>
      <c r="B24" s="1" t="s">
        <v>21</v>
      </c>
      <c r="C24" s="2">
        <v>693210124</v>
      </c>
      <c r="D24" s="4">
        <v>57</v>
      </c>
      <c r="E24" s="2">
        <v>726691548.25</v>
      </c>
      <c r="F24" s="3">
        <f t="shared" si="0"/>
        <v>1.048299098773693</v>
      </c>
    </row>
    <row r="25" spans="1:6" ht="12.75">
      <c r="A25" s="27"/>
      <c r="B25" s="1" t="s">
        <v>22</v>
      </c>
      <c r="C25" s="2">
        <v>10548369080</v>
      </c>
      <c r="D25" s="4">
        <v>36</v>
      </c>
      <c r="E25" s="2">
        <v>10085630343.53</v>
      </c>
      <c r="F25" s="3">
        <f t="shared" si="0"/>
        <v>0.956131726813829</v>
      </c>
    </row>
    <row r="26" spans="1:6" ht="12.75">
      <c r="A26" s="27"/>
      <c r="B26" s="1" t="s">
        <v>23</v>
      </c>
      <c r="C26" s="2">
        <v>5008318414</v>
      </c>
      <c r="D26" s="4">
        <v>194</v>
      </c>
      <c r="E26" s="2">
        <v>5686727530.369999</v>
      </c>
      <c r="F26" s="3">
        <f t="shared" si="0"/>
        <v>1.1354564666802351</v>
      </c>
    </row>
    <row r="27" spans="1:6" ht="12.75">
      <c r="A27" s="27"/>
      <c r="B27" s="1" t="s">
        <v>24</v>
      </c>
      <c r="C27" s="2">
        <v>4415565458</v>
      </c>
      <c r="D27" s="4">
        <v>847</v>
      </c>
      <c r="E27" s="2">
        <v>4237190659.62</v>
      </c>
      <c r="F27" s="3">
        <f t="shared" si="0"/>
        <v>0.9596031810474408</v>
      </c>
    </row>
    <row r="28" spans="1:6" ht="12.75">
      <c r="A28" s="27"/>
      <c r="B28" s="1" t="s">
        <v>68</v>
      </c>
      <c r="C28" s="2">
        <f>SUM(C22:C27)</f>
        <v>21064864026</v>
      </c>
      <c r="D28" s="4">
        <f>SUM(D22:D27)</f>
        <v>1194</v>
      </c>
      <c r="E28" s="2">
        <f>SUM(E22:E27)</f>
        <v>21152541337.96</v>
      </c>
      <c r="F28" s="3">
        <f t="shared" si="0"/>
        <v>1.004162253876967</v>
      </c>
    </row>
    <row r="29" spans="1:6" ht="12.75" customHeight="1">
      <c r="A29" s="27" t="s">
        <v>25</v>
      </c>
      <c r="B29" s="1" t="s">
        <v>26</v>
      </c>
      <c r="C29" s="2">
        <v>0</v>
      </c>
      <c r="D29" s="4">
        <v>11</v>
      </c>
      <c r="E29" s="2">
        <v>58844544</v>
      </c>
      <c r="F29" s="21">
        <f>(E30+E29)/C30</f>
        <v>0.9444343099031276</v>
      </c>
    </row>
    <row r="30" spans="1:6" ht="12.75">
      <c r="A30" s="27"/>
      <c r="B30" s="1" t="s">
        <v>27</v>
      </c>
      <c r="C30" s="2">
        <v>106211900</v>
      </c>
      <c r="D30" s="4">
        <v>12</v>
      </c>
      <c r="E30" s="2">
        <v>41465618.480000004</v>
      </c>
      <c r="F30" s="22"/>
    </row>
    <row r="31" spans="1:6" ht="12.75">
      <c r="A31" s="27"/>
      <c r="B31" s="1" t="s">
        <v>28</v>
      </c>
      <c r="C31" s="2">
        <v>2738854340.74</v>
      </c>
      <c r="D31" s="4">
        <v>274</v>
      </c>
      <c r="E31" s="2">
        <v>2622869271.06</v>
      </c>
      <c r="F31" s="3">
        <f>E31/C31</f>
        <v>0.9576519758810312</v>
      </c>
    </row>
    <row r="32" spans="1:6" ht="12.75">
      <c r="A32" s="27"/>
      <c r="B32" s="1" t="s">
        <v>68</v>
      </c>
      <c r="C32" s="2">
        <f>SUM(C29:C31)</f>
        <v>2845066240.74</v>
      </c>
      <c r="D32" s="4">
        <f>SUM(D29:D31)</f>
        <v>297</v>
      </c>
      <c r="E32" s="2">
        <f>SUM(E29:E31)</f>
        <v>2723179433.54</v>
      </c>
      <c r="F32" s="3">
        <f>E32/C32</f>
        <v>0.957158534499254</v>
      </c>
    </row>
    <row r="33" spans="1:6" ht="12.75" customHeight="1">
      <c r="A33" s="27" t="s">
        <v>29</v>
      </c>
      <c r="B33" s="1" t="s">
        <v>30</v>
      </c>
      <c r="C33" s="2">
        <v>0</v>
      </c>
      <c r="D33" s="4">
        <v>1</v>
      </c>
      <c r="E33" s="2">
        <v>68943100</v>
      </c>
      <c r="F33" s="21">
        <f>(E36+E35+E34+E33)/C36</f>
        <v>1.0064028840409887</v>
      </c>
    </row>
    <row r="34" spans="1:6" ht="12.75">
      <c r="A34" s="27"/>
      <c r="B34" s="1" t="s">
        <v>31</v>
      </c>
      <c r="C34" s="2">
        <v>0</v>
      </c>
      <c r="D34" s="4">
        <v>1</v>
      </c>
      <c r="E34" s="2">
        <v>17070968</v>
      </c>
      <c r="F34" s="23"/>
    </row>
    <row r="35" spans="1:6" ht="12.75">
      <c r="A35" s="27"/>
      <c r="B35" s="1" t="s">
        <v>32</v>
      </c>
      <c r="C35" s="2">
        <v>0</v>
      </c>
      <c r="D35" s="4">
        <v>2</v>
      </c>
      <c r="E35" s="2">
        <v>27419460</v>
      </c>
      <c r="F35" s="23"/>
    </row>
    <row r="36" spans="1:6" ht="12.75">
      <c r="A36" s="27"/>
      <c r="B36" s="1" t="s">
        <v>33</v>
      </c>
      <c r="C36" s="2">
        <v>119496776</v>
      </c>
      <c r="D36" s="4">
        <v>1</v>
      </c>
      <c r="E36" s="2">
        <v>6828372</v>
      </c>
      <c r="F36" s="22"/>
    </row>
    <row r="37" spans="1:6" ht="12.75">
      <c r="A37" s="27"/>
      <c r="B37" s="1" t="s">
        <v>34</v>
      </c>
      <c r="C37" s="2">
        <v>740686452</v>
      </c>
      <c r="D37" s="4">
        <v>75</v>
      </c>
      <c r="E37" s="2">
        <v>768220170.8</v>
      </c>
      <c r="F37" s="3">
        <f aca="true" t="shared" si="1" ref="F37:F66">E37/C37</f>
        <v>1.0371732447996767</v>
      </c>
    </row>
    <row r="38" spans="1:6" ht="12.75">
      <c r="A38" s="27"/>
      <c r="B38" s="1" t="s">
        <v>35</v>
      </c>
      <c r="C38" s="2">
        <v>1914070028</v>
      </c>
      <c r="D38" s="4">
        <v>416</v>
      </c>
      <c r="E38" s="2">
        <v>2216940447.31</v>
      </c>
      <c r="F38" s="3">
        <f t="shared" si="1"/>
        <v>1.1582337191844896</v>
      </c>
    </row>
    <row r="39" spans="1:6" ht="12.75">
      <c r="A39" s="27"/>
      <c r="B39" s="1" t="s">
        <v>68</v>
      </c>
      <c r="C39" s="2">
        <f>SUM(C33:C38)</f>
        <v>2774253256</v>
      </c>
      <c r="D39" s="4">
        <f>SUM(D33:D38)</f>
        <v>496</v>
      </c>
      <c r="E39" s="2">
        <f>SUM(E33:E38)</f>
        <v>3105422518.1099997</v>
      </c>
      <c r="F39" s="3">
        <f t="shared" si="1"/>
        <v>1.1193723973807241</v>
      </c>
    </row>
    <row r="40" spans="1:6" ht="12.75" customHeight="1">
      <c r="A40" s="27" t="s">
        <v>36</v>
      </c>
      <c r="B40" s="1" t="s">
        <v>37</v>
      </c>
      <c r="C40" s="2">
        <v>102935467.8</v>
      </c>
      <c r="D40" s="4">
        <v>37</v>
      </c>
      <c r="E40" s="2">
        <v>132338872.09</v>
      </c>
      <c r="F40" s="3">
        <f t="shared" si="1"/>
        <v>1.2856489110937912</v>
      </c>
    </row>
    <row r="41" spans="1:6" ht="12.75">
      <c r="A41" s="27"/>
      <c r="B41" s="1" t="s">
        <v>38</v>
      </c>
      <c r="C41" s="2">
        <v>54200000</v>
      </c>
      <c r="D41" s="4">
        <v>8</v>
      </c>
      <c r="E41" s="2">
        <v>115345344.83999999</v>
      </c>
      <c r="F41" s="3">
        <f t="shared" si="1"/>
        <v>2.128142893726937</v>
      </c>
    </row>
    <row r="42" spans="1:6" ht="12.75">
      <c r="A42" s="27"/>
      <c r="B42" s="1" t="s">
        <v>39</v>
      </c>
      <c r="C42" s="2">
        <v>66297433</v>
      </c>
      <c r="D42" s="4">
        <v>82</v>
      </c>
      <c r="E42" s="2">
        <v>91631187.46000001</v>
      </c>
      <c r="F42" s="3">
        <f t="shared" si="1"/>
        <v>1.3821227054145522</v>
      </c>
    </row>
    <row r="43" spans="1:6" ht="12.75">
      <c r="A43" s="27"/>
      <c r="B43" s="1" t="s">
        <v>40</v>
      </c>
      <c r="C43" s="2">
        <v>52603006</v>
      </c>
      <c r="D43" s="4">
        <v>22</v>
      </c>
      <c r="E43" s="2">
        <v>66641240.019999996</v>
      </c>
      <c r="F43" s="3">
        <f t="shared" si="1"/>
        <v>1.2668713270872771</v>
      </c>
    </row>
    <row r="44" spans="1:6" ht="12.75">
      <c r="A44" s="27"/>
      <c r="B44" s="1" t="s">
        <v>41</v>
      </c>
      <c r="C44" s="2">
        <v>85355128</v>
      </c>
      <c r="D44" s="4">
        <v>30</v>
      </c>
      <c r="E44" s="2">
        <v>114321216.17000002</v>
      </c>
      <c r="F44" s="3">
        <f t="shared" si="1"/>
        <v>1.3393596711611753</v>
      </c>
    </row>
    <row r="45" spans="1:6" ht="12.75">
      <c r="A45" s="27"/>
      <c r="B45" s="1" t="s">
        <v>42</v>
      </c>
      <c r="C45" s="2">
        <v>26170442</v>
      </c>
      <c r="D45" s="4">
        <v>20</v>
      </c>
      <c r="E45" s="2">
        <v>32872775.82</v>
      </c>
      <c r="F45" s="3">
        <f t="shared" si="1"/>
        <v>1.2561031953529864</v>
      </c>
    </row>
    <row r="46" spans="1:6" ht="12.75">
      <c r="A46" s="27"/>
      <c r="B46" s="1" t="s">
        <v>68</v>
      </c>
      <c r="C46" s="2">
        <f>SUM(C40:C45)</f>
        <v>387561476.8</v>
      </c>
      <c r="D46" s="4">
        <f>SUM(D40:D45)</f>
        <v>199</v>
      </c>
      <c r="E46" s="2">
        <f>SUM(E40:E45)</f>
        <v>553150636.4</v>
      </c>
      <c r="F46" s="3">
        <f t="shared" si="1"/>
        <v>1.4272590789136965</v>
      </c>
    </row>
    <row r="47" spans="1:6" ht="12.75" customHeight="1">
      <c r="A47" s="27" t="s">
        <v>43</v>
      </c>
      <c r="B47" s="1" t="s">
        <v>44</v>
      </c>
      <c r="C47" s="2">
        <v>251496654</v>
      </c>
      <c r="D47" s="4">
        <v>39</v>
      </c>
      <c r="E47" s="2">
        <v>251017700.67000002</v>
      </c>
      <c r="F47" s="3">
        <f t="shared" si="1"/>
        <v>0.9980955876653532</v>
      </c>
    </row>
    <row r="48" spans="1:6" ht="12.75">
      <c r="A48" s="27"/>
      <c r="B48" s="1" t="s">
        <v>45</v>
      </c>
      <c r="C48" s="2">
        <v>173761346</v>
      </c>
      <c r="D48" s="4">
        <v>147</v>
      </c>
      <c r="E48" s="2">
        <v>185609700.21999997</v>
      </c>
      <c r="F48" s="3">
        <f t="shared" si="1"/>
        <v>1.0681875140400903</v>
      </c>
    </row>
    <row r="49" spans="1:6" ht="12.75">
      <c r="A49" s="27"/>
      <c r="B49" s="1" t="s">
        <v>46</v>
      </c>
      <c r="C49" s="2">
        <v>32008654</v>
      </c>
      <c r="D49" s="4">
        <v>22</v>
      </c>
      <c r="E49" s="2">
        <v>21746032</v>
      </c>
      <c r="F49" s="3">
        <f t="shared" si="1"/>
        <v>0.6793797702333875</v>
      </c>
    </row>
    <row r="50" spans="1:6" ht="12.75">
      <c r="A50" s="27"/>
      <c r="B50" s="1" t="s">
        <v>68</v>
      </c>
      <c r="C50" s="2">
        <f>SUM(C47:C49)</f>
        <v>457266654</v>
      </c>
      <c r="D50" s="4">
        <f>SUM(D47:D49)</f>
        <v>208</v>
      </c>
      <c r="E50" s="2">
        <f>SUM(E47:E49)</f>
        <v>458373432.89</v>
      </c>
      <c r="F50" s="3">
        <f t="shared" si="1"/>
        <v>1.0024204233576148</v>
      </c>
    </row>
    <row r="51" spans="1:6" ht="12.75" customHeight="1">
      <c r="A51" s="27" t="s">
        <v>47</v>
      </c>
      <c r="B51" s="1" t="s">
        <v>48</v>
      </c>
      <c r="C51" s="2">
        <v>67395884</v>
      </c>
      <c r="D51" s="4">
        <v>97</v>
      </c>
      <c r="E51" s="2">
        <v>75930445.48</v>
      </c>
      <c r="F51" s="3">
        <f t="shared" si="1"/>
        <v>1.1266332745186636</v>
      </c>
    </row>
    <row r="52" spans="1:6" ht="12.75">
      <c r="A52" s="27"/>
      <c r="B52" s="1" t="s">
        <v>49</v>
      </c>
      <c r="C52" s="2">
        <v>141531167.2</v>
      </c>
      <c r="D52" s="4">
        <v>34</v>
      </c>
      <c r="E52" s="2">
        <v>146140784.4</v>
      </c>
      <c r="F52" s="3">
        <f t="shared" si="1"/>
        <v>1.0325696261197796</v>
      </c>
    </row>
    <row r="53" spans="1:6" ht="12.75">
      <c r="A53" s="27"/>
      <c r="B53" s="1" t="s">
        <v>50</v>
      </c>
      <c r="C53" s="2">
        <v>15725631.2</v>
      </c>
      <c r="D53" s="4">
        <v>14</v>
      </c>
      <c r="E53" s="2">
        <v>17747354</v>
      </c>
      <c r="F53" s="3">
        <f t="shared" si="1"/>
        <v>1.1285622671858158</v>
      </c>
    </row>
    <row r="54" spans="1:6" ht="12.75">
      <c r="A54" s="27"/>
      <c r="B54" s="1" t="s">
        <v>68</v>
      </c>
      <c r="C54" s="2">
        <f>SUM(C51:C53)</f>
        <v>224652682.39999998</v>
      </c>
      <c r="D54" s="4">
        <f>SUM(D51:D53)</f>
        <v>145</v>
      </c>
      <c r="E54" s="2">
        <f>SUM(E51:E53)</f>
        <v>239818583.88</v>
      </c>
      <c r="F54" s="3">
        <f t="shared" si="1"/>
        <v>1.0675082145380161</v>
      </c>
    </row>
    <row r="55" spans="1:6" ht="12.75" customHeight="1">
      <c r="A55" s="27" t="s">
        <v>51</v>
      </c>
      <c r="B55" s="1" t="s">
        <v>52</v>
      </c>
      <c r="C55" s="2">
        <v>205770000</v>
      </c>
      <c r="D55" s="4">
        <v>50</v>
      </c>
      <c r="E55" s="2">
        <v>207663828.88000003</v>
      </c>
      <c r="F55" s="3">
        <f t="shared" si="1"/>
        <v>1.0092036199640377</v>
      </c>
    </row>
    <row r="56" spans="1:6" ht="12.75">
      <c r="A56" s="27"/>
      <c r="B56" s="1" t="s">
        <v>53</v>
      </c>
      <c r="C56" s="2">
        <v>219490000</v>
      </c>
      <c r="D56" s="4">
        <v>31</v>
      </c>
      <c r="E56" s="2">
        <v>221798691.73999998</v>
      </c>
      <c r="F56" s="3">
        <f t="shared" si="1"/>
        <v>1.0105184370130758</v>
      </c>
    </row>
    <row r="57" spans="1:6" ht="12.75">
      <c r="A57" s="27"/>
      <c r="B57" s="1" t="s">
        <v>54</v>
      </c>
      <c r="C57" s="2">
        <v>33693384</v>
      </c>
      <c r="D57" s="4">
        <v>33</v>
      </c>
      <c r="E57" s="2">
        <v>26010303.78</v>
      </c>
      <c r="F57" s="3">
        <f t="shared" si="1"/>
        <v>0.7719706569099738</v>
      </c>
    </row>
    <row r="58" spans="1:6" ht="12.75">
      <c r="A58" s="27"/>
      <c r="B58" s="1" t="s">
        <v>68</v>
      </c>
      <c r="C58" s="2">
        <f>SUM(C55:C57)</f>
        <v>458953384</v>
      </c>
      <c r="D58" s="4">
        <f>SUM(D55:D57)</f>
        <v>114</v>
      </c>
      <c r="E58" s="2">
        <f>SUM(E55:E57)</f>
        <v>455472824.4</v>
      </c>
      <c r="F58" s="3">
        <f t="shared" si="1"/>
        <v>0.9924163112827162</v>
      </c>
    </row>
    <row r="59" spans="1:6" ht="12.75" customHeight="1">
      <c r="A59" s="27" t="s">
        <v>55</v>
      </c>
      <c r="B59" s="1" t="s">
        <v>56</v>
      </c>
      <c r="C59" s="2">
        <v>97120020</v>
      </c>
      <c r="D59" s="4">
        <v>2</v>
      </c>
      <c r="E59" s="2">
        <v>165611124</v>
      </c>
      <c r="F59" s="3">
        <f t="shared" si="1"/>
        <v>1.7052212715771682</v>
      </c>
    </row>
    <row r="60" spans="1:6" ht="12.75">
      <c r="A60" s="27"/>
      <c r="B60" s="1" t="s">
        <v>57</v>
      </c>
      <c r="C60" s="2">
        <v>400215354</v>
      </c>
      <c r="D60" s="4">
        <v>36</v>
      </c>
      <c r="E60" s="2">
        <v>421695764.52000004</v>
      </c>
      <c r="F60" s="3">
        <f t="shared" si="1"/>
        <v>1.0536721300302738</v>
      </c>
    </row>
    <row r="61" spans="1:6" ht="12.75">
      <c r="A61" s="27"/>
      <c r="B61" s="1" t="s">
        <v>58</v>
      </c>
      <c r="C61" s="2">
        <v>291911858</v>
      </c>
      <c r="D61" s="4">
        <v>24</v>
      </c>
      <c r="E61" s="2">
        <v>309929877</v>
      </c>
      <c r="F61" s="3">
        <f t="shared" si="1"/>
        <v>1.061724176343669</v>
      </c>
    </row>
    <row r="62" spans="1:6" ht="12.75">
      <c r="A62" s="27"/>
      <c r="B62" s="1" t="s">
        <v>59</v>
      </c>
      <c r="C62" s="2">
        <v>248759628</v>
      </c>
      <c r="D62" s="4">
        <v>21</v>
      </c>
      <c r="E62" s="2">
        <v>266984270.63000003</v>
      </c>
      <c r="F62" s="3">
        <f t="shared" si="1"/>
        <v>1.073262059348312</v>
      </c>
    </row>
    <row r="63" spans="1:6" ht="12.75">
      <c r="A63" s="27"/>
      <c r="B63" s="1" t="s">
        <v>60</v>
      </c>
      <c r="C63" s="2">
        <v>142148386</v>
      </c>
      <c r="D63" s="4">
        <v>14</v>
      </c>
      <c r="E63" s="2">
        <v>153370626.42000002</v>
      </c>
      <c r="F63" s="3">
        <f t="shared" si="1"/>
        <v>1.0789473643408094</v>
      </c>
    </row>
    <row r="64" spans="1:6" ht="12.75">
      <c r="A64" s="27"/>
      <c r="B64" s="1" t="s">
        <v>61</v>
      </c>
      <c r="C64" s="2">
        <v>33844928</v>
      </c>
      <c r="D64" s="4">
        <v>3</v>
      </c>
      <c r="E64" s="2">
        <v>34030253.5</v>
      </c>
      <c r="F64" s="3">
        <f t="shared" si="1"/>
        <v>1.0054757244571475</v>
      </c>
    </row>
    <row r="65" spans="1:6" ht="13.5" thickBot="1">
      <c r="A65" s="33"/>
      <c r="B65" s="9" t="s">
        <v>68</v>
      </c>
      <c r="C65" s="10">
        <f>SUM(C59:C64)</f>
        <v>1214000174</v>
      </c>
      <c r="D65" s="11">
        <f>SUM(D59:D64)</f>
        <v>100</v>
      </c>
      <c r="E65" s="10">
        <f>SUM(E59:E64)</f>
        <v>1351621916.0700002</v>
      </c>
      <c r="F65" s="12">
        <f t="shared" si="1"/>
        <v>1.1133622095098648</v>
      </c>
    </row>
    <row r="66" spans="1:6" ht="13.5" thickBot="1">
      <c r="A66" s="31" t="s">
        <v>66</v>
      </c>
      <c r="B66" s="32"/>
      <c r="C66" s="8">
        <f>SUM(C65+C58+C54+C50+C46+C39+C32+C28+C21+C17+C9)</f>
        <v>61876208807.94</v>
      </c>
      <c r="D66" s="7">
        <f>SUM(D9+D17+D21+D28+D32+D39+D46+D50+D54+D58+D65)</f>
        <v>5984</v>
      </c>
      <c r="E66" s="8">
        <f>SUM(E9+E17+E21+E28+E32+E39+E46+E50+E54+E58+E65)</f>
        <v>62844589336.68</v>
      </c>
      <c r="F66" s="13">
        <f t="shared" si="1"/>
        <v>1.015650288655302</v>
      </c>
    </row>
    <row r="67" spans="1:5" ht="25.5">
      <c r="A67" s="19" t="s">
        <v>73</v>
      </c>
      <c r="B67" s="20" t="s">
        <v>72</v>
      </c>
      <c r="C67" s="18"/>
      <c r="E67" s="18"/>
    </row>
    <row r="68" ht="12.75">
      <c r="A68" t="s">
        <v>70</v>
      </c>
    </row>
  </sheetData>
  <mergeCells count="17">
    <mergeCell ref="A66:B66"/>
    <mergeCell ref="A22:A28"/>
    <mergeCell ref="A29:A32"/>
    <mergeCell ref="A33:A39"/>
    <mergeCell ref="A59:A65"/>
    <mergeCell ref="A40:A46"/>
    <mergeCell ref="A47:A50"/>
    <mergeCell ref="A51:A54"/>
    <mergeCell ref="A55:A58"/>
    <mergeCell ref="F29:F30"/>
    <mergeCell ref="F33:F36"/>
    <mergeCell ref="F10:F13"/>
    <mergeCell ref="A2:E2"/>
    <mergeCell ref="A6:A9"/>
    <mergeCell ref="A10:A17"/>
    <mergeCell ref="A18:A21"/>
    <mergeCell ref="D4:F4"/>
  </mergeCells>
  <conditionalFormatting sqref="F31:F32 F37:F65 F6:F9 F11:F12 F14:F28 B6:E65 B67">
    <cfRule type="expression" priority="1" dxfId="0" stopIfTrue="1">
      <formula>FIND("Celkom",$B6)</formula>
    </cfRule>
  </conditionalFormatting>
  <printOptions/>
  <pageMargins left="0.75" right="0.75" top="1" bottom="1" header="0.4921259845" footer="0.4921259845"/>
  <pageSetup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pajtinka</dc:creator>
  <cp:keywords/>
  <dc:description/>
  <cp:lastModifiedBy>zemko</cp:lastModifiedBy>
  <cp:lastPrinted>2008-08-14T09:41:16Z</cp:lastPrinted>
  <dcterms:created xsi:type="dcterms:W3CDTF">2007-02-01T10:56:34Z</dcterms:created>
  <dcterms:modified xsi:type="dcterms:W3CDTF">2008-08-14T09:42:25Z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