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1"/>
  </bookViews>
  <sheets>
    <sheet name="1.polrok2008" sheetId="1" r:id="rId1"/>
    <sheet name="rok 2008 " sheetId="2" r:id="rId2"/>
  </sheets>
  <definedNames/>
  <calcPr fullCalcOnLoad="1"/>
</workbook>
</file>

<file path=xl/sharedStrings.xml><?xml version="1.0" encoding="utf-8"?>
<sst xmlns="http://schemas.openxmlformats.org/spreadsheetml/2006/main" count="188" uniqueCount="105">
  <si>
    <t>I. PRÍJMY KAPITOLY</t>
  </si>
  <si>
    <t>v tom:</t>
  </si>
  <si>
    <t>Podprogramy, ktoré kapitola rieši ako účastník medzirezortného programu</t>
  </si>
  <si>
    <t xml:space="preserve">II. VÝDAVKY KAPITOLY SPOLU  </t>
  </si>
  <si>
    <t>A. Záväzný ukazovateľ ŠR</t>
  </si>
  <si>
    <t xml:space="preserve">B.Prostriedky z rozpočtu EÚ </t>
  </si>
  <si>
    <t>06V Ochrana verejného poriadku a bezpečnosti</t>
  </si>
  <si>
    <t>04A Záchranné zložky</t>
  </si>
  <si>
    <t>08C Verejná správa</t>
  </si>
  <si>
    <t>06H03 Hospodárska mobilizácia MV SR</t>
  </si>
  <si>
    <t>05T03 Oficiálna humanitárna pomoc Slovenskej republiky do zahraničia</t>
  </si>
  <si>
    <t>08B01 MV SR - Ďalší rozvoj ochrany obyvateľov SR proti chemickým zbraniam</t>
  </si>
  <si>
    <t>RO č.1</t>
  </si>
  <si>
    <t>upravený rozpočet</t>
  </si>
  <si>
    <t>A.1. prostriedky na spolufinancovanie</t>
  </si>
  <si>
    <t>B.Prostriedky z rozpočtu EÚ</t>
  </si>
  <si>
    <t>06V0D01 - sociálne zabezpečenie</t>
  </si>
  <si>
    <t>08C05 - voľby</t>
  </si>
  <si>
    <t>RO č. 2</t>
  </si>
  <si>
    <t>k 28.2.2006</t>
  </si>
  <si>
    <t>RO č. 3</t>
  </si>
  <si>
    <t>RO č.4</t>
  </si>
  <si>
    <t>k 31.3.2006</t>
  </si>
  <si>
    <t xml:space="preserve">Interné RO </t>
  </si>
  <si>
    <t>RO č.5</t>
  </si>
  <si>
    <t>RO č. 6</t>
  </si>
  <si>
    <t>RO č.7</t>
  </si>
  <si>
    <t>RO č. 8</t>
  </si>
  <si>
    <t>RO č. 10</t>
  </si>
  <si>
    <t>RO č.11</t>
  </si>
  <si>
    <t>RO č. 12</t>
  </si>
  <si>
    <t>k 30.4.2006</t>
  </si>
  <si>
    <t>Interné RO</t>
  </si>
  <si>
    <t>RO č. 9</t>
  </si>
  <si>
    <t>RO č. 13</t>
  </si>
  <si>
    <t>RO č.14</t>
  </si>
  <si>
    <t>RO č. 15</t>
  </si>
  <si>
    <t>RO č. 17</t>
  </si>
  <si>
    <t>aparát ústredného orgánu</t>
  </si>
  <si>
    <t xml:space="preserve">  -  spolufinancovanie ŠR</t>
  </si>
  <si>
    <t xml:space="preserve">  -  prostriedky EÚ</t>
  </si>
  <si>
    <t>D. Systemizácia</t>
  </si>
  <si>
    <t xml:space="preserve">    - policajtov v štátnej službe</t>
  </si>
  <si>
    <t>Rozpis</t>
  </si>
  <si>
    <t>rozpočtu</t>
  </si>
  <si>
    <t>Upravený</t>
  </si>
  <si>
    <t>rozpočet</t>
  </si>
  <si>
    <t xml:space="preserve">Čerpanie </t>
  </si>
  <si>
    <t xml:space="preserve">% plnenia k </t>
  </si>
  <si>
    <t>uprav. rozpočtu</t>
  </si>
  <si>
    <t>T e x t</t>
  </si>
  <si>
    <t xml:space="preserve">           </t>
  </si>
  <si>
    <t>Vypracovala: Ing. Lederleitnerová</t>
  </si>
  <si>
    <t>(v tis.Sk)</t>
  </si>
  <si>
    <t xml:space="preserve">C.Mzdy, platy, služobné príjmy a ostatné osobné vyrovnania zo štátneho rozpočtu, zo spolufinancovania ŠR a z rozpočtu EÚ, z toho  </t>
  </si>
  <si>
    <t>A. Výdavky spolu bez prostriedkov z rozpočtu EÚ</t>
  </si>
  <si>
    <t xml:space="preserve">       Bežné výdavky (600) kód zdroja 11,13</t>
  </si>
  <si>
    <t xml:space="preserve"> z toho:</t>
  </si>
  <si>
    <t xml:space="preserve">A.2. mzdy, platy, služobné príjmy a ostatné osobné vyrovnania (610), (kód zdroja 111) </t>
  </si>
  <si>
    <t>A.3. Kapitálové výdavky spolu (700)  kód zdroja 11,13</t>
  </si>
  <si>
    <t>matričná činnosť</t>
  </si>
  <si>
    <t>hlásenie a evidencia pobytu občanov a register občanov</t>
  </si>
  <si>
    <t>E.Účelové prostriedky</t>
  </si>
  <si>
    <t>06V04 - ochrana štátnej hranice</t>
  </si>
  <si>
    <t>06V0508 - osobné doklady</t>
  </si>
  <si>
    <t>06V0D04 - vysokoškolské vzdelávanie a ďalšie vzdelávanie príslušníkov PZ</t>
  </si>
  <si>
    <t>06V0D05 - stredoškolské vzdelávanie príslušníkov PZ</t>
  </si>
  <si>
    <t>06V0504 - výstavba rádiokomunikačnej siete štátnej správy SITNO</t>
  </si>
  <si>
    <t>Medzirezortné programy a podprogramy,ktorých je kapitola gestorom a účastníkom</t>
  </si>
  <si>
    <t>00201 MV SR - Civlné núdzové plánovanie v SR</t>
  </si>
  <si>
    <t>06G0V Aktívna politika trhu práce a zvýšenia zamestnanosti - MV SR</t>
  </si>
  <si>
    <t>09702 MV SR - Príspevky SR do medzinárodných organizácií</t>
  </si>
  <si>
    <t>Prehľad o plnení záväzných  ukazovateľov rozpočtu kapitoly za I. polrok 2008</t>
  </si>
  <si>
    <r>
      <t xml:space="preserve">                    </t>
    </r>
    <r>
      <rPr>
        <sz val="10"/>
        <rFont val="Arial CE"/>
        <family val="0"/>
      </rPr>
      <t xml:space="preserve">  Ing. T</t>
    </r>
    <r>
      <rPr>
        <sz val="10"/>
        <rFont val="Arial"/>
        <family val="0"/>
      </rPr>
      <t>ö</t>
    </r>
    <r>
      <rPr>
        <sz val="10"/>
        <rFont val="Arial CE"/>
        <family val="0"/>
      </rPr>
      <t>k</t>
    </r>
    <r>
      <rPr>
        <sz val="10"/>
        <rFont val="Arial"/>
        <family val="0"/>
      </rPr>
      <t>ö</t>
    </r>
    <r>
      <rPr>
        <sz val="10"/>
        <rFont val="Arial CE"/>
        <family val="0"/>
      </rPr>
      <t>lyová</t>
    </r>
  </si>
  <si>
    <t>F. Rozpočet kapitoly podľa programov a účelové prostriedky</t>
  </si>
  <si>
    <t>G. Dotácia na prenesený výkon pôsobnosti štátnej správy na obce z toho:</t>
  </si>
  <si>
    <t>Počet zamestnancov rozpočtových organizácií, z toho:</t>
  </si>
  <si>
    <t xml:space="preserve">35 249 osôb </t>
  </si>
  <si>
    <t>35 367 osôb</t>
  </si>
  <si>
    <t>33 407 osôb</t>
  </si>
  <si>
    <t xml:space="preserve">    - príslušníkov Hasičského a záchranného zboru v štátnej službe</t>
  </si>
  <si>
    <t>4 102 osôb</t>
  </si>
  <si>
    <t>3 683 osôb</t>
  </si>
  <si>
    <t>21 414 osôb</t>
  </si>
  <si>
    <t>20 174 osôb</t>
  </si>
  <si>
    <t>mzdy, platy, služobné príjmy a ostatné osobné vyrovnania aparátu ústredného orgánu (610)</t>
  </si>
  <si>
    <t xml:space="preserve">II. VÝDAVKY KAPITOLY SPOLU (A+B) </t>
  </si>
  <si>
    <t xml:space="preserve">mzdy, platy, služobné príjmy a ostatné osobné vyrovnania aparátu ústredného orgánu </t>
  </si>
  <si>
    <t xml:space="preserve">   - policajtov v štátnej službe</t>
  </si>
  <si>
    <t>F. Systemizácia</t>
  </si>
  <si>
    <t>D.Účelové prostriedky</t>
  </si>
  <si>
    <t>E. Rozpočet kapitoly podľa programov a účelové prostriedky</t>
  </si>
  <si>
    <t>35 371 osôb</t>
  </si>
  <si>
    <t>33 449osôb</t>
  </si>
  <si>
    <t>20 273 osôb</t>
  </si>
  <si>
    <t>3 729 osôb</t>
  </si>
  <si>
    <t>rozpočtu k 31.12.2008</t>
  </si>
  <si>
    <t>Schválený rozpočet</t>
  </si>
  <si>
    <t xml:space="preserve">Upravený rozpočet </t>
  </si>
  <si>
    <t>Skutočnosť k 31.12.2008</t>
  </si>
  <si>
    <t>% plnenia k schválenému rozpočtu</t>
  </si>
  <si>
    <t>% plnenia k upravenému rozpočtu</t>
  </si>
  <si>
    <t xml:space="preserve">                      Ing. Tökölyová</t>
  </si>
  <si>
    <t xml:space="preserve">Záväzné  ukazovatele  kapitoly </t>
  </si>
  <si>
    <t>Medzirezortné  programy  a  podprogramy, ktorých  je  kapitola  gestorom  a  účastníkom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</si>
</sst>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000"/>
    <numFmt numFmtId="168" formatCode="[$-41B]d\.\ mmmm\ yyyy"/>
    <numFmt numFmtId="169" formatCode="000\ 00"/>
    <numFmt numFmtId="170" formatCode="#,##0.0"/>
    <numFmt numFmtId="171" formatCode="0.0"/>
  </numFmts>
  <fonts count="2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48"/>
      <name val="Arial CE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name val="Arial CE"/>
      <family val="0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i/>
      <sz val="10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48"/>
      <name val="Arial Narrow"/>
      <family val="2"/>
    </font>
    <font>
      <i/>
      <sz val="10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i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3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49" fontId="9" fillId="4" borderId="2" xfId="0" applyNumberFormat="1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1" fillId="4" borderId="3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4" borderId="2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3" fontId="0" fillId="3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0" fontId="0" fillId="4" borderId="5" xfId="0" applyFont="1" applyFill="1" applyBorder="1" applyAlignment="1">
      <alignment wrapText="1"/>
    </xf>
    <xf numFmtId="3" fontId="8" fillId="0" borderId="6" xfId="0" applyNumberFormat="1" applyFont="1" applyFill="1" applyBorder="1" applyAlignment="1">
      <alignment horizontal="center"/>
    </xf>
    <xf numFmtId="14" fontId="0" fillId="0" borderId="6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14" fontId="0" fillId="0" borderId="6" xfId="0" applyNumberFormat="1" applyFont="1" applyFill="1" applyBorder="1" applyAlignment="1">
      <alignment horizontal="center"/>
    </xf>
    <xf numFmtId="14" fontId="6" fillId="0" borderId="6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14" fontId="0" fillId="0" borderId="6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49" fontId="8" fillId="4" borderId="2" xfId="0" applyNumberFormat="1" applyFont="1" applyFill="1" applyBorder="1" applyAlignment="1">
      <alignment horizontal="left" wrapText="1"/>
    </xf>
    <xf numFmtId="0" fontId="1" fillId="4" borderId="0" xfId="0" applyFont="1" applyFill="1" applyBorder="1" applyAlignment="1">
      <alignment wrapText="1"/>
    </xf>
    <xf numFmtId="0" fontId="1" fillId="3" borderId="8" xfId="0" applyFont="1" applyFill="1" applyBorder="1" applyAlignment="1">
      <alignment horizontal="center" wrapText="1"/>
    </xf>
    <xf numFmtId="3" fontId="1" fillId="0" borderId="8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7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170" fontId="12" fillId="0" borderId="1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wrapText="1"/>
    </xf>
    <xf numFmtId="3" fontId="0" fillId="0" borderId="16" xfId="0" applyNumberFormat="1" applyFont="1" applyFill="1" applyBorder="1" applyAlignment="1">
      <alignment horizontal="center"/>
    </xf>
    <xf numFmtId="3" fontId="0" fillId="3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Alignment="1">
      <alignment/>
    </xf>
    <xf numFmtId="3" fontId="16" fillId="0" borderId="0" xfId="0" applyNumberFormat="1" applyFont="1" applyFill="1" applyAlignment="1">
      <alignment horizontal="center"/>
    </xf>
    <xf numFmtId="0" fontId="17" fillId="0" borderId="0" xfId="0" applyFont="1" applyAlignment="1">
      <alignment wrapText="1"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17" fillId="0" borderId="0" xfId="0" applyFont="1" applyAlignment="1">
      <alignment horizontal="right"/>
    </xf>
    <xf numFmtId="3" fontId="17" fillId="0" borderId="1" xfId="0" applyNumberFormat="1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170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3" fontId="17" fillId="0" borderId="17" xfId="0" applyNumberFormat="1" applyFont="1" applyFill="1" applyBorder="1" applyAlignment="1">
      <alignment horizontal="center"/>
    </xf>
    <xf numFmtId="3" fontId="17" fillId="0" borderId="4" xfId="0" applyNumberFormat="1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 horizontal="center"/>
    </xf>
    <xf numFmtId="167" fontId="17" fillId="0" borderId="10" xfId="0" applyNumberFormat="1" applyFont="1" applyFill="1" applyBorder="1" applyAlignment="1">
      <alignment horizontal="center"/>
    </xf>
    <xf numFmtId="170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3" fontId="17" fillId="0" borderId="18" xfId="0" applyNumberFormat="1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 horizontal="center"/>
    </xf>
    <xf numFmtId="3" fontId="17" fillId="0" borderId="19" xfId="0" applyNumberFormat="1" applyFont="1" applyFill="1" applyBorder="1" applyAlignment="1">
      <alignment horizontal="center"/>
    </xf>
    <xf numFmtId="3" fontId="17" fillId="0" borderId="20" xfId="0" applyNumberFormat="1" applyFont="1" applyFill="1" applyBorder="1" applyAlignment="1">
      <alignment horizontal="center"/>
    </xf>
    <xf numFmtId="3" fontId="17" fillId="0" borderId="21" xfId="0" applyNumberFormat="1" applyFont="1" applyFill="1" applyBorder="1" applyAlignment="1">
      <alignment horizontal="center"/>
    </xf>
    <xf numFmtId="3" fontId="17" fillId="0" borderId="22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/>
    </xf>
    <xf numFmtId="3" fontId="17" fillId="0" borderId="23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70" fontId="17" fillId="0" borderId="0" xfId="0" applyNumberFormat="1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right"/>
    </xf>
    <xf numFmtId="3" fontId="17" fillId="0" borderId="12" xfId="0" applyNumberFormat="1" applyFont="1" applyFill="1" applyBorder="1" applyAlignment="1">
      <alignment horizontal="right"/>
    </xf>
    <xf numFmtId="170" fontId="17" fillId="0" borderId="24" xfId="0" applyNumberFormat="1" applyFont="1" applyFill="1" applyBorder="1" applyAlignment="1">
      <alignment horizontal="center"/>
    </xf>
    <xf numFmtId="3" fontId="17" fillId="0" borderId="13" xfId="0" applyNumberFormat="1" applyFont="1" applyFill="1" applyBorder="1" applyAlignment="1">
      <alignment horizontal="right"/>
    </xf>
    <xf numFmtId="3" fontId="17" fillId="0" borderId="14" xfId="0" applyNumberFormat="1" applyFont="1" applyFill="1" applyBorder="1" applyAlignment="1">
      <alignment horizontal="right"/>
    </xf>
    <xf numFmtId="3" fontId="17" fillId="0" borderId="13" xfId="0" applyNumberFormat="1" applyFont="1" applyFill="1" applyBorder="1" applyAlignment="1">
      <alignment horizontal="center"/>
    </xf>
    <xf numFmtId="3" fontId="17" fillId="0" borderId="25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14" fontId="17" fillId="0" borderId="0" xfId="0" applyNumberFormat="1" applyFont="1" applyFill="1" applyBorder="1" applyAlignment="1">
      <alignment horizontal="center"/>
    </xf>
    <xf numFmtId="14" fontId="17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3" fontId="23" fillId="0" borderId="1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/>
    </xf>
    <xf numFmtId="14" fontId="24" fillId="0" borderId="6" xfId="0" applyNumberFormat="1" applyFont="1" applyFill="1" applyBorder="1" applyAlignment="1">
      <alignment horizontal="center" vertical="center"/>
    </xf>
    <xf numFmtId="3" fontId="22" fillId="0" borderId="6" xfId="0" applyNumberFormat="1" applyFont="1" applyFill="1" applyBorder="1" applyAlignment="1">
      <alignment horizontal="center" vertical="center"/>
    </xf>
    <xf numFmtId="3" fontId="24" fillId="0" borderId="6" xfId="0" applyNumberFormat="1" applyFont="1" applyFill="1" applyBorder="1" applyAlignment="1">
      <alignment horizontal="center" vertical="center"/>
    </xf>
    <xf numFmtId="14" fontId="24" fillId="0" borderId="6" xfId="0" applyNumberFormat="1" applyFont="1" applyFill="1" applyBorder="1" applyAlignment="1">
      <alignment vertical="center"/>
    </xf>
    <xf numFmtId="0" fontId="18" fillId="0" borderId="3" xfId="0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0" fontId="18" fillId="0" borderId="2" xfId="0" applyFont="1" applyFill="1" applyBorder="1" applyAlignment="1">
      <alignment wrapText="1"/>
    </xf>
    <xf numFmtId="0" fontId="17" fillId="0" borderId="15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wrapText="1"/>
    </xf>
    <xf numFmtId="49" fontId="25" fillId="0" borderId="2" xfId="0" applyNumberFormat="1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left" wrapText="1"/>
    </xf>
    <xf numFmtId="49" fontId="18" fillId="0" borderId="2" xfId="0" applyNumberFormat="1" applyFont="1" applyFill="1" applyBorder="1" applyAlignment="1">
      <alignment horizontal="left" wrapText="1"/>
    </xf>
    <xf numFmtId="0" fontId="18" fillId="0" borderId="26" xfId="0" applyFont="1" applyFill="1" applyBorder="1" applyAlignment="1">
      <alignment wrapText="1"/>
    </xf>
    <xf numFmtId="3" fontId="11" fillId="0" borderId="0" xfId="0" applyNumberFormat="1" applyFont="1" applyFill="1" applyAlignment="1">
      <alignment horizontal="center"/>
    </xf>
    <xf numFmtId="0" fontId="0" fillId="4" borderId="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3" fontId="15" fillId="0" borderId="0" xfId="0" applyNumberFormat="1" applyFont="1" applyFill="1" applyAlignment="1">
      <alignment horizontal="center"/>
    </xf>
    <xf numFmtId="3" fontId="22" fillId="0" borderId="27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3" fontId="22" fillId="0" borderId="29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3" fontId="22" fillId="0" borderId="27" xfId="0" applyNumberFormat="1" applyFont="1" applyFill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4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5" sqref="A25"/>
    </sheetView>
  </sheetViews>
  <sheetFormatPr defaultColWidth="9.00390625" defaultRowHeight="12.75"/>
  <cols>
    <col min="1" max="1" width="54.125" style="2" customWidth="1"/>
    <col min="2" max="2" width="14.00390625" style="4" customWidth="1"/>
    <col min="3" max="3" width="17.375" style="1" hidden="1" customWidth="1"/>
    <col min="4" max="4" width="16.00390625" style="7" hidden="1" customWidth="1"/>
    <col min="5" max="5" width="20.25390625" style="7" hidden="1" customWidth="1"/>
    <col min="6" max="6" width="17.375" style="7" hidden="1" customWidth="1"/>
    <col min="7" max="8" width="16.00390625" style="7" hidden="1" customWidth="1"/>
    <col min="9" max="9" width="20.25390625" style="7" hidden="1" customWidth="1"/>
    <col min="10" max="10" width="10.375" style="1" hidden="1" customWidth="1"/>
    <col min="11" max="11" width="18.875" style="1" hidden="1" customWidth="1"/>
    <col min="12" max="12" width="15.125" style="1" hidden="1" customWidth="1"/>
    <col min="13" max="13" width="20.125" style="1" hidden="1" customWidth="1"/>
    <col min="14" max="15" width="17.75390625" style="1" hidden="1" customWidth="1"/>
    <col min="16" max="16" width="15.375" style="1" hidden="1" customWidth="1"/>
    <col min="17" max="17" width="12.875" style="1" hidden="1" customWidth="1"/>
    <col min="18" max="18" width="17.25390625" style="1" hidden="1" customWidth="1"/>
    <col min="19" max="19" width="14.625" style="1" hidden="1" customWidth="1"/>
    <col min="20" max="20" width="14.375" style="1" hidden="1" customWidth="1"/>
    <col min="21" max="21" width="14.625" style="1" hidden="1" customWidth="1"/>
    <col min="22" max="22" width="19.625" style="1" hidden="1" customWidth="1"/>
    <col min="23" max="24" width="14.625" style="0" hidden="1" customWidth="1"/>
    <col min="25" max="25" width="13.125" style="0" customWidth="1"/>
    <col min="26" max="26" width="14.25390625" style="0" customWidth="1"/>
    <col min="27" max="27" width="16.375" style="0" customWidth="1"/>
  </cols>
  <sheetData>
    <row r="1" spans="1:28" ht="12.75">
      <c r="A1" s="14"/>
      <c r="B1" s="15"/>
      <c r="C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6"/>
      <c r="X1" s="16"/>
      <c r="Y1" s="16"/>
      <c r="Z1" s="16"/>
      <c r="AA1" s="33"/>
      <c r="AB1" s="16"/>
    </row>
    <row r="2" spans="1:28" ht="15.75">
      <c r="A2" s="154" t="s">
        <v>72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7"/>
    </row>
    <row r="3" spans="1:28" ht="12.75">
      <c r="A3" s="18"/>
      <c r="B3" s="18" t="s">
        <v>51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7"/>
      <c r="X3" s="17"/>
      <c r="Y3" s="19"/>
      <c r="Z3" s="17"/>
      <c r="AA3" s="17"/>
      <c r="AB3" s="17"/>
    </row>
    <row r="4" spans="1:28" ht="13.5" thickBot="1">
      <c r="A4" s="18"/>
      <c r="B4" s="2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7"/>
      <c r="X4" s="17"/>
      <c r="Y4" s="17"/>
      <c r="Z4" s="17"/>
      <c r="AA4" s="21" t="s">
        <v>53</v>
      </c>
      <c r="AB4" s="17"/>
    </row>
    <row r="5" spans="1:28" ht="12.75">
      <c r="A5" s="22" t="s">
        <v>50</v>
      </c>
      <c r="B5" s="23" t="s">
        <v>43</v>
      </c>
      <c r="C5" s="8" t="s">
        <v>12</v>
      </c>
      <c r="D5" s="24" t="s">
        <v>18</v>
      </c>
      <c r="E5" s="23" t="s">
        <v>13</v>
      </c>
      <c r="F5" s="25" t="s">
        <v>20</v>
      </c>
      <c r="G5" s="25" t="s">
        <v>21</v>
      </c>
      <c r="H5" s="9" t="s">
        <v>23</v>
      </c>
      <c r="I5" s="23" t="s">
        <v>13</v>
      </c>
      <c r="J5" s="25" t="s">
        <v>24</v>
      </c>
      <c r="K5" s="25" t="s">
        <v>25</v>
      </c>
      <c r="L5" s="25" t="s">
        <v>26</v>
      </c>
      <c r="M5" s="25" t="s">
        <v>27</v>
      </c>
      <c r="N5" s="25" t="s">
        <v>28</v>
      </c>
      <c r="O5" s="25" t="s">
        <v>29</v>
      </c>
      <c r="P5" s="25" t="s">
        <v>30</v>
      </c>
      <c r="Q5" s="25" t="s">
        <v>32</v>
      </c>
      <c r="R5" s="25" t="s">
        <v>13</v>
      </c>
      <c r="S5" s="25" t="s">
        <v>33</v>
      </c>
      <c r="T5" s="25" t="s">
        <v>34</v>
      </c>
      <c r="U5" s="25" t="s">
        <v>35</v>
      </c>
      <c r="V5" s="25" t="s">
        <v>36</v>
      </c>
      <c r="W5" s="25" t="s">
        <v>37</v>
      </c>
      <c r="X5" s="25" t="s">
        <v>32</v>
      </c>
      <c r="Y5" s="26" t="s">
        <v>45</v>
      </c>
      <c r="Z5" s="26" t="s">
        <v>47</v>
      </c>
      <c r="AA5" s="27" t="s">
        <v>48</v>
      </c>
      <c r="AB5" s="17"/>
    </row>
    <row r="6" spans="1:28" ht="13.5" thickBot="1">
      <c r="A6" s="45"/>
      <c r="B6" s="46" t="s">
        <v>44</v>
      </c>
      <c r="C6" s="47">
        <v>38744</v>
      </c>
      <c r="D6" s="47">
        <v>38755</v>
      </c>
      <c r="E6" s="48" t="s">
        <v>19</v>
      </c>
      <c r="F6" s="49">
        <v>38778</v>
      </c>
      <c r="G6" s="49">
        <v>38796</v>
      </c>
      <c r="H6" s="50">
        <v>38807</v>
      </c>
      <c r="I6" s="48" t="s">
        <v>22</v>
      </c>
      <c r="J6" s="49">
        <v>38800</v>
      </c>
      <c r="K6" s="49">
        <v>38800</v>
      </c>
      <c r="L6" s="49">
        <v>38798</v>
      </c>
      <c r="M6" s="49">
        <v>38807</v>
      </c>
      <c r="N6" s="49">
        <v>38811</v>
      </c>
      <c r="O6" s="49">
        <v>38813</v>
      </c>
      <c r="P6" s="49">
        <v>38817</v>
      </c>
      <c r="Q6" s="49">
        <v>38837</v>
      </c>
      <c r="R6" s="51" t="s">
        <v>31</v>
      </c>
      <c r="S6" s="49">
        <v>38853</v>
      </c>
      <c r="T6" s="49">
        <v>38839</v>
      </c>
      <c r="U6" s="49">
        <v>38849</v>
      </c>
      <c r="V6" s="49">
        <v>38852</v>
      </c>
      <c r="W6" s="52">
        <v>38861</v>
      </c>
      <c r="X6" s="49">
        <v>38868</v>
      </c>
      <c r="Y6" s="53" t="s">
        <v>46</v>
      </c>
      <c r="Z6" s="53" t="s">
        <v>44</v>
      </c>
      <c r="AA6" s="54" t="s">
        <v>49</v>
      </c>
      <c r="AB6" s="17"/>
    </row>
    <row r="7" spans="1:28" ht="12.75">
      <c r="A7" s="55" t="s">
        <v>0</v>
      </c>
      <c r="B7" s="25">
        <v>2010000</v>
      </c>
      <c r="C7" s="62"/>
      <c r="D7" s="63"/>
      <c r="E7" s="24">
        <f aca="true" t="shared" si="0" ref="E7:E21">SUM(B7:D7)</f>
        <v>2010000</v>
      </c>
      <c r="F7" s="63"/>
      <c r="G7" s="24"/>
      <c r="H7" s="24"/>
      <c r="I7" s="24">
        <f aca="true" t="shared" si="1" ref="I7:I14">SUM(E7+F7+G7+H7)</f>
        <v>2010000</v>
      </c>
      <c r="J7" s="24"/>
      <c r="K7" s="24"/>
      <c r="L7" s="24"/>
      <c r="M7" s="24"/>
      <c r="N7" s="24"/>
      <c r="O7" s="24"/>
      <c r="P7" s="24"/>
      <c r="Q7" s="24"/>
      <c r="R7" s="64">
        <f aca="true" t="shared" si="2" ref="R7:R14">SUM(I7+J7+K7+L7+M7+N7+O7+P7+Q7)</f>
        <v>2010000</v>
      </c>
      <c r="S7" s="24"/>
      <c r="T7" s="24"/>
      <c r="U7" s="24"/>
      <c r="V7" s="24"/>
      <c r="W7" s="65"/>
      <c r="X7" s="65"/>
      <c r="Y7" s="24">
        <v>2010000</v>
      </c>
      <c r="Z7" s="24">
        <v>722098</v>
      </c>
      <c r="AA7" s="86">
        <f>Z7/Y7*100</f>
        <v>35.925273631840795</v>
      </c>
      <c r="AB7" s="29"/>
    </row>
    <row r="8" spans="1:28" ht="12.75">
      <c r="A8" s="30" t="s">
        <v>4</v>
      </c>
      <c r="B8" s="66">
        <v>2010000</v>
      </c>
      <c r="C8" s="67"/>
      <c r="D8" s="66"/>
      <c r="E8" s="66">
        <f t="shared" si="0"/>
        <v>2010000</v>
      </c>
      <c r="F8" s="68"/>
      <c r="G8" s="66"/>
      <c r="H8" s="66"/>
      <c r="I8" s="66">
        <f t="shared" si="1"/>
        <v>2010000</v>
      </c>
      <c r="J8" s="66"/>
      <c r="K8" s="66"/>
      <c r="L8" s="66"/>
      <c r="M8" s="66"/>
      <c r="N8" s="66"/>
      <c r="O8" s="66"/>
      <c r="P8" s="66"/>
      <c r="Q8" s="66"/>
      <c r="R8" s="69">
        <f t="shared" si="2"/>
        <v>2010000</v>
      </c>
      <c r="S8" s="66"/>
      <c r="T8" s="66"/>
      <c r="U8" s="66"/>
      <c r="V8" s="66"/>
      <c r="W8" s="70"/>
      <c r="X8" s="70"/>
      <c r="Y8" s="66">
        <f>SUM(R8+S8+T8+U8+V8+W8+X8)</f>
        <v>2010000</v>
      </c>
      <c r="Z8" s="66">
        <v>722098</v>
      </c>
      <c r="AA8" s="78">
        <f>Z8/Y8*100</f>
        <v>35.925273631840795</v>
      </c>
      <c r="AB8" s="29"/>
    </row>
    <row r="9" spans="1:28" ht="12.75">
      <c r="A9" s="30" t="s">
        <v>5</v>
      </c>
      <c r="B9" s="66">
        <v>0</v>
      </c>
      <c r="C9" s="67"/>
      <c r="D9" s="66"/>
      <c r="E9" s="66">
        <f t="shared" si="0"/>
        <v>0</v>
      </c>
      <c r="F9" s="68"/>
      <c r="G9" s="66"/>
      <c r="H9" s="66"/>
      <c r="I9" s="66">
        <f t="shared" si="1"/>
        <v>0</v>
      </c>
      <c r="J9" s="66"/>
      <c r="K9" s="66"/>
      <c r="L9" s="66"/>
      <c r="M9" s="66"/>
      <c r="N9" s="66"/>
      <c r="O9" s="66"/>
      <c r="P9" s="66"/>
      <c r="Q9" s="66"/>
      <c r="R9" s="69">
        <f t="shared" si="2"/>
        <v>0</v>
      </c>
      <c r="S9" s="66"/>
      <c r="T9" s="66"/>
      <c r="U9" s="66"/>
      <c r="V9" s="66"/>
      <c r="W9" s="70"/>
      <c r="X9" s="70"/>
      <c r="Y9" s="66">
        <f>SUM(R9+S9+T9+U9+V9+W9+X9)</f>
        <v>0</v>
      </c>
      <c r="Z9" s="66">
        <v>0</v>
      </c>
      <c r="AA9" s="78">
        <v>0</v>
      </c>
      <c r="AB9" s="29"/>
    </row>
    <row r="10" spans="1:28" ht="12.75">
      <c r="A10" s="28" t="s">
        <v>3</v>
      </c>
      <c r="B10" s="71">
        <v>25276253</v>
      </c>
      <c r="C10" s="71">
        <v>956160430</v>
      </c>
      <c r="D10" s="71">
        <v>-18147369</v>
      </c>
      <c r="E10" s="71">
        <f t="shared" si="0"/>
        <v>963289314</v>
      </c>
      <c r="F10" s="71">
        <v>6700000</v>
      </c>
      <c r="G10" s="71">
        <v>-1659800</v>
      </c>
      <c r="H10" s="71"/>
      <c r="I10" s="71">
        <f t="shared" si="1"/>
        <v>968329514</v>
      </c>
      <c r="J10" s="71">
        <v>-600000</v>
      </c>
      <c r="K10" s="71">
        <v>3500000</v>
      </c>
      <c r="L10" s="71">
        <v>139200</v>
      </c>
      <c r="M10" s="71">
        <v>1800000</v>
      </c>
      <c r="N10" s="72">
        <v>48366929.7</v>
      </c>
      <c r="O10" s="71">
        <v>5387900</v>
      </c>
      <c r="P10" s="71"/>
      <c r="Q10" s="71"/>
      <c r="R10" s="72">
        <f t="shared" si="2"/>
        <v>1026923543.7</v>
      </c>
      <c r="S10" s="71"/>
      <c r="T10" s="71"/>
      <c r="U10" s="71"/>
      <c r="V10" s="71"/>
      <c r="W10" s="73"/>
      <c r="X10" s="73"/>
      <c r="Y10" s="71">
        <v>26251122</v>
      </c>
      <c r="Z10" s="71">
        <f>Z13+Z19</f>
        <v>10331002</v>
      </c>
      <c r="AA10" s="78">
        <f>Z10/Y10*100</f>
        <v>39.354515970784036</v>
      </c>
      <c r="AB10" s="17"/>
    </row>
    <row r="11" spans="1:28" ht="12.75">
      <c r="A11" s="28" t="s">
        <v>55</v>
      </c>
      <c r="B11" s="71">
        <v>25276253</v>
      </c>
      <c r="C11" s="71">
        <v>956160430</v>
      </c>
      <c r="D11" s="71">
        <v>-18147369</v>
      </c>
      <c r="E11" s="71">
        <f t="shared" si="0"/>
        <v>963289314</v>
      </c>
      <c r="F11" s="71">
        <v>6700000</v>
      </c>
      <c r="G11" s="71">
        <v>-1659800</v>
      </c>
      <c r="H11" s="71"/>
      <c r="I11" s="71">
        <f t="shared" si="1"/>
        <v>968329514</v>
      </c>
      <c r="J11" s="71">
        <v>-600000</v>
      </c>
      <c r="K11" s="71">
        <v>3500000</v>
      </c>
      <c r="L11" s="71">
        <v>139200</v>
      </c>
      <c r="M11" s="71">
        <v>1800000</v>
      </c>
      <c r="N11" s="72">
        <v>48366929.7</v>
      </c>
      <c r="O11" s="71">
        <v>5387900</v>
      </c>
      <c r="P11" s="71"/>
      <c r="Q11" s="71"/>
      <c r="R11" s="72">
        <f t="shared" si="2"/>
        <v>1026923543.7</v>
      </c>
      <c r="S11" s="71"/>
      <c r="T11" s="71"/>
      <c r="U11" s="71"/>
      <c r="V11" s="71"/>
      <c r="W11" s="73"/>
      <c r="X11" s="73"/>
      <c r="Y11" s="71">
        <v>26235286</v>
      </c>
      <c r="Z11" s="71">
        <v>10316720</v>
      </c>
      <c r="AA11" s="78">
        <f>Z11/Y11*100</f>
        <v>39.32383279526665</v>
      </c>
      <c r="AB11" s="17"/>
    </row>
    <row r="12" spans="1:28" ht="12.75">
      <c r="A12" s="28" t="s">
        <v>14</v>
      </c>
      <c r="B12" s="71">
        <v>0</v>
      </c>
      <c r="C12" s="71"/>
      <c r="D12" s="71"/>
      <c r="E12" s="71">
        <f t="shared" si="0"/>
        <v>0</v>
      </c>
      <c r="F12" s="71"/>
      <c r="G12" s="71"/>
      <c r="H12" s="71"/>
      <c r="I12" s="71">
        <f t="shared" si="1"/>
        <v>0</v>
      </c>
      <c r="J12" s="71"/>
      <c r="K12" s="71"/>
      <c r="L12" s="71"/>
      <c r="M12" s="71"/>
      <c r="N12" s="71"/>
      <c r="O12" s="71"/>
      <c r="P12" s="71"/>
      <c r="Q12" s="71"/>
      <c r="R12" s="72">
        <f t="shared" si="2"/>
        <v>0</v>
      </c>
      <c r="S12" s="71"/>
      <c r="T12" s="71"/>
      <c r="U12" s="71"/>
      <c r="V12" s="71"/>
      <c r="W12" s="73"/>
      <c r="X12" s="73"/>
      <c r="Y12" s="71">
        <v>7691</v>
      </c>
      <c r="Z12" s="71">
        <v>6621</v>
      </c>
      <c r="AA12" s="78">
        <f>Z12/Y12*100</f>
        <v>86.08763489793265</v>
      </c>
      <c r="AB12" s="17"/>
    </row>
    <row r="13" spans="1:28" ht="12.75">
      <c r="A13" s="28" t="s">
        <v>56</v>
      </c>
      <c r="B13" s="71">
        <v>22741253</v>
      </c>
      <c r="C13" s="71"/>
      <c r="D13" s="71"/>
      <c r="E13" s="71">
        <f t="shared" si="0"/>
        <v>22741253</v>
      </c>
      <c r="F13" s="71"/>
      <c r="G13" s="71"/>
      <c r="H13" s="71"/>
      <c r="I13" s="71">
        <f t="shared" si="1"/>
        <v>22741253</v>
      </c>
      <c r="J13" s="71"/>
      <c r="K13" s="71"/>
      <c r="L13" s="71"/>
      <c r="M13" s="71"/>
      <c r="N13" s="71"/>
      <c r="O13" s="71"/>
      <c r="P13" s="71"/>
      <c r="Q13" s="71"/>
      <c r="R13" s="72">
        <f t="shared" si="2"/>
        <v>22741253</v>
      </c>
      <c r="S13" s="71"/>
      <c r="T13" s="71"/>
      <c r="U13" s="71"/>
      <c r="V13" s="71"/>
      <c r="W13" s="73"/>
      <c r="X13" s="73"/>
      <c r="Y13" s="71">
        <v>22955103</v>
      </c>
      <c r="Z13" s="71">
        <v>9345567</v>
      </c>
      <c r="AA13" s="78">
        <f>Z13/Y13*100</f>
        <v>40.71237232087349</v>
      </c>
      <c r="AB13" s="17"/>
    </row>
    <row r="14" spans="1:28" ht="25.5">
      <c r="A14" s="28" t="s">
        <v>58</v>
      </c>
      <c r="B14" s="71">
        <v>12089448</v>
      </c>
      <c r="C14" s="71"/>
      <c r="D14" s="71"/>
      <c r="E14" s="71">
        <f t="shared" si="0"/>
        <v>12089448</v>
      </c>
      <c r="F14" s="71"/>
      <c r="G14" s="71"/>
      <c r="H14" s="71"/>
      <c r="I14" s="71">
        <f t="shared" si="1"/>
        <v>12089448</v>
      </c>
      <c r="J14" s="71"/>
      <c r="K14" s="71"/>
      <c r="L14" s="71">
        <v>139200</v>
      </c>
      <c r="M14" s="71"/>
      <c r="N14" s="71">
        <v>100604</v>
      </c>
      <c r="O14" s="71"/>
      <c r="P14" s="71"/>
      <c r="Q14" s="71"/>
      <c r="R14" s="72">
        <f t="shared" si="2"/>
        <v>12329252</v>
      </c>
      <c r="S14" s="71"/>
      <c r="T14" s="71"/>
      <c r="U14" s="71"/>
      <c r="V14" s="71">
        <v>55000</v>
      </c>
      <c r="W14" s="73"/>
      <c r="X14" s="73"/>
      <c r="Y14" s="71">
        <v>12129151</v>
      </c>
      <c r="Z14" s="71">
        <v>4461500</v>
      </c>
      <c r="AA14" s="78">
        <f>Z14/Y14*100</f>
        <v>36.7832835125888</v>
      </c>
      <c r="AB14" s="17"/>
    </row>
    <row r="15" spans="1:28" ht="12.75" customHeight="1">
      <c r="A15" s="28" t="s">
        <v>57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2"/>
      <c r="S15" s="71"/>
      <c r="T15" s="71"/>
      <c r="U15" s="71"/>
      <c r="V15" s="71"/>
      <c r="W15" s="73"/>
      <c r="X15" s="73"/>
      <c r="Y15" s="71"/>
      <c r="Z15" s="71"/>
      <c r="AA15" s="83"/>
      <c r="AB15" s="17"/>
    </row>
    <row r="16" spans="1:28" ht="25.5">
      <c r="A16" s="31" t="s">
        <v>85</v>
      </c>
      <c r="B16" s="71">
        <v>392973</v>
      </c>
      <c r="C16" s="71"/>
      <c r="D16" s="71"/>
      <c r="E16" s="71">
        <f t="shared" si="0"/>
        <v>392973</v>
      </c>
      <c r="F16" s="71"/>
      <c r="G16" s="71"/>
      <c r="H16" s="71"/>
      <c r="I16" s="71">
        <f aca="true" t="shared" si="3" ref="I16:I21">SUM(E16+F16+G16+H16)</f>
        <v>392973</v>
      </c>
      <c r="J16" s="71"/>
      <c r="K16" s="71"/>
      <c r="L16" s="71">
        <v>86400</v>
      </c>
      <c r="M16" s="71"/>
      <c r="N16" s="71"/>
      <c r="O16" s="71"/>
      <c r="P16" s="71">
        <v>-7826000</v>
      </c>
      <c r="Q16" s="71"/>
      <c r="R16" s="72">
        <f aca="true" t="shared" si="4" ref="R16:R21">SUM(I16+J16+K16+L16+M16+N16+O16+P16+Q16)</f>
        <v>-7346627</v>
      </c>
      <c r="S16" s="71"/>
      <c r="T16" s="71"/>
      <c r="U16" s="71"/>
      <c r="V16" s="71"/>
      <c r="W16" s="73"/>
      <c r="X16" s="73"/>
      <c r="Y16" s="71">
        <v>408488</v>
      </c>
      <c r="Z16" s="71">
        <v>163983</v>
      </c>
      <c r="AA16" s="78">
        <f>Z16/Y16*100</f>
        <v>40.14389651593193</v>
      </c>
      <c r="AB16" s="17"/>
    </row>
    <row r="17" spans="1:28" ht="13.5" customHeight="1">
      <c r="A17" s="31" t="s">
        <v>76</v>
      </c>
      <c r="B17" s="71" t="s">
        <v>77</v>
      </c>
      <c r="C17" s="71"/>
      <c r="D17" s="71"/>
      <c r="E17" s="71">
        <f t="shared" si="0"/>
        <v>0</v>
      </c>
      <c r="F17" s="71"/>
      <c r="G17" s="71"/>
      <c r="H17" s="71">
        <v>-9491000</v>
      </c>
      <c r="I17" s="71">
        <f t="shared" si="3"/>
        <v>-9491000</v>
      </c>
      <c r="J17" s="71"/>
      <c r="K17" s="71"/>
      <c r="L17" s="71"/>
      <c r="M17" s="71"/>
      <c r="N17" s="71">
        <v>53733</v>
      </c>
      <c r="O17" s="71"/>
      <c r="P17" s="71"/>
      <c r="Q17" s="71">
        <v>-3750001</v>
      </c>
      <c r="R17" s="72">
        <f t="shared" si="4"/>
        <v>-13187268</v>
      </c>
      <c r="S17" s="71"/>
      <c r="T17" s="71"/>
      <c r="U17" s="71"/>
      <c r="V17" s="71"/>
      <c r="W17" s="73"/>
      <c r="X17" s="74">
        <v>-7877060</v>
      </c>
      <c r="Y17" s="66" t="s">
        <v>78</v>
      </c>
      <c r="Z17" s="66" t="s">
        <v>79</v>
      </c>
      <c r="AA17" s="78">
        <v>94</v>
      </c>
      <c r="AB17" s="29"/>
    </row>
    <row r="18" spans="1:28" ht="13.5" customHeight="1">
      <c r="A18" s="30" t="s">
        <v>38</v>
      </c>
      <c r="B18" s="66">
        <v>1451</v>
      </c>
      <c r="C18" s="66"/>
      <c r="D18" s="66"/>
      <c r="E18" s="66">
        <f t="shared" si="0"/>
        <v>1451</v>
      </c>
      <c r="F18" s="66"/>
      <c r="G18" s="66"/>
      <c r="H18" s="66">
        <v>24091000</v>
      </c>
      <c r="I18" s="66">
        <f t="shared" si="3"/>
        <v>24092451</v>
      </c>
      <c r="J18" s="66"/>
      <c r="K18" s="66"/>
      <c r="L18" s="66"/>
      <c r="M18" s="66"/>
      <c r="N18" s="69">
        <v>9167249.5</v>
      </c>
      <c r="O18" s="66"/>
      <c r="P18" s="66"/>
      <c r="Q18" s="66">
        <v>3750000</v>
      </c>
      <c r="R18" s="69">
        <f t="shared" si="4"/>
        <v>37009700.5</v>
      </c>
      <c r="S18" s="66"/>
      <c r="T18" s="66"/>
      <c r="U18" s="66"/>
      <c r="V18" s="66"/>
      <c r="W18" s="70"/>
      <c r="X18" s="74">
        <v>2507060</v>
      </c>
      <c r="Y18" s="66">
        <v>1432</v>
      </c>
      <c r="Z18" s="66">
        <v>1382</v>
      </c>
      <c r="AA18" s="78">
        <f aca="true" t="shared" si="5" ref="AA18:AA23">Z18/Y18*100</f>
        <v>96.50837988826815</v>
      </c>
      <c r="AB18" s="29"/>
    </row>
    <row r="19" spans="1:27" s="3" customFormat="1" ht="12.75">
      <c r="A19" s="28" t="s">
        <v>59</v>
      </c>
      <c r="B19" s="71">
        <v>2535000</v>
      </c>
      <c r="C19" s="71">
        <v>956160430</v>
      </c>
      <c r="D19" s="71">
        <v>-12559702</v>
      </c>
      <c r="E19" s="71">
        <f t="shared" si="0"/>
        <v>946135728</v>
      </c>
      <c r="F19" s="75">
        <v>6700000</v>
      </c>
      <c r="G19" s="75"/>
      <c r="H19" s="75"/>
      <c r="I19" s="71">
        <f t="shared" si="3"/>
        <v>952835728</v>
      </c>
      <c r="J19" s="76"/>
      <c r="K19" s="76">
        <v>3500000</v>
      </c>
      <c r="L19" s="76"/>
      <c r="M19" s="76">
        <v>1800000</v>
      </c>
      <c r="N19" s="76">
        <v>38619000</v>
      </c>
      <c r="O19" s="76">
        <v>5387900</v>
      </c>
      <c r="P19" s="76"/>
      <c r="Q19" s="76"/>
      <c r="R19" s="69">
        <f t="shared" si="4"/>
        <v>1002142628</v>
      </c>
      <c r="S19" s="76">
        <v>-343470000</v>
      </c>
      <c r="T19" s="76"/>
      <c r="U19" s="76"/>
      <c r="V19" s="76"/>
      <c r="W19" s="76">
        <v>31546000</v>
      </c>
      <c r="X19" s="76"/>
      <c r="Y19" s="66">
        <v>3296019</v>
      </c>
      <c r="Z19" s="66">
        <v>985435</v>
      </c>
      <c r="AA19" s="78">
        <f t="shared" si="5"/>
        <v>29.897734206022474</v>
      </c>
    </row>
    <row r="20" spans="1:28" ht="12.75">
      <c r="A20" s="28" t="s">
        <v>15</v>
      </c>
      <c r="B20" s="71">
        <v>0</v>
      </c>
      <c r="C20" s="72"/>
      <c r="D20" s="72"/>
      <c r="E20" s="72">
        <f t="shared" si="0"/>
        <v>0</v>
      </c>
      <c r="F20" s="72"/>
      <c r="G20" s="72"/>
      <c r="H20" s="72"/>
      <c r="I20" s="72">
        <f t="shared" si="3"/>
        <v>0</v>
      </c>
      <c r="J20" s="72"/>
      <c r="K20" s="72"/>
      <c r="L20" s="72"/>
      <c r="M20" s="72"/>
      <c r="N20" s="72"/>
      <c r="O20" s="72"/>
      <c r="P20" s="72"/>
      <c r="Q20" s="72"/>
      <c r="R20" s="72">
        <f t="shared" si="4"/>
        <v>0</v>
      </c>
      <c r="S20" s="72"/>
      <c r="T20" s="72"/>
      <c r="U20" s="72"/>
      <c r="V20" s="72"/>
      <c r="W20" s="72"/>
      <c r="X20" s="72"/>
      <c r="Y20" s="71">
        <v>15837</v>
      </c>
      <c r="Z20" s="71">
        <v>14282</v>
      </c>
      <c r="AA20" s="78">
        <f t="shared" si="5"/>
        <v>90.18122119088211</v>
      </c>
      <c r="AB20" s="17"/>
    </row>
    <row r="21" spans="1:28" ht="38.25">
      <c r="A21" s="28" t="s">
        <v>54</v>
      </c>
      <c r="B21" s="71">
        <v>12089448</v>
      </c>
      <c r="C21" s="72"/>
      <c r="D21" s="72"/>
      <c r="E21" s="72">
        <f t="shared" si="0"/>
        <v>12089448</v>
      </c>
      <c r="F21" s="72"/>
      <c r="G21" s="72"/>
      <c r="H21" s="72"/>
      <c r="I21" s="72">
        <f t="shared" si="3"/>
        <v>12089448</v>
      </c>
      <c r="J21" s="72"/>
      <c r="K21" s="72"/>
      <c r="L21" s="72">
        <v>139200</v>
      </c>
      <c r="M21" s="72"/>
      <c r="N21" s="72">
        <v>100604</v>
      </c>
      <c r="O21" s="72"/>
      <c r="P21" s="72"/>
      <c r="Q21" s="72"/>
      <c r="R21" s="72">
        <f t="shared" si="4"/>
        <v>12329252</v>
      </c>
      <c r="S21" s="72"/>
      <c r="T21" s="72"/>
      <c r="U21" s="72"/>
      <c r="V21" s="72">
        <v>55000</v>
      </c>
      <c r="W21" s="72"/>
      <c r="X21" s="72"/>
      <c r="Y21" s="71">
        <v>12129151</v>
      </c>
      <c r="Z21" s="71">
        <v>3834064</v>
      </c>
      <c r="AA21" s="78">
        <f t="shared" si="5"/>
        <v>31.610324580838345</v>
      </c>
      <c r="AB21" s="17"/>
    </row>
    <row r="22" spans="1:28" ht="12.75">
      <c r="A22" s="31" t="s">
        <v>39</v>
      </c>
      <c r="B22" s="71">
        <v>0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>
        <v>6</v>
      </c>
      <c r="Z22" s="71">
        <v>0</v>
      </c>
      <c r="AA22" s="78">
        <f t="shared" si="5"/>
        <v>0</v>
      </c>
      <c r="AB22" s="17"/>
    </row>
    <row r="23" spans="1:28" ht="12.75">
      <c r="A23" s="31" t="s">
        <v>40</v>
      </c>
      <c r="B23" s="71">
        <v>0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>
        <v>18</v>
      </c>
      <c r="Z23" s="71">
        <v>0</v>
      </c>
      <c r="AA23" s="78">
        <f t="shared" si="5"/>
        <v>0</v>
      </c>
      <c r="AB23" s="17"/>
    </row>
    <row r="24" spans="1:28" ht="12.75">
      <c r="A24" s="31" t="s">
        <v>1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1"/>
      <c r="Z24" s="71"/>
      <c r="AA24" s="83"/>
      <c r="AB24" s="17"/>
    </row>
    <row r="25" spans="1:28" ht="25.5">
      <c r="A25" s="31" t="s">
        <v>85</v>
      </c>
      <c r="B25" s="71">
        <v>392973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1">
        <v>408488</v>
      </c>
      <c r="Z25" s="71">
        <v>163983</v>
      </c>
      <c r="AA25" s="78">
        <f>Z25/Y25*100</f>
        <v>40.14389651593193</v>
      </c>
      <c r="AB25" s="17"/>
    </row>
    <row r="26" spans="1:28" ht="12.75">
      <c r="A26" s="28" t="s">
        <v>41</v>
      </c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1"/>
      <c r="Z26" s="71"/>
      <c r="AA26" s="83"/>
      <c r="AB26" s="17"/>
    </row>
    <row r="27" spans="1:28" ht="12.75">
      <c r="A27" s="155" t="s">
        <v>80</v>
      </c>
      <c r="B27" s="71" t="s">
        <v>81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1" t="s">
        <v>81</v>
      </c>
      <c r="Z27" s="71" t="s">
        <v>82</v>
      </c>
      <c r="AA27" s="83"/>
      <c r="AB27" s="17"/>
    </row>
    <row r="28" spans="1:28" ht="12.75">
      <c r="A28" s="156"/>
      <c r="B28" s="71">
        <v>1295779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1">
        <v>1299009</v>
      </c>
      <c r="Z28" s="71">
        <v>499521</v>
      </c>
      <c r="AA28" s="78">
        <f>Z28/Y28*100</f>
        <v>38.45400609233654</v>
      </c>
      <c r="AB28" s="17"/>
    </row>
    <row r="29" spans="1:28" ht="12.75">
      <c r="A29" s="155" t="s">
        <v>42</v>
      </c>
      <c r="B29" s="71" t="s">
        <v>83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1" t="s">
        <v>83</v>
      </c>
      <c r="Z29" s="71" t="s">
        <v>84</v>
      </c>
      <c r="AA29" s="83"/>
      <c r="AB29" s="17"/>
    </row>
    <row r="30" spans="1:28" ht="12.75">
      <c r="A30" s="156"/>
      <c r="B30" s="71">
        <v>8771919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1">
        <v>8772369</v>
      </c>
      <c r="Z30" s="71">
        <v>3122822</v>
      </c>
      <c r="AA30" s="78">
        <f>Z30/Y30*100</f>
        <v>35.598388531079806</v>
      </c>
      <c r="AB30" s="17"/>
    </row>
    <row r="31" spans="1:28" ht="12.75">
      <c r="A31" s="84" t="s">
        <v>62</v>
      </c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1"/>
      <c r="Z31" s="71"/>
      <c r="AA31" s="83"/>
      <c r="AB31" s="17"/>
    </row>
    <row r="32" spans="1:28" ht="12.75">
      <c r="A32" s="84" t="s">
        <v>63</v>
      </c>
      <c r="B32" s="71">
        <v>2279425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1">
        <v>2526431</v>
      </c>
      <c r="Z32" s="71">
        <v>914721</v>
      </c>
      <c r="AA32" s="78">
        <f>Z32/Y32*100</f>
        <v>36.20605510302874</v>
      </c>
      <c r="AB32" s="17"/>
    </row>
    <row r="33" spans="1:28" ht="25.5">
      <c r="A33" s="84" t="s">
        <v>67</v>
      </c>
      <c r="B33" s="71">
        <v>102500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1">
        <v>645060</v>
      </c>
      <c r="Z33" s="71">
        <v>379791</v>
      </c>
      <c r="AA33" s="78">
        <f aca="true" t="shared" si="6" ref="AA33:AA38">Z33/Y33*100</f>
        <v>58.876848665240445</v>
      </c>
      <c r="AB33" s="17"/>
    </row>
    <row r="34" spans="1:28" ht="12.75">
      <c r="A34" s="84" t="s">
        <v>64</v>
      </c>
      <c r="B34" s="71">
        <v>694866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1">
        <v>694866</v>
      </c>
      <c r="Z34" s="71">
        <v>294300</v>
      </c>
      <c r="AA34" s="78">
        <f t="shared" si="6"/>
        <v>42.3534897375897</v>
      </c>
      <c r="AB34" s="17"/>
    </row>
    <row r="35" spans="1:28" ht="12.75">
      <c r="A35" s="84" t="s">
        <v>16</v>
      </c>
      <c r="B35" s="71">
        <v>81878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1">
        <v>81878</v>
      </c>
      <c r="Z35" s="71">
        <v>81878</v>
      </c>
      <c r="AA35" s="78">
        <f t="shared" si="6"/>
        <v>100</v>
      </c>
      <c r="AB35" s="17"/>
    </row>
    <row r="36" spans="1:28" ht="25.5">
      <c r="A36" s="84" t="s">
        <v>65</v>
      </c>
      <c r="B36" s="71">
        <v>225740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1">
        <v>241291</v>
      </c>
      <c r="Z36" s="71">
        <v>84099</v>
      </c>
      <c r="AA36" s="78">
        <f t="shared" si="6"/>
        <v>34.85376578488216</v>
      </c>
      <c r="AB36" s="17"/>
    </row>
    <row r="37" spans="1:28" ht="12.75">
      <c r="A37" s="84" t="s">
        <v>66</v>
      </c>
      <c r="B37" s="71">
        <v>424375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1">
        <v>385598</v>
      </c>
      <c r="Z37" s="71">
        <v>125837</v>
      </c>
      <c r="AA37" s="78">
        <f t="shared" si="6"/>
        <v>32.634246028247034</v>
      </c>
      <c r="AB37" s="17"/>
    </row>
    <row r="38" spans="1:28" ht="12.75">
      <c r="A38" s="84" t="s">
        <v>17</v>
      </c>
      <c r="B38" s="71">
        <v>11999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1">
        <v>11999</v>
      </c>
      <c r="Z38" s="71">
        <v>467</v>
      </c>
      <c r="AA38" s="78">
        <f t="shared" si="6"/>
        <v>3.8919909992499377</v>
      </c>
      <c r="AB38" s="17"/>
    </row>
    <row r="39" spans="1:28" ht="25.5">
      <c r="A39" s="28" t="s">
        <v>74</v>
      </c>
      <c r="B39" s="71">
        <f>B41+B42+B43+B45+B46+B48+B49+B50+B51</f>
        <v>25276253</v>
      </c>
      <c r="C39" s="71" t="e">
        <f>C41+C42+#REF!+C43+C46+C48+C49+C50</f>
        <v>#REF!</v>
      </c>
      <c r="D39" s="71" t="e">
        <f>D41+D42+#REF!+D43+D46+D48+D49+D50</f>
        <v>#REF!</v>
      </c>
      <c r="E39" s="71" t="e">
        <f>E41+E42+#REF!+E43+E46+E48+E49+E50</f>
        <v>#REF!</v>
      </c>
      <c r="F39" s="71" t="e">
        <f>F41+F42+#REF!+F43+F46+F48+F49+F50</f>
        <v>#REF!</v>
      </c>
      <c r="G39" s="71" t="e">
        <f>G41+G42+#REF!+G43+G46+G48+G49+G50</f>
        <v>#REF!</v>
      </c>
      <c r="H39" s="71" t="e">
        <f>H41+H42+#REF!+H43+H46+H48+H49+H50</f>
        <v>#REF!</v>
      </c>
      <c r="I39" s="71" t="e">
        <f>I41+I42+#REF!+I43+I46+I48+I49+I50</f>
        <v>#REF!</v>
      </c>
      <c r="J39" s="71" t="e">
        <f>J41+J42+#REF!+J43+J46+J48+J49+J50</f>
        <v>#REF!</v>
      </c>
      <c r="K39" s="71" t="e">
        <f>K41+K42+#REF!+K43+K46+K48+K49+K50</f>
        <v>#REF!</v>
      </c>
      <c r="L39" s="71" t="e">
        <f>L41+L42+#REF!+L43+L46+L48+L49+L50</f>
        <v>#REF!</v>
      </c>
      <c r="M39" s="71" t="e">
        <f>M41+M42+#REF!+M43+M46+M48+M49+M50</f>
        <v>#REF!</v>
      </c>
      <c r="N39" s="71" t="e">
        <f>N41+N42+#REF!+N43+N46+N48+N49+N50</f>
        <v>#REF!</v>
      </c>
      <c r="O39" s="71" t="e">
        <f>O41+O42+#REF!+O43+O46+O48+O49+O50</f>
        <v>#REF!</v>
      </c>
      <c r="P39" s="71" t="e">
        <f>P41+P42+#REF!+P43+P46+P48+P49+P50</f>
        <v>#REF!</v>
      </c>
      <c r="Q39" s="71" t="e">
        <f>Q41+Q42+#REF!+Q43+Q46+Q48+Q49+Q50</f>
        <v>#REF!</v>
      </c>
      <c r="R39" s="71" t="e">
        <f>R41+R42+#REF!+R43+R46+R48+R49+R50</f>
        <v>#REF!</v>
      </c>
      <c r="S39" s="71" t="e">
        <f>S41+S42+#REF!+S43+S46+S48+S49+S50</f>
        <v>#REF!</v>
      </c>
      <c r="T39" s="71" t="e">
        <f>T41+T42+#REF!+T43+T46+T48+T49+T50</f>
        <v>#REF!</v>
      </c>
      <c r="U39" s="71" t="e">
        <f>U41+U42+#REF!+U43+U46+U48+U49+U50</f>
        <v>#REF!</v>
      </c>
      <c r="V39" s="71" t="e">
        <f>V41+V42+#REF!+V43+V46+V48+V49+V50</f>
        <v>#REF!</v>
      </c>
      <c r="W39" s="71" t="e">
        <f>W41+W42+#REF!+W43+W46+W48+W49+W50</f>
        <v>#REF!</v>
      </c>
      <c r="X39" s="71" t="e">
        <f>X41+X42+#REF!+X43+X46+X48+X49+X50</f>
        <v>#REF!</v>
      </c>
      <c r="Y39" s="71">
        <f>Y41+Y42+Y43+Y45+Y46+Y48+Y49+Y50+Y51</f>
        <v>26251121</v>
      </c>
      <c r="Z39" s="71">
        <f>Z41+Z42+Z43+Z45+Z46+Z48+Z49+Z50+Z51</f>
        <v>10331002</v>
      </c>
      <c r="AA39" s="83">
        <v>37</v>
      </c>
      <c r="AB39" s="17"/>
    </row>
    <row r="40" spans="1:28" ht="12.75">
      <c r="A40" s="31" t="s">
        <v>1</v>
      </c>
      <c r="B40" s="71"/>
      <c r="C40" s="72"/>
      <c r="D40" s="72"/>
      <c r="E40" s="72">
        <f aca="true" t="shared" si="7" ref="E40:E54">SUM(B40:D40)</f>
        <v>0</v>
      </c>
      <c r="F40" s="72"/>
      <c r="G40" s="72"/>
      <c r="H40" s="72"/>
      <c r="I40" s="72">
        <f>SUM(E40+F40+G40+H40)</f>
        <v>0</v>
      </c>
      <c r="J40" s="72"/>
      <c r="K40" s="72"/>
      <c r="L40" s="72"/>
      <c r="M40" s="72"/>
      <c r="N40" s="72"/>
      <c r="O40" s="72"/>
      <c r="P40" s="72"/>
      <c r="Q40" s="72"/>
      <c r="R40" s="72">
        <f>SUM(I40+J40+K40+L40+M40+N40+O40+P40+Q40)</f>
        <v>0</v>
      </c>
      <c r="S40" s="72"/>
      <c r="T40" s="72"/>
      <c r="U40" s="72"/>
      <c r="V40" s="72"/>
      <c r="W40" s="72"/>
      <c r="X40" s="72"/>
      <c r="Y40" s="71"/>
      <c r="Z40" s="71"/>
      <c r="AA40" s="83"/>
      <c r="AB40" s="17"/>
    </row>
    <row r="41" spans="1:28" ht="12.75">
      <c r="A41" s="11" t="s">
        <v>7</v>
      </c>
      <c r="B41" s="66">
        <v>2403121</v>
      </c>
      <c r="C41" s="69">
        <v>198000</v>
      </c>
      <c r="D41" s="69"/>
      <c r="E41" s="69">
        <f t="shared" si="7"/>
        <v>2601121</v>
      </c>
      <c r="F41" s="69"/>
      <c r="G41" s="69"/>
      <c r="H41" s="69"/>
      <c r="I41" s="69">
        <f>SUM(E41+F41+G41+H41)</f>
        <v>2601121</v>
      </c>
      <c r="J41" s="69"/>
      <c r="K41" s="69"/>
      <c r="L41" s="69"/>
      <c r="M41" s="69"/>
      <c r="N41" s="69">
        <v>382602</v>
      </c>
      <c r="O41" s="69">
        <v>5387900</v>
      </c>
      <c r="P41" s="69"/>
      <c r="Q41" s="69"/>
      <c r="R41" s="69">
        <f>SUM(I41+J41+K41+L41+M41+N41+O41+P41+Q41)</f>
        <v>8371623</v>
      </c>
      <c r="S41" s="69"/>
      <c r="T41" s="69"/>
      <c r="U41" s="69">
        <v>3600000</v>
      </c>
      <c r="V41" s="69"/>
      <c r="W41" s="69"/>
      <c r="X41" s="69"/>
      <c r="Y41" s="66">
        <v>2485130</v>
      </c>
      <c r="Z41" s="66">
        <v>940763</v>
      </c>
      <c r="AA41" s="78">
        <f>Z41/Y41*100</f>
        <v>37.8556856180562</v>
      </c>
      <c r="AB41" s="29"/>
    </row>
    <row r="42" spans="1:28" ht="12.75">
      <c r="A42" s="11" t="s">
        <v>6</v>
      </c>
      <c r="B42" s="66">
        <v>20865829</v>
      </c>
      <c r="C42" s="69">
        <v>878813830</v>
      </c>
      <c r="D42" s="69">
        <v>-12559702</v>
      </c>
      <c r="E42" s="69">
        <f t="shared" si="7"/>
        <v>887119957</v>
      </c>
      <c r="F42" s="69"/>
      <c r="G42" s="69">
        <v>-716900</v>
      </c>
      <c r="H42" s="69"/>
      <c r="I42" s="69">
        <f>SUM(E42+F42+G42+H42)</f>
        <v>886403057</v>
      </c>
      <c r="J42" s="69">
        <v>-600000</v>
      </c>
      <c r="K42" s="69"/>
      <c r="L42" s="69"/>
      <c r="M42" s="69"/>
      <c r="N42" s="69"/>
      <c r="O42" s="69"/>
      <c r="P42" s="69">
        <v>-12230000</v>
      </c>
      <c r="Q42" s="69"/>
      <c r="R42" s="69">
        <f>SUM(I42+J42+K42+L42+M42+N42+O42+P42+Q42)</f>
        <v>873573057</v>
      </c>
      <c r="S42" s="69"/>
      <c r="T42" s="69">
        <v>-2982295</v>
      </c>
      <c r="U42" s="69"/>
      <c r="V42" s="69"/>
      <c r="W42" s="69">
        <v>-950000</v>
      </c>
      <c r="X42" s="77"/>
      <c r="Y42" s="66">
        <v>21626170</v>
      </c>
      <c r="Z42" s="66">
        <v>8498917</v>
      </c>
      <c r="AA42" s="78">
        <f>Z42/Y42*100</f>
        <v>39.29922404198247</v>
      </c>
      <c r="AB42" s="29"/>
    </row>
    <row r="43" spans="1:28" ht="12.75">
      <c r="A43" s="11" t="s">
        <v>8</v>
      </c>
      <c r="B43" s="66">
        <v>1979412</v>
      </c>
      <c r="C43" s="69">
        <v>56565000</v>
      </c>
      <c r="D43" s="69">
        <v>-5587667</v>
      </c>
      <c r="E43" s="69">
        <f t="shared" si="7"/>
        <v>52956745</v>
      </c>
      <c r="F43" s="69">
        <v>6700000</v>
      </c>
      <c r="G43" s="69"/>
      <c r="H43" s="69"/>
      <c r="I43" s="69">
        <f>SUM(E43+F43+G43+H43)</f>
        <v>59656745</v>
      </c>
      <c r="J43" s="69"/>
      <c r="K43" s="69"/>
      <c r="L43" s="69"/>
      <c r="M43" s="69">
        <v>1800000</v>
      </c>
      <c r="N43" s="69">
        <v>47984327.7</v>
      </c>
      <c r="O43" s="69"/>
      <c r="P43" s="69"/>
      <c r="Q43" s="69"/>
      <c r="R43" s="69">
        <f>SUM(I43+J43+K43+L43+M43+N43+O43+P43+Q43)</f>
        <v>109441072.7</v>
      </c>
      <c r="S43" s="69"/>
      <c r="T43" s="69"/>
      <c r="U43" s="69">
        <v>-3600000</v>
      </c>
      <c r="V43" s="69"/>
      <c r="W43" s="69"/>
      <c r="X43" s="69"/>
      <c r="Y43" s="66">
        <v>2097698</v>
      </c>
      <c r="Z43" s="66">
        <v>871592</v>
      </c>
      <c r="AA43" s="78">
        <f>Z43/Y43*100</f>
        <v>41.54992758728854</v>
      </c>
      <c r="AB43" s="29"/>
    </row>
    <row r="44" spans="1:28" ht="24.75" customHeight="1">
      <c r="A44" s="10" t="s">
        <v>68</v>
      </c>
      <c r="B44" s="66"/>
      <c r="C44" s="69"/>
      <c r="D44" s="69"/>
      <c r="E44" s="69">
        <f t="shared" si="7"/>
        <v>0</v>
      </c>
      <c r="F44" s="69"/>
      <c r="G44" s="69"/>
      <c r="H44" s="69"/>
      <c r="I44" s="69">
        <f>SUM(E44+F44+G44+H44)</f>
        <v>0</v>
      </c>
      <c r="J44" s="69"/>
      <c r="K44" s="69"/>
      <c r="L44" s="69"/>
      <c r="M44" s="69"/>
      <c r="N44" s="69"/>
      <c r="O44" s="69"/>
      <c r="P44" s="69"/>
      <c r="Q44" s="69"/>
      <c r="R44" s="69">
        <f>SUM(I44+J44+K44+L44+M44+N44+O44+P44+Q44)</f>
        <v>0</v>
      </c>
      <c r="S44" s="69"/>
      <c r="T44" s="69"/>
      <c r="U44" s="69"/>
      <c r="V44" s="69"/>
      <c r="W44" s="69"/>
      <c r="X44" s="69"/>
      <c r="Y44" s="66"/>
      <c r="Z44" s="66"/>
      <c r="AA44" s="78"/>
      <c r="AB44" s="29"/>
    </row>
    <row r="45" spans="1:28" ht="12" customHeight="1">
      <c r="A45" s="85" t="s">
        <v>69</v>
      </c>
      <c r="B45" s="66">
        <v>400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6">
        <v>400</v>
      </c>
      <c r="Z45" s="66">
        <v>14</v>
      </c>
      <c r="AA45" s="78">
        <f>Z45/Y45*100</f>
        <v>3.5000000000000004</v>
      </c>
      <c r="AB45" s="29"/>
    </row>
    <row r="46" spans="1:28" ht="25.5">
      <c r="A46" s="11" t="s">
        <v>11</v>
      </c>
      <c r="B46" s="66">
        <v>500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6">
        <v>500</v>
      </c>
      <c r="Z46" s="66">
        <v>0</v>
      </c>
      <c r="AA46" s="78">
        <f>Z46/Y46*100</f>
        <v>0</v>
      </c>
      <c r="AB46" s="29"/>
    </row>
    <row r="47" spans="1:28" ht="25.5">
      <c r="A47" s="12" t="s">
        <v>2</v>
      </c>
      <c r="B47" s="66"/>
      <c r="C47" s="69"/>
      <c r="D47" s="69"/>
      <c r="E47" s="69">
        <f t="shared" si="7"/>
        <v>0</v>
      </c>
      <c r="F47" s="69"/>
      <c r="G47" s="69"/>
      <c r="H47" s="69"/>
      <c r="I47" s="69">
        <f>SUM(E47+F47+G47+H47)</f>
        <v>0</v>
      </c>
      <c r="J47" s="69"/>
      <c r="K47" s="69"/>
      <c r="L47" s="69"/>
      <c r="M47" s="69"/>
      <c r="N47" s="69"/>
      <c r="O47" s="69"/>
      <c r="P47" s="69"/>
      <c r="Q47" s="69"/>
      <c r="R47" s="69">
        <f>SUM(I47+J47+K47+L47+M47+N47+O47+P47+Q47)</f>
        <v>0</v>
      </c>
      <c r="S47" s="69"/>
      <c r="T47" s="69"/>
      <c r="U47" s="69"/>
      <c r="V47" s="69"/>
      <c r="W47" s="69"/>
      <c r="X47" s="69"/>
      <c r="Y47" s="66"/>
      <c r="Z47" s="66"/>
      <c r="AA47" s="78"/>
      <c r="AB47" s="29"/>
    </row>
    <row r="48" spans="1:28" ht="25.5">
      <c r="A48" s="13" t="s">
        <v>10</v>
      </c>
      <c r="B48" s="66">
        <v>5000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6">
        <v>9750</v>
      </c>
      <c r="Z48" s="66">
        <v>1299</v>
      </c>
      <c r="AA48" s="78">
        <f aca="true" t="shared" si="8" ref="AA48:AA54">Z48/Y48*100</f>
        <v>13.323076923076924</v>
      </c>
      <c r="AB48" s="29"/>
    </row>
    <row r="49" spans="1:28" ht="12.75">
      <c r="A49" s="13" t="s">
        <v>9</v>
      </c>
      <c r="B49" s="66">
        <v>7567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6">
        <v>9814</v>
      </c>
      <c r="Z49" s="66">
        <v>1404</v>
      </c>
      <c r="AA49" s="78">
        <f t="shared" si="8"/>
        <v>14.306093336050541</v>
      </c>
      <c r="AB49" s="29"/>
    </row>
    <row r="50" spans="1:28" ht="25.5">
      <c r="A50" s="57" t="s">
        <v>71</v>
      </c>
      <c r="B50" s="66">
        <v>14424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6">
        <v>14424</v>
      </c>
      <c r="Z50" s="66">
        <v>11523</v>
      </c>
      <c r="AA50" s="78">
        <f t="shared" si="8"/>
        <v>79.88768718801997</v>
      </c>
      <c r="AB50" s="29"/>
    </row>
    <row r="51" spans="1:28" ht="25.5">
      <c r="A51" s="57" t="s">
        <v>70</v>
      </c>
      <c r="B51" s="66">
        <v>0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6">
        <v>7235</v>
      </c>
      <c r="Z51" s="66">
        <v>5490</v>
      </c>
      <c r="AA51" s="78">
        <f t="shared" si="8"/>
        <v>75.88113337940567</v>
      </c>
      <c r="AB51" s="29"/>
    </row>
    <row r="52" spans="1:28" ht="25.5">
      <c r="A52" s="28" t="s">
        <v>75</v>
      </c>
      <c r="B52" s="71">
        <f>B53+B54</f>
        <v>221469</v>
      </c>
      <c r="C52" s="72"/>
      <c r="D52" s="72"/>
      <c r="E52" s="72">
        <f t="shared" si="7"/>
        <v>221469</v>
      </c>
      <c r="F52" s="72"/>
      <c r="G52" s="72"/>
      <c r="H52" s="72"/>
      <c r="I52" s="72">
        <f>SUM(E52+F52+G52+H52)</f>
        <v>221469</v>
      </c>
      <c r="J52" s="72"/>
      <c r="K52" s="72"/>
      <c r="L52" s="72"/>
      <c r="M52" s="72"/>
      <c r="N52" s="72"/>
      <c r="O52" s="72"/>
      <c r="P52" s="72"/>
      <c r="Q52" s="72"/>
      <c r="R52" s="72">
        <f>SUM(I52+J52+K52+L52+M52+N52+O52+P52+Q52)</f>
        <v>221469</v>
      </c>
      <c r="S52" s="72"/>
      <c r="T52" s="72"/>
      <c r="U52" s="72"/>
      <c r="V52" s="72"/>
      <c r="W52" s="72"/>
      <c r="X52" s="72"/>
      <c r="Y52" s="71">
        <f>Y53+Y54</f>
        <v>221469</v>
      </c>
      <c r="Z52" s="71">
        <f>Z53+Z54</f>
        <v>103709</v>
      </c>
      <c r="AA52" s="78">
        <f t="shared" si="8"/>
        <v>46.82777273568761</v>
      </c>
      <c r="AB52" s="17"/>
    </row>
    <row r="53" spans="1:28" ht="12.75">
      <c r="A53" s="61" t="s">
        <v>60</v>
      </c>
      <c r="B53" s="37">
        <v>151409</v>
      </c>
      <c r="C53" s="79"/>
      <c r="D53" s="79"/>
      <c r="E53" s="79">
        <f t="shared" si="7"/>
        <v>151409</v>
      </c>
      <c r="F53" s="79"/>
      <c r="G53" s="79"/>
      <c r="H53" s="79"/>
      <c r="I53" s="79">
        <f>SUM(E53+F53+G53+H53)</f>
        <v>151409</v>
      </c>
      <c r="J53" s="79"/>
      <c r="K53" s="79"/>
      <c r="L53" s="79"/>
      <c r="M53" s="79"/>
      <c r="N53" s="79"/>
      <c r="O53" s="79"/>
      <c r="P53" s="79"/>
      <c r="Q53" s="79"/>
      <c r="R53" s="79">
        <f>SUM(I53+J53+K53+L53+M53+N53+O53+P53+Q53)</f>
        <v>151409</v>
      </c>
      <c r="S53" s="79"/>
      <c r="T53" s="79"/>
      <c r="U53" s="79"/>
      <c r="V53" s="79"/>
      <c r="W53" s="79"/>
      <c r="X53" s="79"/>
      <c r="Y53" s="51">
        <v>151409</v>
      </c>
      <c r="Z53" s="71">
        <v>73790</v>
      </c>
      <c r="AA53" s="78">
        <f t="shared" si="8"/>
        <v>48.73554412221202</v>
      </c>
      <c r="AB53" s="17"/>
    </row>
    <row r="54" spans="1:28" ht="13.5" thickBot="1">
      <c r="A54" s="58" t="s">
        <v>61</v>
      </c>
      <c r="B54" s="80">
        <v>70060</v>
      </c>
      <c r="C54" s="79"/>
      <c r="D54" s="79"/>
      <c r="E54" s="79">
        <f t="shared" si="7"/>
        <v>70060</v>
      </c>
      <c r="F54" s="79"/>
      <c r="G54" s="79"/>
      <c r="H54" s="79"/>
      <c r="I54" s="79">
        <f>SUM(E54+F54+G54+H54)</f>
        <v>70060</v>
      </c>
      <c r="J54" s="79"/>
      <c r="K54" s="79"/>
      <c r="L54" s="79"/>
      <c r="M54" s="79"/>
      <c r="N54" s="79"/>
      <c r="O54" s="79"/>
      <c r="P54" s="79"/>
      <c r="Q54" s="79"/>
      <c r="R54" s="79">
        <f>SUM(I54+J54+K54+L54+M54+N54+O54+P54+Q54)</f>
        <v>70060</v>
      </c>
      <c r="S54" s="79"/>
      <c r="T54" s="79"/>
      <c r="U54" s="79"/>
      <c r="V54" s="79"/>
      <c r="W54" s="79"/>
      <c r="X54" s="79"/>
      <c r="Y54" s="81">
        <v>70060</v>
      </c>
      <c r="Z54" s="82">
        <v>29919</v>
      </c>
      <c r="AA54" s="78">
        <f t="shared" si="8"/>
        <v>42.70482443619755</v>
      </c>
      <c r="AB54" s="17"/>
    </row>
    <row r="55" spans="1:28" ht="12.75">
      <c r="A55" s="59"/>
      <c r="B55" s="60"/>
      <c r="C55" s="35"/>
      <c r="D55" s="36"/>
      <c r="E55" s="34"/>
      <c r="F55" s="37"/>
      <c r="G55" s="37"/>
      <c r="H55" s="38"/>
      <c r="I55" s="34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9"/>
      <c r="Z55" s="39"/>
      <c r="AA55" s="60"/>
      <c r="AB55" s="17"/>
    </row>
    <row r="56" spans="1:28" ht="12.75">
      <c r="A56" s="56" t="s">
        <v>52</v>
      </c>
      <c r="B56" s="40"/>
      <c r="C56" s="41"/>
      <c r="D56" s="41"/>
      <c r="E56" s="34"/>
      <c r="F56" s="42"/>
      <c r="G56" s="42"/>
      <c r="H56" s="43"/>
      <c r="I56" s="34"/>
      <c r="J56" s="42"/>
      <c r="K56" s="42"/>
      <c r="L56" s="42"/>
      <c r="M56" s="42"/>
      <c r="N56" s="42"/>
      <c r="O56" s="42"/>
      <c r="P56" s="42"/>
      <c r="Q56" s="42"/>
      <c r="R56" s="37"/>
      <c r="S56" s="42"/>
      <c r="T56" s="42"/>
      <c r="U56" s="42"/>
      <c r="V56" s="42"/>
      <c r="W56" s="44"/>
      <c r="X56" s="42"/>
      <c r="Y56" s="39"/>
      <c r="Z56" s="39"/>
      <c r="AA56" s="34"/>
      <c r="AB56" s="17"/>
    </row>
    <row r="57" spans="1:28" ht="12.75">
      <c r="A57" s="18" t="s">
        <v>73</v>
      </c>
      <c r="B57" s="32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17"/>
      <c r="X57" s="17"/>
      <c r="Y57" s="17"/>
      <c r="Z57" s="17"/>
      <c r="AA57" s="6"/>
      <c r="AB57" s="17"/>
    </row>
    <row r="58" spans="1:28" ht="12.75">
      <c r="A58" s="18"/>
      <c r="B58" s="3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17"/>
      <c r="X58" s="17"/>
      <c r="Y58" s="17"/>
      <c r="Z58" s="17"/>
      <c r="AA58" s="6"/>
      <c r="AB58" s="17"/>
    </row>
    <row r="59" spans="1:28" ht="12.75">
      <c r="A59" s="18"/>
      <c r="B59" s="3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17"/>
      <c r="X59" s="17"/>
      <c r="Y59" s="17"/>
      <c r="Z59" s="17"/>
      <c r="AA59" s="6"/>
      <c r="AB59" s="17"/>
    </row>
    <row r="60" spans="1:28" ht="12.75">
      <c r="A60" s="18"/>
      <c r="B60" s="3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17"/>
      <c r="X60" s="17"/>
      <c r="Y60" s="17"/>
      <c r="Z60" s="17"/>
      <c r="AA60" s="6"/>
      <c r="AB60" s="17"/>
    </row>
    <row r="61" spans="1:28" ht="12.75">
      <c r="A61" s="18"/>
      <c r="B61" s="32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17"/>
      <c r="X61" s="17"/>
      <c r="Y61" s="17"/>
      <c r="Z61" s="17"/>
      <c r="AA61" s="6"/>
      <c r="AB61" s="17"/>
    </row>
    <row r="62" spans="2:27" ht="12.75">
      <c r="B62" s="5"/>
      <c r="AA62" s="1"/>
    </row>
    <row r="63" spans="2:27" ht="12.75">
      <c r="B63" s="5"/>
      <c r="AA63" s="1"/>
    </row>
    <row r="64" spans="2:27" ht="12.75">
      <c r="B64" s="5"/>
      <c r="AA64" s="1"/>
    </row>
    <row r="65" spans="2:27" ht="12.75">
      <c r="B65" s="5"/>
      <c r="AA65" s="1"/>
    </row>
    <row r="66" spans="2:27" ht="12.75">
      <c r="B66" s="5"/>
      <c r="AA66" s="1"/>
    </row>
    <row r="67" spans="2:27" ht="12.75">
      <c r="B67" s="5"/>
      <c r="AA67" s="1"/>
    </row>
    <row r="68" spans="2:27" ht="12.75">
      <c r="B68" s="5"/>
      <c r="AA68" s="1"/>
    </row>
    <row r="69" spans="2:27" ht="12.75">
      <c r="B69" s="5"/>
      <c r="AA69" s="1"/>
    </row>
    <row r="70" spans="2:27" ht="12.75">
      <c r="B70" s="5"/>
      <c r="AA70" s="1"/>
    </row>
    <row r="71" spans="2:27" ht="12.75">
      <c r="B71" s="5"/>
      <c r="AA71" s="1"/>
    </row>
    <row r="72" spans="2:27" ht="12.75">
      <c r="B72" s="5"/>
      <c r="AA72" s="1"/>
    </row>
    <row r="73" spans="2:27" ht="12.75">
      <c r="B73" s="5"/>
      <c r="AA73" s="1"/>
    </row>
    <row r="74" spans="2:27" ht="12.75">
      <c r="B74" s="5"/>
      <c r="AA74" s="1"/>
    </row>
    <row r="75" spans="2:27" ht="12.75">
      <c r="B75" s="5"/>
      <c r="AA75" s="1"/>
    </row>
    <row r="76" spans="2:27" ht="12.75">
      <c r="B76" s="5"/>
      <c r="AA76" s="1"/>
    </row>
    <row r="77" spans="2:27" ht="12.75">
      <c r="B77" s="5"/>
      <c r="AA77" s="1"/>
    </row>
    <row r="78" spans="2:27" ht="12.75">
      <c r="B78" s="5"/>
      <c r="AA78" s="1"/>
    </row>
    <row r="79" spans="2:27" ht="12.75">
      <c r="B79" s="5"/>
      <c r="AA79" s="1"/>
    </row>
    <row r="80" spans="2:27" ht="12.75">
      <c r="B80" s="5"/>
      <c r="AA80" s="1"/>
    </row>
    <row r="81" spans="2:27" ht="12.75">
      <c r="B81" s="5"/>
      <c r="AA81" s="1"/>
    </row>
    <row r="82" spans="2:27" ht="12.75">
      <c r="B82" s="5"/>
      <c r="AA82" s="1"/>
    </row>
    <row r="83" spans="2:27" ht="12.75">
      <c r="B83" s="5"/>
      <c r="AA83" s="1"/>
    </row>
    <row r="84" spans="2:27" ht="12.75">
      <c r="B84" s="5"/>
      <c r="AA84" s="1"/>
    </row>
    <row r="85" spans="2:27" ht="12.75">
      <c r="B85" s="5"/>
      <c r="AA85" s="1"/>
    </row>
    <row r="86" spans="2:27" ht="12.75">
      <c r="B86" s="5"/>
      <c r="AA86" s="1"/>
    </row>
    <row r="87" spans="2:27" ht="12.75">
      <c r="B87" s="5"/>
      <c r="AA87" s="1"/>
    </row>
    <row r="88" spans="2:27" ht="12.75">
      <c r="B88" s="5"/>
      <c r="AA88" s="1"/>
    </row>
    <row r="89" spans="2:27" ht="12.75">
      <c r="B89" s="5"/>
      <c r="AA89" s="1"/>
    </row>
    <row r="90" spans="2:27" ht="12.75">
      <c r="B90" s="5"/>
      <c r="AA90" s="1"/>
    </row>
    <row r="91" spans="2:27" ht="12.75">
      <c r="B91" s="5"/>
      <c r="AA91" s="1"/>
    </row>
    <row r="92" spans="2:27" ht="12.75">
      <c r="B92" s="5"/>
      <c r="AA92" s="1"/>
    </row>
    <row r="93" spans="2:27" ht="12.75">
      <c r="B93" s="5"/>
      <c r="AA93" s="1"/>
    </row>
    <row r="94" spans="2:27" ht="12.75">
      <c r="B94" s="5"/>
      <c r="AA94" s="1"/>
    </row>
    <row r="95" spans="2:27" ht="12.75">
      <c r="B95" s="5"/>
      <c r="AA95" s="1"/>
    </row>
    <row r="96" spans="2:27" ht="12.75">
      <c r="B96" s="5"/>
      <c r="AA96" s="1"/>
    </row>
    <row r="97" spans="2:27" ht="12.75">
      <c r="B97" s="5"/>
      <c r="AA97" s="1"/>
    </row>
    <row r="98" spans="2:27" ht="12.75">
      <c r="B98" s="5"/>
      <c r="AA98" s="1"/>
    </row>
    <row r="99" spans="2:27" ht="12.75">
      <c r="B99" s="5"/>
      <c r="AA99" s="1"/>
    </row>
    <row r="100" spans="2:27" ht="12.75">
      <c r="B100" s="5"/>
      <c r="AA100" s="1"/>
    </row>
    <row r="101" spans="2:27" ht="12.75">
      <c r="B101" s="5"/>
      <c r="AA101" s="1"/>
    </row>
    <row r="102" spans="2:27" ht="12.75">
      <c r="B102" s="5"/>
      <c r="AA102" s="1"/>
    </row>
    <row r="103" spans="2:27" ht="12.75">
      <c r="B103" s="5"/>
      <c r="AA103" s="1"/>
    </row>
    <row r="104" spans="2:27" ht="12.75">
      <c r="B104" s="5"/>
      <c r="AA104" s="1"/>
    </row>
    <row r="105" spans="2:27" ht="12.75">
      <c r="B105" s="5"/>
      <c r="AA105" s="1"/>
    </row>
    <row r="106" spans="2:27" ht="12.75">
      <c r="B106" s="5"/>
      <c r="AA106" s="1"/>
    </row>
    <row r="107" spans="2:27" ht="12.75">
      <c r="B107" s="5"/>
      <c r="AA107" s="1"/>
    </row>
    <row r="108" spans="2:27" ht="12.75">
      <c r="B108" s="5"/>
      <c r="AA108" s="1"/>
    </row>
    <row r="109" spans="2:27" ht="12.75">
      <c r="B109" s="5"/>
      <c r="AA109" s="1"/>
    </row>
    <row r="110" spans="2:27" ht="12.75">
      <c r="B110" s="5"/>
      <c r="AA110" s="1"/>
    </row>
    <row r="111" spans="2:27" ht="12.75">
      <c r="B111" s="5"/>
      <c r="AA111" s="1"/>
    </row>
    <row r="112" spans="2:27" ht="12.75">
      <c r="B112" s="5"/>
      <c r="AA112" s="1"/>
    </row>
    <row r="113" spans="2:27" ht="12.75">
      <c r="B113" s="5"/>
      <c r="AA113" s="1"/>
    </row>
    <row r="114" spans="2:27" ht="12.75">
      <c r="B114" s="5"/>
      <c r="AA114" s="1"/>
    </row>
    <row r="115" spans="2:27" ht="12.75">
      <c r="B115" s="5"/>
      <c r="AA115" s="1"/>
    </row>
    <row r="116" spans="2:27" ht="12.75">
      <c r="B116" s="5"/>
      <c r="AA116" s="1"/>
    </row>
    <row r="117" spans="2:27" ht="12.75">
      <c r="B117" s="5"/>
      <c r="AA117" s="1"/>
    </row>
    <row r="118" spans="2:27" ht="12.75">
      <c r="B118" s="5"/>
      <c r="AA118" s="1"/>
    </row>
    <row r="119" spans="2:27" ht="12.75">
      <c r="B119" s="5"/>
      <c r="AA119" s="1"/>
    </row>
    <row r="120" spans="2:27" ht="12.75">
      <c r="B120" s="5"/>
      <c r="AA120" s="1"/>
    </row>
    <row r="121" spans="2:27" ht="12.75">
      <c r="B121" s="5"/>
      <c r="AA121" s="1"/>
    </row>
    <row r="122" spans="2:27" ht="12.75">
      <c r="B122" s="5"/>
      <c r="AA122" s="1"/>
    </row>
    <row r="123" spans="2:27" ht="12.75">
      <c r="B123" s="5"/>
      <c r="AA123" s="1"/>
    </row>
    <row r="124" spans="2:27" ht="12.75">
      <c r="B124" s="5"/>
      <c r="AA124" s="1"/>
    </row>
    <row r="125" spans="2:27" ht="12.75">
      <c r="B125" s="5"/>
      <c r="AA125" s="1"/>
    </row>
    <row r="126" spans="2:27" ht="12.75">
      <c r="B126" s="5"/>
      <c r="AA126" s="1"/>
    </row>
    <row r="127" spans="2:27" ht="12.75">
      <c r="B127" s="5"/>
      <c r="AA127" s="1"/>
    </row>
    <row r="128" spans="2:27" ht="12.75">
      <c r="B128" s="5"/>
      <c r="AA128" s="1"/>
    </row>
    <row r="129" spans="2:27" ht="12.75">
      <c r="B129" s="5"/>
      <c r="AA129" s="1"/>
    </row>
    <row r="130" spans="2:27" ht="12.75">
      <c r="B130" s="5"/>
      <c r="AA130" s="1"/>
    </row>
    <row r="131" spans="2:27" ht="12.75">
      <c r="B131" s="5"/>
      <c r="AA131" s="1"/>
    </row>
    <row r="132" spans="2:27" ht="12.75">
      <c r="B132" s="5"/>
      <c r="AA132" s="1"/>
    </row>
    <row r="133" spans="2:27" ht="12.75">
      <c r="B133" s="5"/>
      <c r="AA133" s="1"/>
    </row>
    <row r="134" spans="2:27" ht="12.75">
      <c r="B134" s="5"/>
      <c r="AA134" s="1"/>
    </row>
    <row r="135" spans="2:27" ht="12.75">
      <c r="B135" s="5"/>
      <c r="AA135" s="1"/>
    </row>
    <row r="136" spans="2:27" ht="12.75">
      <c r="B136" s="5"/>
      <c r="AA136" s="1"/>
    </row>
    <row r="137" spans="2:27" ht="12.75">
      <c r="B137" s="5"/>
      <c r="AA137" s="1"/>
    </row>
    <row r="138" spans="2:27" ht="12.75">
      <c r="B138" s="5"/>
      <c r="AA138" s="1"/>
    </row>
    <row r="139" spans="2:27" ht="12.75">
      <c r="B139" s="5"/>
      <c r="AA139" s="1"/>
    </row>
    <row r="140" spans="2:27" ht="12.75">
      <c r="B140" s="5"/>
      <c r="AA140" s="1"/>
    </row>
    <row r="141" spans="2:27" ht="12.75">
      <c r="B141" s="5"/>
      <c r="AA141" s="1"/>
    </row>
    <row r="142" spans="2:27" ht="12.75">
      <c r="B142" s="5"/>
      <c r="AA142" s="1"/>
    </row>
    <row r="143" spans="2:27" ht="12.75">
      <c r="B143" s="5"/>
      <c r="AA143" s="1"/>
    </row>
    <row r="144" spans="2:27" ht="12.75">
      <c r="B144" s="5"/>
      <c r="AA144" s="1"/>
    </row>
    <row r="145" spans="2:27" ht="12.75">
      <c r="B145" s="5"/>
      <c r="AA145" s="1"/>
    </row>
    <row r="146" spans="2:27" ht="12.75">
      <c r="B146" s="5"/>
      <c r="AA146" s="1"/>
    </row>
    <row r="147" spans="2:27" ht="12.75">
      <c r="B147" s="5"/>
      <c r="AA147" s="1"/>
    </row>
    <row r="148" spans="2:27" ht="12.75">
      <c r="B148" s="5"/>
      <c r="AA148" s="1"/>
    </row>
    <row r="149" spans="2:27" ht="12.75">
      <c r="B149" s="5"/>
      <c r="AA149" s="1"/>
    </row>
    <row r="150" spans="2:27" ht="12.75">
      <c r="B150" s="5"/>
      <c r="AA150" s="1"/>
    </row>
    <row r="151" spans="2:27" ht="12.75">
      <c r="B151" s="5"/>
      <c r="AA151" s="1"/>
    </row>
    <row r="152" spans="2:27" ht="12.75">
      <c r="B152" s="5"/>
      <c r="AA152" s="1"/>
    </row>
    <row r="153" spans="2:27" ht="12.75">
      <c r="B153" s="5"/>
      <c r="AA153" s="1"/>
    </row>
    <row r="154" spans="2:27" ht="12.75">
      <c r="B154" s="5"/>
      <c r="AA154" s="1"/>
    </row>
    <row r="155" spans="2:27" ht="12.75">
      <c r="B155" s="5"/>
      <c r="AA155" s="1"/>
    </row>
    <row r="156" spans="2:27" ht="12.75">
      <c r="B156" s="5"/>
      <c r="AA156" s="1"/>
    </row>
    <row r="157" spans="2:27" ht="12.75">
      <c r="B157" s="5"/>
      <c r="AA157" s="1"/>
    </row>
    <row r="158" spans="2:27" ht="12.75">
      <c r="B158" s="5"/>
      <c r="AA158" s="1"/>
    </row>
    <row r="159" spans="2:27" ht="12.75">
      <c r="B159" s="5"/>
      <c r="AA159" s="1"/>
    </row>
    <row r="160" spans="2:27" ht="12.75">
      <c r="B160" s="5"/>
      <c r="AA160" s="1"/>
    </row>
    <row r="161" spans="2:27" ht="12.75">
      <c r="B161" s="5"/>
      <c r="AA161" s="1"/>
    </row>
    <row r="162" spans="2:27" ht="12.75">
      <c r="B162" s="5"/>
      <c r="AA162" s="1"/>
    </row>
    <row r="163" spans="2:27" ht="12.75">
      <c r="B163" s="5"/>
      <c r="AA163" s="1"/>
    </row>
    <row r="164" spans="2:27" ht="12.75">
      <c r="B164" s="5"/>
      <c r="AA164" s="1"/>
    </row>
    <row r="165" spans="2:27" ht="12.75">
      <c r="B165" s="5"/>
      <c r="AA165" s="1"/>
    </row>
    <row r="166" spans="2:27" ht="12.75">
      <c r="B166" s="5"/>
      <c r="AA166" s="1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5"/>
    </row>
    <row r="215" ht="12.75">
      <c r="B215" s="5"/>
    </row>
    <row r="216" ht="12.75">
      <c r="B216" s="5"/>
    </row>
    <row r="217" ht="12.75">
      <c r="B217" s="5"/>
    </row>
    <row r="218" ht="12.75">
      <c r="B218" s="5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  <row r="224" ht="12.75">
      <c r="B224" s="5"/>
    </row>
    <row r="225" ht="12.75">
      <c r="B225" s="5"/>
    </row>
    <row r="226" ht="12.75">
      <c r="B226" s="5"/>
    </row>
    <row r="227" ht="12.75">
      <c r="B227" s="5"/>
    </row>
    <row r="228" ht="12.75">
      <c r="B228" s="5"/>
    </row>
    <row r="229" ht="12.75">
      <c r="B229" s="5"/>
    </row>
    <row r="230" ht="12.75">
      <c r="B230" s="5"/>
    </row>
    <row r="231" ht="12.75">
      <c r="B231" s="5"/>
    </row>
    <row r="232" ht="12.75">
      <c r="B232" s="5"/>
    </row>
    <row r="233" ht="12.75">
      <c r="B233" s="5"/>
    </row>
    <row r="234" ht="12.75">
      <c r="B234" s="5"/>
    </row>
    <row r="235" ht="12.75">
      <c r="B235" s="5"/>
    </row>
    <row r="236" ht="12.75">
      <c r="B236" s="5"/>
    </row>
    <row r="237" ht="12.75">
      <c r="B237" s="5"/>
    </row>
    <row r="238" ht="12.75">
      <c r="B238" s="5"/>
    </row>
    <row r="239" ht="12.75">
      <c r="B239" s="5"/>
    </row>
    <row r="240" ht="12.75">
      <c r="B240" s="5"/>
    </row>
    <row r="241" ht="12.75">
      <c r="B241" s="5"/>
    </row>
    <row r="242" ht="12.75">
      <c r="B242" s="5"/>
    </row>
    <row r="243" ht="12.75">
      <c r="B243" s="5"/>
    </row>
    <row r="244" ht="12.75">
      <c r="B244" s="5"/>
    </row>
    <row r="245" ht="12.75">
      <c r="B245" s="5"/>
    </row>
    <row r="246" ht="12.75">
      <c r="B246" s="5"/>
    </row>
    <row r="247" ht="12.75">
      <c r="B247" s="5"/>
    </row>
    <row r="248" ht="12.75">
      <c r="B248" s="5"/>
    </row>
    <row r="249" ht="12.75">
      <c r="B249" s="5"/>
    </row>
    <row r="250" ht="12.75">
      <c r="B250" s="5"/>
    </row>
    <row r="251" ht="12.75">
      <c r="B251" s="5"/>
    </row>
    <row r="252" ht="12.75">
      <c r="B252" s="5"/>
    </row>
    <row r="253" ht="12.75">
      <c r="B253" s="5"/>
    </row>
    <row r="254" ht="12.75">
      <c r="B254" s="5"/>
    </row>
    <row r="255" ht="12.75">
      <c r="B255" s="5"/>
    </row>
    <row r="256" ht="12.75">
      <c r="B256" s="5"/>
    </row>
    <row r="257" ht="12.75">
      <c r="B257" s="5"/>
    </row>
    <row r="258" ht="12.75">
      <c r="B258" s="5"/>
    </row>
    <row r="259" ht="12.75">
      <c r="B259" s="5"/>
    </row>
    <row r="260" ht="12.75">
      <c r="B260" s="5"/>
    </row>
    <row r="261" ht="12.75">
      <c r="B261" s="5"/>
    </row>
    <row r="262" ht="12.75">
      <c r="B262" s="5"/>
    </row>
    <row r="263" ht="12.75">
      <c r="B263" s="5"/>
    </row>
    <row r="264" ht="12.75">
      <c r="B264" s="5"/>
    </row>
    <row r="265" ht="12.75">
      <c r="B265" s="5"/>
    </row>
    <row r="266" ht="12.75">
      <c r="B266" s="5"/>
    </row>
    <row r="267" ht="12.75">
      <c r="B267" s="5"/>
    </row>
    <row r="268" ht="12.75">
      <c r="B268" s="5"/>
    </row>
    <row r="269" ht="12.75">
      <c r="B269" s="5"/>
    </row>
    <row r="270" ht="12.75">
      <c r="B270" s="5"/>
    </row>
    <row r="271" ht="12.75">
      <c r="B271" s="5"/>
    </row>
    <row r="272" ht="12.75">
      <c r="B272" s="5"/>
    </row>
    <row r="273" ht="12.75">
      <c r="B273" s="5"/>
    </row>
    <row r="274" ht="12.75">
      <c r="B274" s="5"/>
    </row>
    <row r="275" ht="12.75">
      <c r="B275" s="5"/>
    </row>
    <row r="276" ht="12.75">
      <c r="B276" s="5"/>
    </row>
    <row r="277" ht="12.75">
      <c r="B277" s="5"/>
    </row>
    <row r="278" ht="12.75">
      <c r="B278" s="5"/>
    </row>
    <row r="279" ht="12.75">
      <c r="B279" s="5"/>
    </row>
    <row r="280" ht="12.75">
      <c r="B280" s="5"/>
    </row>
    <row r="281" ht="12.75">
      <c r="B281" s="5"/>
    </row>
    <row r="282" ht="12.75">
      <c r="B282" s="5"/>
    </row>
    <row r="283" ht="12.75">
      <c r="B283" s="5"/>
    </row>
    <row r="284" ht="12.75">
      <c r="B284" s="5"/>
    </row>
    <row r="285" ht="12.75">
      <c r="B285" s="5"/>
    </row>
    <row r="286" ht="12.75">
      <c r="B286" s="5"/>
    </row>
    <row r="287" ht="12.75">
      <c r="B287" s="5"/>
    </row>
    <row r="288" ht="12.75">
      <c r="B288" s="5"/>
    </row>
    <row r="289" ht="12.75">
      <c r="B289" s="5"/>
    </row>
    <row r="290" ht="12.75">
      <c r="B290" s="5"/>
    </row>
    <row r="291" ht="12.75">
      <c r="B291" s="5"/>
    </row>
    <row r="292" ht="12.75">
      <c r="B292" s="5"/>
    </row>
    <row r="293" ht="12.75">
      <c r="B293" s="5"/>
    </row>
    <row r="294" ht="12.75">
      <c r="B294" s="5"/>
    </row>
    <row r="295" ht="12.75">
      <c r="B295" s="5"/>
    </row>
    <row r="296" ht="12.75">
      <c r="B296" s="5"/>
    </row>
    <row r="297" ht="12.75">
      <c r="B297" s="5"/>
    </row>
    <row r="298" ht="12.75">
      <c r="B298" s="5"/>
    </row>
    <row r="299" ht="12.75">
      <c r="B299" s="5"/>
    </row>
    <row r="300" ht="12.75">
      <c r="B300" s="5"/>
    </row>
    <row r="301" ht="12.75">
      <c r="B301" s="5"/>
    </row>
    <row r="302" ht="12.75">
      <c r="B302" s="5"/>
    </row>
    <row r="303" ht="12.75">
      <c r="B303" s="5"/>
    </row>
    <row r="304" ht="12.75">
      <c r="B304" s="5"/>
    </row>
    <row r="305" ht="12.75">
      <c r="B305" s="5"/>
    </row>
    <row r="306" ht="12.75">
      <c r="B306" s="5"/>
    </row>
    <row r="307" ht="12.75">
      <c r="B307" s="5"/>
    </row>
    <row r="308" ht="12.75">
      <c r="B308" s="5"/>
    </row>
    <row r="309" ht="12.75">
      <c r="B309" s="5"/>
    </row>
    <row r="310" ht="12.75">
      <c r="B310" s="5"/>
    </row>
    <row r="311" ht="12.75">
      <c r="B311" s="5"/>
    </row>
    <row r="312" ht="12.75">
      <c r="B312" s="5"/>
    </row>
    <row r="313" ht="12.75">
      <c r="B313" s="5"/>
    </row>
    <row r="314" ht="12.75">
      <c r="B314" s="5"/>
    </row>
    <row r="315" ht="12.75">
      <c r="B315" s="5"/>
    </row>
    <row r="316" ht="12.75">
      <c r="B316" s="5"/>
    </row>
    <row r="317" ht="12.75">
      <c r="B317" s="5"/>
    </row>
    <row r="318" ht="12.75">
      <c r="B318" s="5"/>
    </row>
    <row r="319" ht="12.75">
      <c r="B319" s="5"/>
    </row>
    <row r="320" ht="12.75">
      <c r="B320" s="5"/>
    </row>
    <row r="321" ht="12.75">
      <c r="B321" s="5"/>
    </row>
    <row r="322" ht="12.75">
      <c r="B322" s="5"/>
    </row>
    <row r="323" ht="12.75">
      <c r="B323" s="5"/>
    </row>
    <row r="324" ht="12.75">
      <c r="B324" s="5"/>
    </row>
  </sheetData>
  <mergeCells count="3">
    <mergeCell ref="A2:AA2"/>
    <mergeCell ref="A27:A28"/>
    <mergeCell ref="A29:A30"/>
  </mergeCells>
  <printOptions horizontalCentered="1" verticalCentered="1"/>
  <pageMargins left="0.5905511811023623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66"/>
  <sheetViews>
    <sheetView tabSelected="1"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D17" sqref="AD17"/>
    </sheetView>
  </sheetViews>
  <sheetFormatPr defaultColWidth="9.00390625" defaultRowHeight="12.75"/>
  <cols>
    <col min="1" max="1" width="52.875" style="2" customWidth="1"/>
    <col min="2" max="2" width="12.875" style="4" customWidth="1"/>
    <col min="3" max="3" width="17.375" style="1" hidden="1" customWidth="1"/>
    <col min="4" max="4" width="16.00390625" style="7" hidden="1" customWidth="1"/>
    <col min="5" max="5" width="20.25390625" style="7" hidden="1" customWidth="1"/>
    <col min="6" max="6" width="17.375" style="7" hidden="1" customWidth="1"/>
    <col min="7" max="8" width="16.00390625" style="7" hidden="1" customWidth="1"/>
    <col min="9" max="9" width="20.25390625" style="7" hidden="1" customWidth="1"/>
    <col min="10" max="10" width="10.375" style="1" hidden="1" customWidth="1"/>
    <col min="11" max="11" width="18.875" style="1" hidden="1" customWidth="1"/>
    <col min="12" max="12" width="15.125" style="1" hidden="1" customWidth="1"/>
    <col min="13" max="13" width="20.125" style="1" hidden="1" customWidth="1"/>
    <col min="14" max="15" width="17.75390625" style="1" hidden="1" customWidth="1"/>
    <col min="16" max="16" width="15.375" style="1" hidden="1" customWidth="1"/>
    <col min="17" max="17" width="12.875" style="1" hidden="1" customWidth="1"/>
    <col min="18" max="18" width="17.25390625" style="1" hidden="1" customWidth="1"/>
    <col min="19" max="19" width="14.625" style="1" hidden="1" customWidth="1"/>
    <col min="20" max="20" width="14.375" style="1" hidden="1" customWidth="1"/>
    <col min="21" max="21" width="14.625" style="1" hidden="1" customWidth="1"/>
    <col min="22" max="22" width="19.625" style="1" hidden="1" customWidth="1"/>
    <col min="23" max="23" width="14.625" style="0" hidden="1" customWidth="1"/>
    <col min="24" max="24" width="13.25390625" style="0" customWidth="1"/>
    <col min="25" max="25" width="14.25390625" style="0" customWidth="1"/>
    <col min="26" max="26" width="13.75390625" style="0" customWidth="1"/>
    <col min="27" max="27" width="13.125" style="0" customWidth="1"/>
  </cols>
  <sheetData>
    <row r="1" ht="12.75">
      <c r="B1" s="89"/>
    </row>
    <row r="2" spans="2:27" ht="15.75">
      <c r="B2" s="89"/>
      <c r="AA2" s="136"/>
    </row>
    <row r="3" ht="12.75">
      <c r="B3" s="89"/>
    </row>
    <row r="4" spans="1:28" ht="12.75">
      <c r="A4" s="14"/>
      <c r="B4" s="15"/>
      <c r="C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6"/>
      <c r="X4" s="16"/>
      <c r="Y4" s="16"/>
      <c r="Z4" s="16"/>
      <c r="AA4" s="33"/>
      <c r="AB4" s="16"/>
    </row>
    <row r="5" spans="1:28" ht="18">
      <c r="A5" s="159" t="s">
        <v>103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6"/>
    </row>
    <row r="6" spans="1:28" ht="15.7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16"/>
    </row>
    <row r="7" spans="1:28" ht="12.75">
      <c r="A7" s="91"/>
      <c r="B7" s="91" t="s">
        <v>51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3"/>
      <c r="X7" s="94"/>
      <c r="Y7" s="93"/>
      <c r="Z7" s="93"/>
      <c r="AA7" s="93"/>
      <c r="AB7" s="16"/>
    </row>
    <row r="8" spans="1:28" ht="13.5" thickBot="1">
      <c r="A8" s="91"/>
      <c r="B8" s="95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3"/>
      <c r="X8" s="93"/>
      <c r="Y8" s="93"/>
      <c r="Z8" s="93"/>
      <c r="AA8" s="96" t="s">
        <v>53</v>
      </c>
      <c r="AB8" s="16"/>
    </row>
    <row r="9" spans="1:28" ht="16.5">
      <c r="A9" s="162" t="s">
        <v>50</v>
      </c>
      <c r="B9" s="160" t="s">
        <v>97</v>
      </c>
      <c r="C9" s="137" t="s">
        <v>12</v>
      </c>
      <c r="D9" s="138" t="s">
        <v>18</v>
      </c>
      <c r="E9" s="139" t="s">
        <v>13</v>
      </c>
      <c r="F9" s="138" t="s">
        <v>20</v>
      </c>
      <c r="G9" s="138" t="s">
        <v>21</v>
      </c>
      <c r="H9" s="138" t="s">
        <v>23</v>
      </c>
      <c r="I9" s="139" t="s">
        <v>13</v>
      </c>
      <c r="J9" s="138" t="s">
        <v>24</v>
      </c>
      <c r="K9" s="138" t="s">
        <v>25</v>
      </c>
      <c r="L9" s="138" t="s">
        <v>26</v>
      </c>
      <c r="M9" s="138" t="s">
        <v>27</v>
      </c>
      <c r="N9" s="138" t="s">
        <v>28</v>
      </c>
      <c r="O9" s="138" t="s">
        <v>29</v>
      </c>
      <c r="P9" s="138" t="s">
        <v>30</v>
      </c>
      <c r="Q9" s="138" t="s">
        <v>32</v>
      </c>
      <c r="R9" s="138" t="s">
        <v>13</v>
      </c>
      <c r="S9" s="138" t="s">
        <v>33</v>
      </c>
      <c r="T9" s="138" t="s">
        <v>34</v>
      </c>
      <c r="U9" s="138" t="s">
        <v>35</v>
      </c>
      <c r="V9" s="138" t="s">
        <v>36</v>
      </c>
      <c r="W9" s="138" t="s">
        <v>37</v>
      </c>
      <c r="X9" s="160" t="s">
        <v>98</v>
      </c>
      <c r="Y9" s="160" t="s">
        <v>99</v>
      </c>
      <c r="Z9" s="166" t="s">
        <v>100</v>
      </c>
      <c r="AA9" s="164" t="s">
        <v>101</v>
      </c>
      <c r="AB9" s="16"/>
    </row>
    <row r="10" spans="1:28" ht="32.25" customHeight="1" thickBot="1">
      <c r="A10" s="163"/>
      <c r="B10" s="161"/>
      <c r="C10" s="140">
        <v>38744</v>
      </c>
      <c r="D10" s="140">
        <v>38755</v>
      </c>
      <c r="E10" s="141" t="s">
        <v>19</v>
      </c>
      <c r="F10" s="140">
        <v>38778</v>
      </c>
      <c r="G10" s="140">
        <v>38796</v>
      </c>
      <c r="H10" s="140">
        <v>38807</v>
      </c>
      <c r="I10" s="141" t="s">
        <v>22</v>
      </c>
      <c r="J10" s="140">
        <v>38800</v>
      </c>
      <c r="K10" s="140">
        <v>38800</v>
      </c>
      <c r="L10" s="140">
        <v>38798</v>
      </c>
      <c r="M10" s="140">
        <v>38807</v>
      </c>
      <c r="N10" s="140">
        <v>38811</v>
      </c>
      <c r="O10" s="140">
        <v>38813</v>
      </c>
      <c r="P10" s="140">
        <v>38817</v>
      </c>
      <c r="Q10" s="140">
        <v>38837</v>
      </c>
      <c r="R10" s="142" t="s">
        <v>31</v>
      </c>
      <c r="S10" s="140">
        <v>38853</v>
      </c>
      <c r="T10" s="140">
        <v>38839</v>
      </c>
      <c r="U10" s="140">
        <v>38849</v>
      </c>
      <c r="V10" s="140">
        <v>38852</v>
      </c>
      <c r="W10" s="143">
        <v>38861</v>
      </c>
      <c r="X10" s="161" t="s">
        <v>46</v>
      </c>
      <c r="Y10" s="161" t="s">
        <v>96</v>
      </c>
      <c r="Z10" s="167"/>
      <c r="AA10" s="165" t="s">
        <v>49</v>
      </c>
      <c r="AB10" s="16"/>
    </row>
    <row r="11" spans="1:28" ht="12.75">
      <c r="A11" s="144" t="s">
        <v>0</v>
      </c>
      <c r="B11" s="99">
        <v>2010000</v>
      </c>
      <c r="C11" s="100"/>
      <c r="D11" s="101"/>
      <c r="E11" s="97">
        <f aca="true" t="shared" si="0" ref="E11:E19">SUM(B11:D11)</f>
        <v>2010000</v>
      </c>
      <c r="F11" s="101"/>
      <c r="G11" s="97"/>
      <c r="H11" s="97"/>
      <c r="I11" s="97">
        <f aca="true" t="shared" si="1" ref="I11:I19">SUM(E11+F11+G11+H11)</f>
        <v>2010000</v>
      </c>
      <c r="J11" s="97"/>
      <c r="K11" s="97"/>
      <c r="L11" s="97"/>
      <c r="M11" s="97"/>
      <c r="N11" s="97"/>
      <c r="O11" s="97"/>
      <c r="P11" s="97"/>
      <c r="Q11" s="97"/>
      <c r="R11" s="102">
        <f aca="true" t="shared" si="2" ref="R11:R19">SUM(I11+J11+K11+L11+M11+N11+O11+P11+Q11)</f>
        <v>2010000</v>
      </c>
      <c r="S11" s="97"/>
      <c r="T11" s="97"/>
      <c r="U11" s="97"/>
      <c r="V11" s="97"/>
      <c r="W11" s="103"/>
      <c r="X11" s="99">
        <v>1420000</v>
      </c>
      <c r="Y11" s="99">
        <v>1500665</v>
      </c>
      <c r="Z11" s="104">
        <f>Y11/B11*100</f>
        <v>74.65995024875622</v>
      </c>
      <c r="AA11" s="105">
        <f>Y11/X11*100</f>
        <v>105.68063380281689</v>
      </c>
      <c r="AB11" s="16"/>
    </row>
    <row r="12" spans="1:28" ht="12.75">
      <c r="A12" s="145" t="s">
        <v>4</v>
      </c>
      <c r="B12" s="106">
        <v>2010000</v>
      </c>
      <c r="C12" s="107"/>
      <c r="D12" s="108"/>
      <c r="E12" s="108">
        <f t="shared" si="0"/>
        <v>2010000</v>
      </c>
      <c r="F12" s="109"/>
      <c r="G12" s="108"/>
      <c r="H12" s="108"/>
      <c r="I12" s="108">
        <f t="shared" si="1"/>
        <v>2010000</v>
      </c>
      <c r="J12" s="108"/>
      <c r="K12" s="108"/>
      <c r="L12" s="108"/>
      <c r="M12" s="108"/>
      <c r="N12" s="108"/>
      <c r="O12" s="108"/>
      <c r="P12" s="108"/>
      <c r="Q12" s="108"/>
      <c r="R12" s="110">
        <f t="shared" si="2"/>
        <v>2010000</v>
      </c>
      <c r="S12" s="108"/>
      <c r="T12" s="108"/>
      <c r="U12" s="108"/>
      <c r="V12" s="108"/>
      <c r="W12" s="111"/>
      <c r="X12" s="106">
        <v>1420000</v>
      </c>
      <c r="Y12" s="106">
        <v>1500665</v>
      </c>
      <c r="Z12" s="112">
        <f>Y12/B12*100</f>
        <v>74.65995024875622</v>
      </c>
      <c r="AA12" s="113">
        <f>Y12/X12*100</f>
        <v>105.68063380281689</v>
      </c>
      <c r="AB12" s="16"/>
    </row>
    <row r="13" spans="1:28" ht="12.75">
      <c r="A13" s="145" t="s">
        <v>5</v>
      </c>
      <c r="B13" s="106">
        <v>0</v>
      </c>
      <c r="C13" s="107"/>
      <c r="D13" s="108"/>
      <c r="E13" s="108">
        <f t="shared" si="0"/>
        <v>0</v>
      </c>
      <c r="F13" s="109"/>
      <c r="G13" s="108"/>
      <c r="H13" s="108"/>
      <c r="I13" s="108">
        <f t="shared" si="1"/>
        <v>0</v>
      </c>
      <c r="J13" s="108"/>
      <c r="K13" s="108"/>
      <c r="L13" s="108"/>
      <c r="M13" s="108"/>
      <c r="N13" s="108"/>
      <c r="O13" s="108"/>
      <c r="P13" s="108"/>
      <c r="Q13" s="108"/>
      <c r="R13" s="110">
        <f t="shared" si="2"/>
        <v>0</v>
      </c>
      <c r="S13" s="108"/>
      <c r="T13" s="108"/>
      <c r="U13" s="108"/>
      <c r="V13" s="108"/>
      <c r="W13" s="111"/>
      <c r="X13" s="106">
        <v>0</v>
      </c>
      <c r="Y13" s="106">
        <v>0</v>
      </c>
      <c r="Z13" s="106"/>
      <c r="AA13" s="113"/>
      <c r="AB13" s="16"/>
    </row>
    <row r="14" spans="1:31" ht="12.75">
      <c r="A14" s="146" t="s">
        <v>86</v>
      </c>
      <c r="B14" s="106">
        <v>25276253</v>
      </c>
      <c r="C14" s="108">
        <v>956160430</v>
      </c>
      <c r="D14" s="108">
        <v>-18147369</v>
      </c>
      <c r="E14" s="108">
        <f t="shared" si="0"/>
        <v>963289314</v>
      </c>
      <c r="F14" s="108">
        <v>6700000</v>
      </c>
      <c r="G14" s="108">
        <v>-1659800</v>
      </c>
      <c r="H14" s="108"/>
      <c r="I14" s="108">
        <f t="shared" si="1"/>
        <v>968329514</v>
      </c>
      <c r="J14" s="108">
        <v>-600000</v>
      </c>
      <c r="K14" s="108">
        <v>3500000</v>
      </c>
      <c r="L14" s="108">
        <v>139200</v>
      </c>
      <c r="M14" s="108">
        <v>1800000</v>
      </c>
      <c r="N14" s="110">
        <v>48366929.7</v>
      </c>
      <c r="O14" s="108">
        <v>5387900</v>
      </c>
      <c r="P14" s="108"/>
      <c r="Q14" s="108"/>
      <c r="R14" s="110">
        <f t="shared" si="2"/>
        <v>1026923543.7</v>
      </c>
      <c r="S14" s="108"/>
      <c r="T14" s="108"/>
      <c r="U14" s="108"/>
      <c r="V14" s="108"/>
      <c r="W14" s="111"/>
      <c r="X14" s="106">
        <f>X18+X24</f>
        <v>26891949</v>
      </c>
      <c r="Y14" s="106">
        <f>Y18+Y24</f>
        <v>26888961</v>
      </c>
      <c r="Z14" s="114">
        <f>Y14/B14*100</f>
        <v>106.38032860329416</v>
      </c>
      <c r="AA14" s="113">
        <f>Y14/X14*100</f>
        <v>99.98888886781691</v>
      </c>
      <c r="AB14" s="16"/>
      <c r="AE14" s="88"/>
    </row>
    <row r="15" spans="1:31" ht="12.75">
      <c r="A15" s="146" t="s">
        <v>55</v>
      </c>
      <c r="B15" s="106">
        <v>25276253</v>
      </c>
      <c r="C15" s="108">
        <v>956160430</v>
      </c>
      <c r="D15" s="108">
        <v>-18147369</v>
      </c>
      <c r="E15" s="108">
        <f t="shared" si="0"/>
        <v>963289314</v>
      </c>
      <c r="F15" s="108">
        <v>6700000</v>
      </c>
      <c r="G15" s="108">
        <v>-1659800</v>
      </c>
      <c r="H15" s="108"/>
      <c r="I15" s="108">
        <f t="shared" si="1"/>
        <v>968329514</v>
      </c>
      <c r="J15" s="108">
        <v>-600000</v>
      </c>
      <c r="K15" s="108">
        <v>3500000</v>
      </c>
      <c r="L15" s="108">
        <v>139200</v>
      </c>
      <c r="M15" s="108">
        <v>1800000</v>
      </c>
      <c r="N15" s="110">
        <v>48366929.7</v>
      </c>
      <c r="O15" s="108">
        <v>5387900</v>
      </c>
      <c r="P15" s="108"/>
      <c r="Q15" s="108"/>
      <c r="R15" s="110">
        <f t="shared" si="2"/>
        <v>1026923543.7</v>
      </c>
      <c r="S15" s="108"/>
      <c r="T15" s="108"/>
      <c r="U15" s="108"/>
      <c r="V15" s="108"/>
      <c r="W15" s="111"/>
      <c r="X15" s="106">
        <v>26868513</v>
      </c>
      <c r="Y15" s="106">
        <v>26866145</v>
      </c>
      <c r="Z15" s="112">
        <f>Y15/B15*100</f>
        <v>106.29006205943578</v>
      </c>
      <c r="AA15" s="113">
        <f>Y15/X15*100</f>
        <v>99.99118670988602</v>
      </c>
      <c r="AB15" s="16"/>
      <c r="AE15" s="88"/>
    </row>
    <row r="16" spans="1:28" ht="12.75">
      <c r="A16" s="146" t="s">
        <v>57</v>
      </c>
      <c r="B16" s="106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10"/>
      <c r="O16" s="108"/>
      <c r="P16" s="108"/>
      <c r="Q16" s="108"/>
      <c r="R16" s="110"/>
      <c r="S16" s="108"/>
      <c r="T16" s="108"/>
      <c r="U16" s="108"/>
      <c r="V16" s="108"/>
      <c r="W16" s="111"/>
      <c r="X16" s="106"/>
      <c r="Y16" s="106"/>
      <c r="Z16" s="106"/>
      <c r="AA16" s="113"/>
      <c r="AB16" s="16"/>
    </row>
    <row r="17" spans="1:28" ht="12.75">
      <c r="A17" s="146" t="s">
        <v>14</v>
      </c>
      <c r="B17" s="106">
        <v>0</v>
      </c>
      <c r="C17" s="108"/>
      <c r="D17" s="108"/>
      <c r="E17" s="108">
        <f t="shared" si="0"/>
        <v>0</v>
      </c>
      <c r="F17" s="108"/>
      <c r="G17" s="108"/>
      <c r="H17" s="108"/>
      <c r="I17" s="108">
        <f t="shared" si="1"/>
        <v>0</v>
      </c>
      <c r="J17" s="108"/>
      <c r="K17" s="108"/>
      <c r="L17" s="108"/>
      <c r="M17" s="108"/>
      <c r="N17" s="108"/>
      <c r="O17" s="108"/>
      <c r="P17" s="108"/>
      <c r="Q17" s="108"/>
      <c r="R17" s="110">
        <f t="shared" si="2"/>
        <v>0</v>
      </c>
      <c r="S17" s="108"/>
      <c r="T17" s="108"/>
      <c r="U17" s="108"/>
      <c r="V17" s="108"/>
      <c r="W17" s="111"/>
      <c r="X17" s="106">
        <v>14075</v>
      </c>
      <c r="Y17" s="106">
        <v>14256</v>
      </c>
      <c r="Z17" s="108"/>
      <c r="AA17" s="115">
        <f>Y17/X17*100</f>
        <v>101.28596802841918</v>
      </c>
      <c r="AB17" s="16"/>
    </row>
    <row r="18" spans="1:28" ht="12.75">
      <c r="A18" s="146" t="s">
        <v>56</v>
      </c>
      <c r="B18" s="106">
        <v>22741253</v>
      </c>
      <c r="C18" s="108"/>
      <c r="D18" s="108"/>
      <c r="E18" s="108">
        <f t="shared" si="0"/>
        <v>22741253</v>
      </c>
      <c r="F18" s="108"/>
      <c r="G18" s="108"/>
      <c r="H18" s="108"/>
      <c r="I18" s="108">
        <f t="shared" si="1"/>
        <v>22741253</v>
      </c>
      <c r="J18" s="108"/>
      <c r="K18" s="108"/>
      <c r="L18" s="108"/>
      <c r="M18" s="108"/>
      <c r="N18" s="108"/>
      <c r="O18" s="108"/>
      <c r="P18" s="108"/>
      <c r="Q18" s="108"/>
      <c r="R18" s="110">
        <f t="shared" si="2"/>
        <v>22741253</v>
      </c>
      <c r="S18" s="108"/>
      <c r="T18" s="108"/>
      <c r="U18" s="108"/>
      <c r="V18" s="108"/>
      <c r="W18" s="111"/>
      <c r="X18" s="106">
        <v>23494416</v>
      </c>
      <c r="Y18" s="106">
        <v>23492358</v>
      </c>
      <c r="Z18" s="108">
        <f>Y18/B18*100</f>
        <v>103.30283032337752</v>
      </c>
      <c r="AA18" s="115">
        <f>Y18/X18*100</f>
        <v>99.99124047177848</v>
      </c>
      <c r="AB18" s="16"/>
    </row>
    <row r="19" spans="1:28" ht="25.5">
      <c r="A19" s="146" t="s">
        <v>58</v>
      </c>
      <c r="B19" s="106">
        <v>12089448</v>
      </c>
      <c r="C19" s="108"/>
      <c r="D19" s="108"/>
      <c r="E19" s="108">
        <f t="shared" si="0"/>
        <v>12089448</v>
      </c>
      <c r="F19" s="108"/>
      <c r="G19" s="108"/>
      <c r="H19" s="108"/>
      <c r="I19" s="108">
        <f t="shared" si="1"/>
        <v>12089448</v>
      </c>
      <c r="J19" s="108"/>
      <c r="K19" s="108"/>
      <c r="L19" s="108">
        <v>139200</v>
      </c>
      <c r="M19" s="108"/>
      <c r="N19" s="108">
        <v>100604</v>
      </c>
      <c r="O19" s="108"/>
      <c r="P19" s="108"/>
      <c r="Q19" s="108"/>
      <c r="R19" s="110">
        <f t="shared" si="2"/>
        <v>12329252</v>
      </c>
      <c r="S19" s="108"/>
      <c r="T19" s="108"/>
      <c r="U19" s="108"/>
      <c r="V19" s="108">
        <v>55000</v>
      </c>
      <c r="W19" s="111"/>
      <c r="X19" s="106">
        <v>12176544</v>
      </c>
      <c r="Y19" s="106">
        <v>12176114</v>
      </c>
      <c r="Z19" s="108">
        <f>Y19/B19*100</f>
        <v>100.71687309461936</v>
      </c>
      <c r="AA19" s="115">
        <f>Y19/X19*100</f>
        <v>99.99646862032445</v>
      </c>
      <c r="AB19" s="16"/>
    </row>
    <row r="20" spans="1:28" ht="12.75" customHeight="1">
      <c r="A20" s="146" t="s">
        <v>57</v>
      </c>
      <c r="B20" s="106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10"/>
      <c r="S20" s="108"/>
      <c r="T20" s="108"/>
      <c r="U20" s="108"/>
      <c r="V20" s="108"/>
      <c r="W20" s="111"/>
      <c r="X20" s="106"/>
      <c r="Y20" s="106"/>
      <c r="Z20" s="108"/>
      <c r="AA20" s="115"/>
      <c r="AB20" s="16"/>
    </row>
    <row r="21" spans="1:28" ht="25.5">
      <c r="A21" s="145" t="s">
        <v>87</v>
      </c>
      <c r="B21" s="106">
        <v>392973</v>
      </c>
      <c r="C21" s="108"/>
      <c r="D21" s="108"/>
      <c r="E21" s="108">
        <f aca="true" t="shared" si="3" ref="E21:E26">SUM(B21:D21)</f>
        <v>392973</v>
      </c>
      <c r="F21" s="108"/>
      <c r="G21" s="108"/>
      <c r="H21" s="108"/>
      <c r="I21" s="108">
        <f aca="true" t="shared" si="4" ref="I21:I26">SUM(E21+F21+G21+H21)</f>
        <v>392973</v>
      </c>
      <c r="J21" s="108"/>
      <c r="K21" s="108"/>
      <c r="L21" s="108">
        <v>86400</v>
      </c>
      <c r="M21" s="108"/>
      <c r="N21" s="108"/>
      <c r="O21" s="108"/>
      <c r="P21" s="108">
        <v>-7826000</v>
      </c>
      <c r="Q21" s="108"/>
      <c r="R21" s="110">
        <f aca="true" t="shared" si="5" ref="R21:R26">SUM(I21+J21+K21+L21+M21+N21+O21+P21+Q21)</f>
        <v>-7346627</v>
      </c>
      <c r="S21" s="108"/>
      <c r="T21" s="108"/>
      <c r="U21" s="108"/>
      <c r="V21" s="108"/>
      <c r="W21" s="111"/>
      <c r="X21" s="106">
        <v>418958</v>
      </c>
      <c r="Y21" s="106">
        <v>418895</v>
      </c>
      <c r="Z21" s="116">
        <f>Y21/B21*100</f>
        <v>106.59638193972614</v>
      </c>
      <c r="AA21" s="115">
        <f>Y21/X21*100</f>
        <v>99.98496269315778</v>
      </c>
      <c r="AB21" s="16"/>
    </row>
    <row r="22" spans="1:28" ht="13.5" customHeight="1">
      <c r="A22" s="145" t="s">
        <v>76</v>
      </c>
      <c r="B22" s="106" t="s">
        <v>77</v>
      </c>
      <c r="C22" s="108"/>
      <c r="D22" s="108"/>
      <c r="E22" s="108">
        <f t="shared" si="3"/>
        <v>0</v>
      </c>
      <c r="F22" s="108"/>
      <c r="G22" s="108"/>
      <c r="H22" s="108">
        <v>-9491000</v>
      </c>
      <c r="I22" s="108">
        <f t="shared" si="4"/>
        <v>-9491000</v>
      </c>
      <c r="J22" s="108"/>
      <c r="K22" s="108"/>
      <c r="L22" s="108"/>
      <c r="M22" s="108"/>
      <c r="N22" s="108">
        <v>53733</v>
      </c>
      <c r="O22" s="108"/>
      <c r="P22" s="108"/>
      <c r="Q22" s="108">
        <v>-3750001</v>
      </c>
      <c r="R22" s="110">
        <f t="shared" si="5"/>
        <v>-13187268</v>
      </c>
      <c r="S22" s="108"/>
      <c r="T22" s="108"/>
      <c r="U22" s="108"/>
      <c r="V22" s="108"/>
      <c r="W22" s="111"/>
      <c r="X22" s="106" t="s">
        <v>92</v>
      </c>
      <c r="Y22" s="106" t="s">
        <v>93</v>
      </c>
      <c r="Z22" s="108"/>
      <c r="AA22" s="115"/>
      <c r="AB22" s="16"/>
    </row>
    <row r="23" spans="1:28" ht="13.5" customHeight="1">
      <c r="A23" s="145" t="s">
        <v>38</v>
      </c>
      <c r="B23" s="106">
        <v>1451</v>
      </c>
      <c r="C23" s="108"/>
      <c r="D23" s="108"/>
      <c r="E23" s="108">
        <f t="shared" si="3"/>
        <v>1451</v>
      </c>
      <c r="F23" s="108"/>
      <c r="G23" s="108"/>
      <c r="H23" s="108">
        <v>24091000</v>
      </c>
      <c r="I23" s="108">
        <f t="shared" si="4"/>
        <v>24092451</v>
      </c>
      <c r="J23" s="108"/>
      <c r="K23" s="108"/>
      <c r="L23" s="108"/>
      <c r="M23" s="108"/>
      <c r="N23" s="110">
        <v>9167249.5</v>
      </c>
      <c r="O23" s="108"/>
      <c r="P23" s="108"/>
      <c r="Q23" s="108">
        <v>3750000</v>
      </c>
      <c r="R23" s="110">
        <f t="shared" si="5"/>
        <v>37009700.5</v>
      </c>
      <c r="S23" s="108"/>
      <c r="T23" s="108"/>
      <c r="U23" s="108"/>
      <c r="V23" s="108"/>
      <c r="W23" s="111"/>
      <c r="X23" s="106">
        <v>1472</v>
      </c>
      <c r="Y23" s="106">
        <v>1389</v>
      </c>
      <c r="Z23" s="117">
        <f aca="true" t="shared" si="6" ref="Z23:Z58">Y23/B23*100</f>
        <v>95.72708476912474</v>
      </c>
      <c r="AA23" s="115">
        <f aca="true" t="shared" si="7" ref="AA23:AA29">Y23/X23*100</f>
        <v>94.36141304347827</v>
      </c>
      <c r="AB23" s="16"/>
    </row>
    <row r="24" spans="1:27" s="3" customFormat="1" ht="12.75">
      <c r="A24" s="146" t="s">
        <v>59</v>
      </c>
      <c r="B24" s="106">
        <v>2535000</v>
      </c>
      <c r="C24" s="108">
        <v>956160430</v>
      </c>
      <c r="D24" s="108">
        <v>-12559702</v>
      </c>
      <c r="E24" s="108">
        <f t="shared" si="3"/>
        <v>946135728</v>
      </c>
      <c r="F24" s="118">
        <v>6700000</v>
      </c>
      <c r="G24" s="118"/>
      <c r="H24" s="118"/>
      <c r="I24" s="108">
        <f t="shared" si="4"/>
        <v>952835728</v>
      </c>
      <c r="J24" s="118"/>
      <c r="K24" s="118">
        <v>3500000</v>
      </c>
      <c r="L24" s="118"/>
      <c r="M24" s="118">
        <v>1800000</v>
      </c>
      <c r="N24" s="118">
        <v>38619000</v>
      </c>
      <c r="O24" s="118">
        <v>5387900</v>
      </c>
      <c r="P24" s="118"/>
      <c r="Q24" s="118"/>
      <c r="R24" s="110">
        <f t="shared" si="5"/>
        <v>1002142628</v>
      </c>
      <c r="S24" s="118">
        <v>-343470000</v>
      </c>
      <c r="T24" s="118"/>
      <c r="U24" s="118"/>
      <c r="V24" s="118"/>
      <c r="W24" s="118">
        <v>31546000</v>
      </c>
      <c r="X24" s="106">
        <v>3397533</v>
      </c>
      <c r="Y24" s="106">
        <v>3396603</v>
      </c>
      <c r="Z24" s="108">
        <f t="shared" si="6"/>
        <v>133.98828402366865</v>
      </c>
      <c r="AA24" s="115">
        <f t="shared" si="7"/>
        <v>99.97262719744002</v>
      </c>
    </row>
    <row r="25" spans="1:28" ht="12.75">
      <c r="A25" s="146" t="s">
        <v>15</v>
      </c>
      <c r="B25" s="106">
        <v>0</v>
      </c>
      <c r="C25" s="110"/>
      <c r="D25" s="110"/>
      <c r="E25" s="110">
        <f t="shared" si="3"/>
        <v>0</v>
      </c>
      <c r="F25" s="110"/>
      <c r="G25" s="110"/>
      <c r="H25" s="110"/>
      <c r="I25" s="110">
        <f t="shared" si="4"/>
        <v>0</v>
      </c>
      <c r="J25" s="110"/>
      <c r="K25" s="110"/>
      <c r="L25" s="110"/>
      <c r="M25" s="110"/>
      <c r="N25" s="110"/>
      <c r="O25" s="110"/>
      <c r="P25" s="110"/>
      <c r="Q25" s="110"/>
      <c r="R25" s="110">
        <f t="shared" si="5"/>
        <v>0</v>
      </c>
      <c r="S25" s="110"/>
      <c r="T25" s="110"/>
      <c r="U25" s="110"/>
      <c r="V25" s="110"/>
      <c r="W25" s="110"/>
      <c r="X25" s="106">
        <v>23436</v>
      </c>
      <c r="Y25" s="106">
        <v>22816</v>
      </c>
      <c r="Z25" s="116">
        <v>0</v>
      </c>
      <c r="AA25" s="115">
        <f t="shared" si="7"/>
        <v>97.35449735449735</v>
      </c>
      <c r="AB25" s="16"/>
    </row>
    <row r="26" spans="1:28" ht="38.25">
      <c r="A26" s="146" t="s">
        <v>54</v>
      </c>
      <c r="B26" s="106">
        <v>12089448</v>
      </c>
      <c r="C26" s="110"/>
      <c r="D26" s="110"/>
      <c r="E26" s="110">
        <f t="shared" si="3"/>
        <v>12089448</v>
      </c>
      <c r="F26" s="110"/>
      <c r="G26" s="110"/>
      <c r="H26" s="110"/>
      <c r="I26" s="110">
        <f t="shared" si="4"/>
        <v>12089448</v>
      </c>
      <c r="J26" s="110"/>
      <c r="K26" s="110"/>
      <c r="L26" s="110">
        <v>139200</v>
      </c>
      <c r="M26" s="110"/>
      <c r="N26" s="110">
        <v>100604</v>
      </c>
      <c r="O26" s="110"/>
      <c r="P26" s="110"/>
      <c r="Q26" s="110"/>
      <c r="R26" s="110">
        <f t="shared" si="5"/>
        <v>12329252</v>
      </c>
      <c r="S26" s="110"/>
      <c r="T26" s="110"/>
      <c r="U26" s="110"/>
      <c r="V26" s="110">
        <v>55000</v>
      </c>
      <c r="W26" s="110"/>
      <c r="X26" s="106">
        <v>12176544</v>
      </c>
      <c r="Y26" s="106">
        <v>12176114</v>
      </c>
      <c r="Z26" s="98">
        <f t="shared" si="6"/>
        <v>100.71687309461936</v>
      </c>
      <c r="AA26" s="115">
        <f t="shared" si="7"/>
        <v>99.99646862032445</v>
      </c>
      <c r="AB26" s="16"/>
    </row>
    <row r="27" spans="1:28" ht="12.75">
      <c r="A27" s="146" t="s">
        <v>57</v>
      </c>
      <c r="B27" s="106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06"/>
      <c r="Y27" s="106"/>
      <c r="Z27" s="98"/>
      <c r="AA27" s="115"/>
      <c r="AB27" s="16"/>
    </row>
    <row r="28" spans="1:28" ht="12.75">
      <c r="A28" s="145" t="s">
        <v>39</v>
      </c>
      <c r="B28" s="106">
        <v>0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6">
        <v>158</v>
      </c>
      <c r="Y28" s="106">
        <v>158</v>
      </c>
      <c r="Z28" s="98"/>
      <c r="AA28" s="115">
        <f t="shared" si="7"/>
        <v>100</v>
      </c>
      <c r="AB28" s="16"/>
    </row>
    <row r="29" spans="1:28" ht="12.75">
      <c r="A29" s="145" t="s">
        <v>40</v>
      </c>
      <c r="B29" s="106">
        <v>0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6">
        <v>474</v>
      </c>
      <c r="Y29" s="106">
        <v>474</v>
      </c>
      <c r="Z29" s="98"/>
      <c r="AA29" s="115">
        <f t="shared" si="7"/>
        <v>100</v>
      </c>
      <c r="AB29" s="16"/>
    </row>
    <row r="30" spans="1:28" ht="25.5">
      <c r="A30" s="145" t="s">
        <v>85</v>
      </c>
      <c r="B30" s="106">
        <v>392973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06">
        <v>418958</v>
      </c>
      <c r="Y30" s="106">
        <v>418895</v>
      </c>
      <c r="Z30" s="98">
        <f t="shared" si="6"/>
        <v>106.59638193972614</v>
      </c>
      <c r="AA30" s="115">
        <f>Y30/X30*100</f>
        <v>99.98496269315778</v>
      </c>
      <c r="AB30" s="16"/>
    </row>
    <row r="31" spans="1:28" ht="12.75">
      <c r="A31" s="147" t="s">
        <v>90</v>
      </c>
      <c r="B31" s="106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06"/>
      <c r="Y31" s="106"/>
      <c r="Z31" s="108"/>
      <c r="AA31" s="115"/>
      <c r="AB31" s="16"/>
    </row>
    <row r="32" spans="1:28" ht="12.75">
      <c r="A32" s="147" t="s">
        <v>63</v>
      </c>
      <c r="B32" s="106">
        <v>2279425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06">
        <v>2094149</v>
      </c>
      <c r="Y32" s="106">
        <v>2094255</v>
      </c>
      <c r="Z32" s="116">
        <f t="shared" si="6"/>
        <v>91.87646007216732</v>
      </c>
      <c r="AA32" s="115">
        <f aca="true" t="shared" si="8" ref="AA32:AA39">Y32/X32*100</f>
        <v>100.00506172196917</v>
      </c>
      <c r="AB32" s="16"/>
    </row>
    <row r="33" spans="1:28" ht="12.75">
      <c r="A33" s="147" t="s">
        <v>67</v>
      </c>
      <c r="B33" s="106">
        <v>102500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06">
        <v>670664</v>
      </c>
      <c r="Y33" s="106">
        <v>670090</v>
      </c>
      <c r="Z33" s="98">
        <f t="shared" si="6"/>
        <v>653.7463414634146</v>
      </c>
      <c r="AA33" s="115">
        <f t="shared" si="8"/>
        <v>99.91441317858123</v>
      </c>
      <c r="AB33" s="16"/>
    </row>
    <row r="34" spans="1:28" ht="12.75">
      <c r="A34" s="147" t="s">
        <v>64</v>
      </c>
      <c r="B34" s="106">
        <v>694866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06">
        <v>569033</v>
      </c>
      <c r="Y34" s="106">
        <v>568941</v>
      </c>
      <c r="Z34" s="98">
        <f t="shared" si="6"/>
        <v>81.87780089974183</v>
      </c>
      <c r="AA34" s="115">
        <f t="shared" si="8"/>
        <v>99.98383222062692</v>
      </c>
      <c r="AB34" s="16"/>
    </row>
    <row r="35" spans="1:28" ht="12.75">
      <c r="A35" s="147" t="s">
        <v>16</v>
      </c>
      <c r="B35" s="106">
        <v>81878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06">
        <v>6000</v>
      </c>
      <c r="Y35" s="106">
        <v>5953</v>
      </c>
      <c r="Z35" s="98">
        <f t="shared" si="6"/>
        <v>7.270573291970981</v>
      </c>
      <c r="AA35" s="115">
        <f t="shared" si="8"/>
        <v>99.21666666666667</v>
      </c>
      <c r="AB35" s="16"/>
    </row>
    <row r="36" spans="1:28" ht="25.5">
      <c r="A36" s="147" t="s">
        <v>65</v>
      </c>
      <c r="B36" s="106">
        <v>225740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06">
        <v>206181</v>
      </c>
      <c r="Y36" s="106">
        <v>205880</v>
      </c>
      <c r="Z36" s="98">
        <f t="shared" si="6"/>
        <v>91.2022680960397</v>
      </c>
      <c r="AA36" s="115">
        <f t="shared" si="8"/>
        <v>99.85401176636063</v>
      </c>
      <c r="AB36" s="16"/>
    </row>
    <row r="37" spans="1:28" ht="12.75">
      <c r="A37" s="147" t="s">
        <v>66</v>
      </c>
      <c r="B37" s="106">
        <v>424375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06">
        <v>339587</v>
      </c>
      <c r="Y37" s="106">
        <v>339490</v>
      </c>
      <c r="Z37" s="98">
        <f t="shared" si="6"/>
        <v>79.99764359351988</v>
      </c>
      <c r="AA37" s="115">
        <f t="shared" si="8"/>
        <v>99.97143589124437</v>
      </c>
      <c r="AB37" s="16"/>
    </row>
    <row r="38" spans="1:28" ht="12.75">
      <c r="A38" s="147" t="s">
        <v>17</v>
      </c>
      <c r="B38" s="106">
        <v>11999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06">
        <v>3099</v>
      </c>
      <c r="Y38" s="106">
        <v>2941</v>
      </c>
      <c r="Z38" s="108">
        <f t="shared" si="6"/>
        <v>24.510375864655387</v>
      </c>
      <c r="AA38" s="115">
        <f t="shared" si="8"/>
        <v>94.90158115521136</v>
      </c>
      <c r="AB38" s="16"/>
    </row>
    <row r="39" spans="1:28" ht="12.75">
      <c r="A39" s="146" t="s">
        <v>91</v>
      </c>
      <c r="B39" s="106">
        <f>B41+B42+B43+B45+B46+B48+B49+B50+B51</f>
        <v>25276253</v>
      </c>
      <c r="C39" s="108" t="e">
        <f>C41+C42+#REF!+C43+C46+C48+C49+C50</f>
        <v>#REF!</v>
      </c>
      <c r="D39" s="108" t="e">
        <f>D41+D42+#REF!+D43+D46+D48+D49+D50</f>
        <v>#REF!</v>
      </c>
      <c r="E39" s="108" t="e">
        <f>E41+E42+#REF!+E43+E46+E48+E49+E50</f>
        <v>#REF!</v>
      </c>
      <c r="F39" s="108" t="e">
        <f>F41+F42+#REF!+F43+F46+F48+F49+F50</f>
        <v>#REF!</v>
      </c>
      <c r="G39" s="108" t="e">
        <f>G41+G42+#REF!+G43+G46+G48+G49+G50</f>
        <v>#REF!</v>
      </c>
      <c r="H39" s="108" t="e">
        <f>H41+H42+#REF!+H43+H46+H48+H49+H50</f>
        <v>#REF!</v>
      </c>
      <c r="I39" s="108" t="e">
        <f>I41+I42+#REF!+I43+I46+I48+I49+I50</f>
        <v>#REF!</v>
      </c>
      <c r="J39" s="108" t="e">
        <f>J41+J42+#REF!+J43+J46+J48+J49+J50</f>
        <v>#REF!</v>
      </c>
      <c r="K39" s="108" t="e">
        <f>K41+K42+#REF!+K43+K46+K48+K49+K50</f>
        <v>#REF!</v>
      </c>
      <c r="L39" s="108" t="e">
        <f>L41+L42+#REF!+L43+L46+L48+L49+L50</f>
        <v>#REF!</v>
      </c>
      <c r="M39" s="108" t="e">
        <f>M41+M42+#REF!+M43+M46+M48+M49+M50</f>
        <v>#REF!</v>
      </c>
      <c r="N39" s="108" t="e">
        <f>N41+N42+#REF!+N43+N46+N48+N49+N50</f>
        <v>#REF!</v>
      </c>
      <c r="O39" s="108" t="e">
        <f>O41+O42+#REF!+O43+O46+O48+O49+O50</f>
        <v>#REF!</v>
      </c>
      <c r="P39" s="108" t="e">
        <f>P41+P42+#REF!+P43+P46+P48+P49+P50</f>
        <v>#REF!</v>
      </c>
      <c r="Q39" s="108" t="e">
        <f>Q41+Q42+#REF!+Q43+Q46+Q48+Q49+Q50</f>
        <v>#REF!</v>
      </c>
      <c r="R39" s="108" t="e">
        <f>R41+R42+#REF!+R43+R46+R48+R49+R50</f>
        <v>#REF!</v>
      </c>
      <c r="S39" s="108" t="e">
        <f>S41+S42+#REF!+S43+S46+S48+S49+S50</f>
        <v>#REF!</v>
      </c>
      <c r="T39" s="108" t="e">
        <f>T41+T42+#REF!+T43+T46+T48+T49+T50</f>
        <v>#REF!</v>
      </c>
      <c r="U39" s="108" t="e">
        <f>U41+U42+#REF!+U43+U46+U48+U49+U50</f>
        <v>#REF!</v>
      </c>
      <c r="V39" s="108" t="e">
        <f>V41+V42+#REF!+V43+V46+V48+V49+V50</f>
        <v>#REF!</v>
      </c>
      <c r="W39" s="108" t="e">
        <f>W41+W42+#REF!+W43+W46+W48+W49+W50</f>
        <v>#REF!</v>
      </c>
      <c r="X39" s="106">
        <f>X41+X42+X43+X45+X46+X48+X49+X50+X51</f>
        <v>26891949</v>
      </c>
      <c r="Y39" s="106">
        <f>Y41+Y42+Y43+Y45+Y46+Y48+Y49+Y50+Y51</f>
        <v>26888961</v>
      </c>
      <c r="Z39" s="116">
        <f t="shared" si="6"/>
        <v>106.38032860329416</v>
      </c>
      <c r="AA39" s="115">
        <f t="shared" si="8"/>
        <v>99.98888886781691</v>
      </c>
      <c r="AB39" s="16"/>
    </row>
    <row r="40" spans="1:28" ht="12.75">
      <c r="A40" s="145" t="s">
        <v>1</v>
      </c>
      <c r="B40" s="106"/>
      <c r="C40" s="110"/>
      <c r="D40" s="110"/>
      <c r="E40" s="110">
        <f>SUM(B40:D40)</f>
        <v>0</v>
      </c>
      <c r="F40" s="110"/>
      <c r="G40" s="110"/>
      <c r="H40" s="110"/>
      <c r="I40" s="110">
        <f>SUM(E40+F40+G40+H40)</f>
        <v>0</v>
      </c>
      <c r="J40" s="110"/>
      <c r="K40" s="110"/>
      <c r="L40" s="110"/>
      <c r="M40" s="110"/>
      <c r="N40" s="110"/>
      <c r="O40" s="110"/>
      <c r="P40" s="110"/>
      <c r="Q40" s="110"/>
      <c r="R40" s="110">
        <f>SUM(I40+J40+K40+L40+M40+N40+O40+P40+Q40)</f>
        <v>0</v>
      </c>
      <c r="S40" s="110"/>
      <c r="T40" s="110"/>
      <c r="U40" s="110"/>
      <c r="V40" s="110"/>
      <c r="W40" s="110"/>
      <c r="X40" s="106"/>
      <c r="Y40" s="106"/>
      <c r="Z40" s="108"/>
      <c r="AA40" s="115"/>
      <c r="AB40" s="16"/>
    </row>
    <row r="41" spans="1:28" ht="12.75">
      <c r="A41" s="146" t="s">
        <v>7</v>
      </c>
      <c r="B41" s="106">
        <v>2403121</v>
      </c>
      <c r="C41" s="110">
        <v>198000</v>
      </c>
      <c r="D41" s="110"/>
      <c r="E41" s="110">
        <f>SUM(B41:D41)</f>
        <v>2601121</v>
      </c>
      <c r="F41" s="110"/>
      <c r="G41" s="110"/>
      <c r="H41" s="110"/>
      <c r="I41" s="110">
        <f>SUM(E41+F41+G41+H41)</f>
        <v>2601121</v>
      </c>
      <c r="J41" s="110"/>
      <c r="K41" s="110"/>
      <c r="L41" s="110"/>
      <c r="M41" s="110"/>
      <c r="N41" s="110">
        <v>382602</v>
      </c>
      <c r="O41" s="110">
        <v>5387900</v>
      </c>
      <c r="P41" s="110"/>
      <c r="Q41" s="110"/>
      <c r="R41" s="110">
        <f>SUM(I41+J41+K41+L41+M41+N41+O41+P41+Q41)</f>
        <v>8371623</v>
      </c>
      <c r="S41" s="110"/>
      <c r="T41" s="110"/>
      <c r="U41" s="110">
        <v>3600000</v>
      </c>
      <c r="V41" s="110"/>
      <c r="W41" s="110"/>
      <c r="X41" s="106">
        <v>2692516</v>
      </c>
      <c r="Y41" s="106">
        <v>2692341</v>
      </c>
      <c r="Z41" s="116">
        <f t="shared" si="6"/>
        <v>112.03518258131821</v>
      </c>
      <c r="AA41" s="115">
        <f>Y41/X41*100</f>
        <v>99.99350050287538</v>
      </c>
      <c r="AB41" s="16"/>
    </row>
    <row r="42" spans="1:28" ht="12.75">
      <c r="A42" s="146" t="s">
        <v>6</v>
      </c>
      <c r="B42" s="106">
        <v>20865829</v>
      </c>
      <c r="C42" s="110">
        <v>878813830</v>
      </c>
      <c r="D42" s="110">
        <v>-12559702</v>
      </c>
      <c r="E42" s="110">
        <f>SUM(B42:D42)</f>
        <v>887119957</v>
      </c>
      <c r="F42" s="110"/>
      <c r="G42" s="110">
        <v>-716900</v>
      </c>
      <c r="H42" s="110"/>
      <c r="I42" s="110">
        <f>SUM(E42+F42+G42+H42)</f>
        <v>886403057</v>
      </c>
      <c r="J42" s="110">
        <v>-600000</v>
      </c>
      <c r="K42" s="110"/>
      <c r="L42" s="110"/>
      <c r="M42" s="110"/>
      <c r="N42" s="110"/>
      <c r="O42" s="110"/>
      <c r="P42" s="110">
        <v>-12230000</v>
      </c>
      <c r="Q42" s="110"/>
      <c r="R42" s="110">
        <f>SUM(I42+J42+K42+L42+M42+N42+O42+P42+Q42)</f>
        <v>873573057</v>
      </c>
      <c r="S42" s="110"/>
      <c r="T42" s="110">
        <v>-2982295</v>
      </c>
      <c r="U42" s="110"/>
      <c r="V42" s="110"/>
      <c r="W42" s="110">
        <v>-950000</v>
      </c>
      <c r="X42" s="106">
        <v>21991177</v>
      </c>
      <c r="Y42" s="106">
        <v>21990375</v>
      </c>
      <c r="Z42" s="98">
        <f t="shared" si="6"/>
        <v>105.38941443448041</v>
      </c>
      <c r="AA42" s="115">
        <f>Y42/X42*100</f>
        <v>99.99635308287502</v>
      </c>
      <c r="AB42" s="16"/>
    </row>
    <row r="43" spans="1:28" ht="12.75">
      <c r="A43" s="146" t="s">
        <v>8</v>
      </c>
      <c r="B43" s="106">
        <v>1979412</v>
      </c>
      <c r="C43" s="110">
        <v>56565000</v>
      </c>
      <c r="D43" s="110">
        <v>-5587667</v>
      </c>
      <c r="E43" s="110">
        <f>SUM(B43:D43)</f>
        <v>52956745</v>
      </c>
      <c r="F43" s="110">
        <v>6700000</v>
      </c>
      <c r="G43" s="110"/>
      <c r="H43" s="110"/>
      <c r="I43" s="110">
        <f>SUM(E43+F43+G43+H43)</f>
        <v>59656745</v>
      </c>
      <c r="J43" s="110"/>
      <c r="K43" s="110"/>
      <c r="L43" s="110"/>
      <c r="M43" s="110">
        <v>1800000</v>
      </c>
      <c r="N43" s="110">
        <v>47984327.7</v>
      </c>
      <c r="O43" s="110"/>
      <c r="P43" s="110"/>
      <c r="Q43" s="110"/>
      <c r="R43" s="110">
        <f>SUM(I43+J43+K43+L43+M43+N43+O43+P43+Q43)</f>
        <v>109441072.7</v>
      </c>
      <c r="S43" s="110"/>
      <c r="T43" s="110"/>
      <c r="U43" s="110">
        <v>-3600000</v>
      </c>
      <c r="V43" s="110"/>
      <c r="W43" s="110"/>
      <c r="X43" s="106">
        <v>2158017</v>
      </c>
      <c r="Y43" s="106">
        <v>2156592</v>
      </c>
      <c r="Z43" s="108">
        <f t="shared" si="6"/>
        <v>108.9511430667289</v>
      </c>
      <c r="AA43" s="115">
        <f>Y43/X43*100</f>
        <v>99.93396715595846</v>
      </c>
      <c r="AB43" s="16"/>
    </row>
    <row r="44" spans="1:28" ht="24.75" customHeight="1">
      <c r="A44" s="148" t="s">
        <v>104</v>
      </c>
      <c r="B44" s="106"/>
      <c r="C44" s="110"/>
      <c r="D44" s="110"/>
      <c r="E44" s="110">
        <f>SUM(B44:D44)</f>
        <v>0</v>
      </c>
      <c r="F44" s="110"/>
      <c r="G44" s="110"/>
      <c r="H44" s="110"/>
      <c r="I44" s="110">
        <f>SUM(E44+F44+G44+H44)</f>
        <v>0</v>
      </c>
      <c r="J44" s="110"/>
      <c r="K44" s="110"/>
      <c r="L44" s="110"/>
      <c r="M44" s="110"/>
      <c r="N44" s="110"/>
      <c r="O44" s="110"/>
      <c r="P44" s="110"/>
      <c r="Q44" s="110"/>
      <c r="R44" s="110">
        <f>SUM(I44+J44+K44+L44+M44+N44+O44+P44+Q44)</f>
        <v>0</v>
      </c>
      <c r="S44" s="110"/>
      <c r="T44" s="110"/>
      <c r="U44" s="110"/>
      <c r="V44" s="110"/>
      <c r="W44" s="110"/>
      <c r="X44" s="106"/>
      <c r="Y44" s="106"/>
      <c r="Z44" s="108"/>
      <c r="AA44" s="115"/>
      <c r="AB44" s="16"/>
    </row>
    <row r="45" spans="1:28" ht="12" customHeight="1">
      <c r="A45" s="149" t="s">
        <v>69</v>
      </c>
      <c r="B45" s="106">
        <v>400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06">
        <v>400</v>
      </c>
      <c r="Y45" s="106">
        <v>355</v>
      </c>
      <c r="Z45" s="116">
        <f t="shared" si="6"/>
        <v>88.75</v>
      </c>
      <c r="AA45" s="115">
        <f>Y45/X45*100</f>
        <v>88.75</v>
      </c>
      <c r="AB45" s="16"/>
    </row>
    <row r="46" spans="1:28" ht="25.5">
      <c r="A46" s="146" t="s">
        <v>11</v>
      </c>
      <c r="B46" s="106">
        <v>500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06">
        <v>500</v>
      </c>
      <c r="Y46" s="106">
        <v>500</v>
      </c>
      <c r="Z46" s="98">
        <f t="shared" si="6"/>
        <v>100</v>
      </c>
      <c r="AA46" s="115">
        <f>Y46/X46*100</f>
        <v>100</v>
      </c>
      <c r="AB46" s="16"/>
    </row>
    <row r="47" spans="1:28" ht="25.5">
      <c r="A47" s="150" t="s">
        <v>2</v>
      </c>
      <c r="B47" s="106"/>
      <c r="C47" s="110"/>
      <c r="D47" s="110"/>
      <c r="E47" s="110">
        <f>SUM(B47:D47)</f>
        <v>0</v>
      </c>
      <c r="F47" s="110"/>
      <c r="G47" s="110"/>
      <c r="H47" s="110"/>
      <c r="I47" s="110">
        <f>SUM(E47+F47+G47+H47)</f>
        <v>0</v>
      </c>
      <c r="J47" s="110"/>
      <c r="K47" s="110"/>
      <c r="L47" s="110"/>
      <c r="M47" s="110"/>
      <c r="N47" s="110"/>
      <c r="O47" s="110"/>
      <c r="P47" s="110"/>
      <c r="Q47" s="110"/>
      <c r="R47" s="110">
        <f>SUM(I47+J47+K47+L47+M47+N47+O47+P47+Q47)</f>
        <v>0</v>
      </c>
      <c r="S47" s="110"/>
      <c r="T47" s="110"/>
      <c r="U47" s="110"/>
      <c r="V47" s="110"/>
      <c r="W47" s="110"/>
      <c r="X47" s="106"/>
      <c r="Y47" s="106"/>
      <c r="Z47" s="108"/>
      <c r="AA47" s="115"/>
      <c r="AB47" s="16"/>
    </row>
    <row r="48" spans="1:28" ht="12.75">
      <c r="A48" s="151" t="s">
        <v>10</v>
      </c>
      <c r="B48" s="106">
        <v>5000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06">
        <v>9060</v>
      </c>
      <c r="Y48" s="106">
        <v>9014</v>
      </c>
      <c r="Z48" s="108">
        <f t="shared" si="6"/>
        <v>180.28</v>
      </c>
      <c r="AA48" s="115">
        <f aca="true" t="shared" si="9" ref="AA48:AA59">Y48/X48*100</f>
        <v>99.49227373068432</v>
      </c>
      <c r="AB48" s="16"/>
    </row>
    <row r="49" spans="1:28" ht="12.75">
      <c r="A49" s="151" t="s">
        <v>9</v>
      </c>
      <c r="B49" s="106">
        <v>7567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06">
        <v>8605</v>
      </c>
      <c r="Y49" s="106">
        <v>8550</v>
      </c>
      <c r="Z49" s="116">
        <f t="shared" si="6"/>
        <v>112.99061715342937</v>
      </c>
      <c r="AA49" s="115">
        <f t="shared" si="9"/>
        <v>99.36083672283557</v>
      </c>
      <c r="AB49" s="16"/>
    </row>
    <row r="50" spans="1:28" ht="12.75">
      <c r="A50" s="152" t="s">
        <v>71</v>
      </c>
      <c r="B50" s="106">
        <v>14424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06">
        <v>12885</v>
      </c>
      <c r="Y50" s="106">
        <v>12885</v>
      </c>
      <c r="Z50" s="98">
        <f t="shared" si="6"/>
        <v>89.33028286189683</v>
      </c>
      <c r="AA50" s="115">
        <f t="shared" si="9"/>
        <v>100</v>
      </c>
      <c r="AB50" s="16"/>
    </row>
    <row r="51" spans="1:28" ht="25.5">
      <c r="A51" s="152" t="s">
        <v>70</v>
      </c>
      <c r="B51" s="106">
        <v>0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06">
        <v>18789</v>
      </c>
      <c r="Y51" s="106">
        <v>18349</v>
      </c>
      <c r="Z51" s="108"/>
      <c r="AA51" s="115">
        <f t="shared" si="9"/>
        <v>97.65820426845495</v>
      </c>
      <c r="AB51" s="16"/>
    </row>
    <row r="52" spans="1:28" ht="12.75">
      <c r="A52" s="146" t="s">
        <v>89</v>
      </c>
      <c r="B52" s="106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06"/>
      <c r="Y52" s="106"/>
      <c r="Z52" s="116"/>
      <c r="AA52" s="115"/>
      <c r="AB52" s="16"/>
    </row>
    <row r="53" spans="1:28" ht="12.75" customHeight="1">
      <c r="A53" s="157" t="s">
        <v>80</v>
      </c>
      <c r="B53" s="106" t="s">
        <v>81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06" t="s">
        <v>81</v>
      </c>
      <c r="Y53" s="106" t="s">
        <v>95</v>
      </c>
      <c r="Z53" s="98"/>
      <c r="AA53" s="115"/>
      <c r="AB53" s="16"/>
    </row>
    <row r="54" spans="1:28" ht="15.75" customHeight="1">
      <c r="A54" s="158"/>
      <c r="B54" s="106">
        <v>1295779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06">
        <v>1319106</v>
      </c>
      <c r="Y54" s="106">
        <v>1319076</v>
      </c>
      <c r="Z54" s="108">
        <f t="shared" si="6"/>
        <v>101.79791461352592</v>
      </c>
      <c r="AA54" s="115">
        <f t="shared" si="9"/>
        <v>99.99772573242787</v>
      </c>
      <c r="AB54" s="16"/>
    </row>
    <row r="55" spans="1:28" ht="12.75" customHeight="1">
      <c r="A55" s="157" t="s">
        <v>88</v>
      </c>
      <c r="B55" s="106" t="s">
        <v>83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06" t="s">
        <v>83</v>
      </c>
      <c r="Y55" s="106" t="s">
        <v>94</v>
      </c>
      <c r="Z55" s="116"/>
      <c r="AA55" s="115"/>
      <c r="AB55" s="16"/>
    </row>
    <row r="56" spans="1:28" ht="12.75" customHeight="1">
      <c r="A56" s="158"/>
      <c r="B56" s="106">
        <v>8771919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06">
        <v>8696320</v>
      </c>
      <c r="Y56" s="106">
        <v>8696119</v>
      </c>
      <c r="Z56" s="108">
        <f t="shared" si="6"/>
        <v>99.1358789336746</v>
      </c>
      <c r="AA56" s="115">
        <f t="shared" si="9"/>
        <v>99.99768867750957</v>
      </c>
      <c r="AB56" s="16"/>
    </row>
    <row r="57" spans="1:28" ht="25.5">
      <c r="A57" s="146" t="s">
        <v>75</v>
      </c>
      <c r="B57" s="119">
        <f>B58+B59</f>
        <v>221469</v>
      </c>
      <c r="C57" s="110"/>
      <c r="D57" s="110"/>
      <c r="E57" s="110">
        <f>SUM(B57:D57)</f>
        <v>221469</v>
      </c>
      <c r="F57" s="110"/>
      <c r="G57" s="110"/>
      <c r="H57" s="110"/>
      <c r="I57" s="110">
        <f>SUM(E57+F57+G57+H57)</f>
        <v>221469</v>
      </c>
      <c r="J57" s="110"/>
      <c r="K57" s="110"/>
      <c r="L57" s="110"/>
      <c r="M57" s="110"/>
      <c r="N57" s="110"/>
      <c r="O57" s="110"/>
      <c r="P57" s="110"/>
      <c r="Q57" s="110"/>
      <c r="R57" s="110">
        <f>SUM(I57+J57+K57+L57+M57+N57+O57+P57+Q57)</f>
        <v>221469</v>
      </c>
      <c r="S57" s="110"/>
      <c r="T57" s="110"/>
      <c r="U57" s="110"/>
      <c r="V57" s="110"/>
      <c r="W57" s="110"/>
      <c r="X57" s="106">
        <f>X58+X59</f>
        <v>213332</v>
      </c>
      <c r="Y57" s="106">
        <f>Y58+Y59</f>
        <v>213331</v>
      </c>
      <c r="Z57" s="116">
        <f t="shared" si="6"/>
        <v>96.32544509615342</v>
      </c>
      <c r="AA57" s="115">
        <f t="shared" si="9"/>
        <v>99.9995312470703</v>
      </c>
      <c r="AB57" s="16"/>
    </row>
    <row r="58" spans="1:28" ht="12.75">
      <c r="A58" s="146" t="s">
        <v>60</v>
      </c>
      <c r="B58" s="120">
        <v>151409</v>
      </c>
      <c r="C58" s="121"/>
      <c r="D58" s="121"/>
      <c r="E58" s="121">
        <f>SUM(B58:D58)</f>
        <v>151409</v>
      </c>
      <c r="F58" s="121"/>
      <c r="G58" s="121"/>
      <c r="H58" s="121"/>
      <c r="I58" s="121">
        <f>SUM(E58+F58+G58+H58)</f>
        <v>151409</v>
      </c>
      <c r="J58" s="121"/>
      <c r="K58" s="121"/>
      <c r="L58" s="121"/>
      <c r="M58" s="121"/>
      <c r="N58" s="121"/>
      <c r="O58" s="121"/>
      <c r="P58" s="121"/>
      <c r="Q58" s="121"/>
      <c r="R58" s="121">
        <f>SUM(I58+J58+K58+L58+M58+N58+O58+P58+Q58)</f>
        <v>151409</v>
      </c>
      <c r="S58" s="121"/>
      <c r="T58" s="121"/>
      <c r="U58" s="121"/>
      <c r="V58" s="121"/>
      <c r="W58" s="121"/>
      <c r="X58" s="122">
        <v>159395</v>
      </c>
      <c r="Y58" s="106">
        <v>159395</v>
      </c>
      <c r="Z58" s="98">
        <f t="shared" si="6"/>
        <v>105.27445528337154</v>
      </c>
      <c r="AA58" s="115">
        <f t="shared" si="9"/>
        <v>100</v>
      </c>
      <c r="AB58" s="16"/>
    </row>
    <row r="59" spans="1:28" ht="13.5" thickBot="1">
      <c r="A59" s="153" t="s">
        <v>61</v>
      </c>
      <c r="B59" s="123">
        <v>70060</v>
      </c>
      <c r="C59" s="124"/>
      <c r="D59" s="124"/>
      <c r="E59" s="124">
        <f>SUM(B59:D59)</f>
        <v>70060</v>
      </c>
      <c r="F59" s="124"/>
      <c r="G59" s="124"/>
      <c r="H59" s="124"/>
      <c r="I59" s="124">
        <f>SUM(E59+F59+G59+H59)</f>
        <v>70060</v>
      </c>
      <c r="J59" s="124"/>
      <c r="K59" s="124"/>
      <c r="L59" s="124"/>
      <c r="M59" s="124"/>
      <c r="N59" s="124"/>
      <c r="O59" s="124"/>
      <c r="P59" s="124"/>
      <c r="Q59" s="124"/>
      <c r="R59" s="124">
        <f>SUM(I59+J59+K59+L59+M59+N59+O59+P59+Q59)</f>
        <v>70060</v>
      </c>
      <c r="S59" s="124"/>
      <c r="T59" s="124"/>
      <c r="U59" s="124"/>
      <c r="V59" s="124"/>
      <c r="W59" s="124"/>
      <c r="X59" s="125">
        <v>53937</v>
      </c>
      <c r="Y59" s="126">
        <v>53936</v>
      </c>
      <c r="Z59" s="127">
        <f>Y59/B59*100</f>
        <v>76.98544105052811</v>
      </c>
      <c r="AA59" s="128">
        <f t="shared" si="9"/>
        <v>99.9981459851308</v>
      </c>
      <c r="AB59" s="16"/>
    </row>
    <row r="60" spans="1:28" ht="12.75">
      <c r="A60" s="91"/>
      <c r="B60" s="129"/>
      <c r="C60" s="130"/>
      <c r="D60" s="131"/>
      <c r="E60" s="129"/>
      <c r="F60" s="131"/>
      <c r="G60" s="131"/>
      <c r="H60" s="131"/>
      <c r="I60" s="129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2"/>
      <c r="Y60" s="132"/>
      <c r="Z60" s="133"/>
      <c r="AA60" s="129"/>
      <c r="AB60" s="16"/>
    </row>
    <row r="61" spans="1:28" ht="12.75">
      <c r="A61" s="91" t="s">
        <v>52</v>
      </c>
      <c r="B61" s="93"/>
      <c r="C61" s="134"/>
      <c r="D61" s="134"/>
      <c r="E61" s="129"/>
      <c r="F61" s="134"/>
      <c r="G61" s="134"/>
      <c r="H61" s="134"/>
      <c r="I61" s="129"/>
      <c r="J61" s="134"/>
      <c r="K61" s="134"/>
      <c r="L61" s="134"/>
      <c r="M61" s="134"/>
      <c r="N61" s="134"/>
      <c r="O61" s="134"/>
      <c r="P61" s="134"/>
      <c r="Q61" s="134"/>
      <c r="R61" s="131"/>
      <c r="S61" s="134"/>
      <c r="T61" s="134"/>
      <c r="U61" s="134"/>
      <c r="V61" s="134"/>
      <c r="W61" s="135"/>
      <c r="X61" s="132"/>
      <c r="Y61" s="132"/>
      <c r="Z61" s="132"/>
      <c r="AA61" s="129"/>
      <c r="AB61" s="16"/>
    </row>
    <row r="62" spans="1:28" ht="12.75">
      <c r="A62" s="91" t="s">
        <v>102</v>
      </c>
      <c r="B62" s="9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  <c r="Y62" s="93"/>
      <c r="Z62" s="93"/>
      <c r="AA62" s="92"/>
      <c r="AB62" s="16"/>
    </row>
    <row r="63" spans="1:28" ht="12.75">
      <c r="A63" s="91"/>
      <c r="B63" s="93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  <c r="Y63" s="93"/>
      <c r="Z63" s="93"/>
      <c r="AA63" s="92"/>
      <c r="AB63" s="16"/>
    </row>
    <row r="64" spans="1:28" ht="12.75">
      <c r="A64" s="91"/>
      <c r="B64" s="93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  <c r="Y64" s="93"/>
      <c r="Z64" s="93"/>
      <c r="AA64" s="92"/>
      <c r="AB64" s="16"/>
    </row>
    <row r="65" spans="1:28" ht="12.75">
      <c r="A65" s="91"/>
      <c r="B65" s="93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  <c r="Y65" s="93"/>
      <c r="Z65" s="93"/>
      <c r="AA65" s="92"/>
      <c r="AB65" s="16"/>
    </row>
    <row r="66" spans="1:28" ht="12.75">
      <c r="A66" s="14"/>
      <c r="B66" s="16"/>
      <c r="C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16"/>
      <c r="X66" s="16"/>
      <c r="Y66" s="16"/>
      <c r="Z66" s="16"/>
      <c r="AA66" s="7"/>
      <c r="AB66" s="16"/>
    </row>
    <row r="67" spans="2:27" ht="12.75">
      <c r="B67" s="16"/>
      <c r="AA67" s="1"/>
    </row>
    <row r="68" spans="2:27" ht="12.75">
      <c r="B68" s="16"/>
      <c r="AA68" s="1"/>
    </row>
    <row r="69" spans="2:27" ht="12.75">
      <c r="B69" s="16"/>
      <c r="AA69" s="1"/>
    </row>
    <row r="70" spans="2:27" ht="12.75">
      <c r="B70" s="16"/>
      <c r="AA70" s="1"/>
    </row>
    <row r="71" spans="2:27" ht="12.75">
      <c r="B71" s="16"/>
      <c r="AA71" s="1"/>
    </row>
    <row r="72" spans="2:27" ht="12.75">
      <c r="B72" s="16"/>
      <c r="AA72" s="1"/>
    </row>
    <row r="73" spans="2:27" ht="12.75">
      <c r="B73" s="16"/>
      <c r="AA73" s="1"/>
    </row>
    <row r="74" spans="2:27" ht="12.75">
      <c r="B74" s="16"/>
      <c r="AA74" s="1"/>
    </row>
    <row r="75" spans="2:27" ht="12.75">
      <c r="B75" s="16"/>
      <c r="AA75" s="1"/>
    </row>
    <row r="76" spans="2:27" ht="12.75">
      <c r="B76" s="16"/>
      <c r="AA76" s="1"/>
    </row>
    <row r="77" spans="2:27" ht="12.75">
      <c r="B77" s="16"/>
      <c r="AA77" s="1"/>
    </row>
    <row r="78" spans="2:27" ht="12.75">
      <c r="B78" s="16"/>
      <c r="AA78" s="1"/>
    </row>
    <row r="79" spans="2:27" ht="12.75">
      <c r="B79" s="16"/>
      <c r="AA79" s="1"/>
    </row>
    <row r="80" spans="2:27" ht="12.75">
      <c r="B80" s="16"/>
      <c r="AA80" s="1"/>
    </row>
    <row r="81" spans="2:27" ht="12.75">
      <c r="B81" s="16"/>
      <c r="AA81" s="1"/>
    </row>
    <row r="82" spans="2:27" ht="12.75">
      <c r="B82" s="16"/>
      <c r="AA82" s="1"/>
    </row>
    <row r="83" spans="2:27" ht="12.75">
      <c r="B83" s="16"/>
      <c r="AA83" s="1"/>
    </row>
    <row r="84" spans="2:27" ht="12.75">
      <c r="B84" s="87"/>
      <c r="AA84" s="1"/>
    </row>
    <row r="85" spans="2:27" ht="12.75">
      <c r="B85" s="87"/>
      <c r="AA85" s="1"/>
    </row>
    <row r="86" spans="2:27" ht="12.75">
      <c r="B86" s="87"/>
      <c r="AA86" s="1"/>
    </row>
    <row r="87" spans="2:27" ht="12.75">
      <c r="B87" s="87"/>
      <c r="AA87" s="1"/>
    </row>
    <row r="88" spans="2:27" ht="12.75">
      <c r="B88" s="87"/>
      <c r="AA88" s="1"/>
    </row>
    <row r="89" spans="2:27" ht="12.75">
      <c r="B89" s="87"/>
      <c r="AA89" s="1"/>
    </row>
    <row r="90" spans="2:27" ht="12.75">
      <c r="B90" s="87"/>
      <c r="AA90" s="1"/>
    </row>
    <row r="91" spans="2:27" ht="12.75">
      <c r="B91" s="87"/>
      <c r="AA91" s="1"/>
    </row>
    <row r="92" spans="2:27" ht="12.75">
      <c r="B92" s="87"/>
      <c r="AA92" s="1"/>
    </row>
    <row r="93" spans="2:27" ht="12.75">
      <c r="B93" s="87"/>
      <c r="AA93" s="1"/>
    </row>
    <row r="94" spans="2:27" ht="12.75">
      <c r="B94" s="87"/>
      <c r="AA94" s="1"/>
    </row>
    <row r="95" spans="2:27" ht="12.75">
      <c r="B95" s="87"/>
      <c r="AA95" s="1"/>
    </row>
    <row r="96" spans="2:27" ht="12.75">
      <c r="B96" s="87"/>
      <c r="AA96" s="1"/>
    </row>
    <row r="97" spans="2:27" ht="12.75">
      <c r="B97" s="87"/>
      <c r="AA97" s="1"/>
    </row>
    <row r="98" spans="2:27" ht="12.75">
      <c r="B98" s="87"/>
      <c r="AA98" s="1"/>
    </row>
    <row r="99" spans="2:27" ht="12.75">
      <c r="B99" s="87"/>
      <c r="AA99" s="1"/>
    </row>
    <row r="100" spans="2:27" ht="12.75">
      <c r="B100" s="87"/>
      <c r="AA100" s="1"/>
    </row>
    <row r="101" spans="2:27" ht="12.75">
      <c r="B101" s="87"/>
      <c r="AA101" s="1"/>
    </row>
    <row r="102" spans="2:27" ht="12.75">
      <c r="B102" s="87"/>
      <c r="AA102" s="1"/>
    </row>
    <row r="103" spans="2:27" ht="12.75">
      <c r="B103" s="87"/>
      <c r="AA103" s="1"/>
    </row>
    <row r="104" spans="2:27" ht="12.75">
      <c r="B104" s="87"/>
      <c r="AA104" s="1"/>
    </row>
    <row r="105" spans="2:27" ht="12.75">
      <c r="B105" s="87"/>
      <c r="AA105" s="1"/>
    </row>
    <row r="106" spans="2:27" ht="12.75">
      <c r="B106" s="87"/>
      <c r="AA106" s="1"/>
    </row>
    <row r="107" spans="2:27" ht="12.75">
      <c r="B107" s="87"/>
      <c r="AA107" s="1"/>
    </row>
    <row r="108" spans="2:27" ht="12.75">
      <c r="B108" s="87"/>
      <c r="AA108" s="1"/>
    </row>
    <row r="109" spans="2:27" ht="12.75">
      <c r="B109" s="87"/>
      <c r="AA109" s="1"/>
    </row>
    <row r="110" spans="2:27" ht="12.75">
      <c r="B110" s="87"/>
      <c r="AA110" s="1"/>
    </row>
    <row r="111" spans="2:27" ht="12.75">
      <c r="B111" s="87"/>
      <c r="AA111" s="1"/>
    </row>
    <row r="112" spans="2:27" ht="12.75">
      <c r="B112" s="87"/>
      <c r="AA112" s="1"/>
    </row>
    <row r="113" spans="2:27" ht="12.75">
      <c r="B113" s="87"/>
      <c r="AA113" s="1"/>
    </row>
    <row r="114" spans="2:27" ht="12.75">
      <c r="B114" s="87"/>
      <c r="AA114" s="1"/>
    </row>
    <row r="115" spans="2:27" ht="12.75">
      <c r="B115" s="87"/>
      <c r="AA115" s="1"/>
    </row>
    <row r="116" spans="2:27" ht="12.75">
      <c r="B116" s="87"/>
      <c r="AA116" s="1"/>
    </row>
    <row r="117" spans="2:27" ht="12.75">
      <c r="B117" s="87"/>
      <c r="AA117" s="1"/>
    </row>
    <row r="118" spans="2:27" ht="12.75">
      <c r="B118" s="87"/>
      <c r="AA118" s="1"/>
    </row>
    <row r="119" spans="2:27" ht="12.75">
      <c r="B119" s="87"/>
      <c r="AA119" s="1"/>
    </row>
    <row r="120" spans="2:27" ht="12.75">
      <c r="B120" s="87"/>
      <c r="AA120" s="1"/>
    </row>
    <row r="121" spans="2:27" ht="12.75">
      <c r="B121" s="87"/>
      <c r="AA121" s="1"/>
    </row>
    <row r="122" spans="2:27" ht="12.75">
      <c r="B122" s="87"/>
      <c r="AA122" s="1"/>
    </row>
    <row r="123" spans="2:27" ht="12.75">
      <c r="B123" s="87"/>
      <c r="AA123" s="1"/>
    </row>
    <row r="124" spans="2:27" ht="12.75">
      <c r="B124" s="87"/>
      <c r="AA124" s="1"/>
    </row>
    <row r="125" spans="2:27" ht="12.75">
      <c r="B125" s="87"/>
      <c r="AA125" s="1"/>
    </row>
    <row r="126" spans="2:27" ht="12.75">
      <c r="B126" s="87"/>
      <c r="AA126" s="1"/>
    </row>
    <row r="127" spans="2:27" ht="12.75">
      <c r="B127" s="87"/>
      <c r="AA127" s="1"/>
    </row>
    <row r="128" spans="2:27" ht="12.75">
      <c r="B128" s="87"/>
      <c r="AA128" s="1"/>
    </row>
    <row r="129" spans="2:27" ht="12.75">
      <c r="B129" s="87"/>
      <c r="AA129" s="1"/>
    </row>
    <row r="130" spans="2:27" ht="12.75">
      <c r="B130" s="87"/>
      <c r="AA130" s="1"/>
    </row>
    <row r="131" spans="2:27" ht="12.75">
      <c r="B131" s="87"/>
      <c r="AA131" s="1"/>
    </row>
    <row r="132" spans="2:27" ht="12.75">
      <c r="B132" s="87"/>
      <c r="AA132" s="1"/>
    </row>
    <row r="133" spans="2:27" ht="12.75">
      <c r="B133" s="87"/>
      <c r="AA133" s="1"/>
    </row>
    <row r="134" spans="2:27" ht="12.75">
      <c r="B134" s="87"/>
      <c r="AA134" s="1"/>
    </row>
    <row r="135" spans="2:27" ht="12.75">
      <c r="B135"/>
      <c r="AA135" s="1"/>
    </row>
    <row r="136" spans="2:27" ht="12.75">
      <c r="B136"/>
      <c r="AA136" s="1"/>
    </row>
    <row r="137" spans="2:27" ht="12.75">
      <c r="B137"/>
      <c r="AA137" s="1"/>
    </row>
    <row r="138" spans="2:27" ht="12.75">
      <c r="B138"/>
      <c r="AA138" s="1"/>
    </row>
    <row r="139" spans="2:27" ht="12.75">
      <c r="B139"/>
      <c r="AA139" s="1"/>
    </row>
    <row r="140" spans="2:27" ht="12.75">
      <c r="B140"/>
      <c r="AA140" s="1"/>
    </row>
    <row r="141" spans="2:27" ht="12.75">
      <c r="B141"/>
      <c r="AA141" s="1"/>
    </row>
    <row r="142" spans="2:27" ht="12.75">
      <c r="B142"/>
      <c r="AA142" s="1"/>
    </row>
    <row r="143" spans="2:27" ht="12.75">
      <c r="B143"/>
      <c r="AA143" s="1"/>
    </row>
    <row r="144" spans="2:27" ht="12.75">
      <c r="B144"/>
      <c r="AA144" s="1"/>
    </row>
    <row r="145" spans="2:27" ht="12.75">
      <c r="B145"/>
      <c r="AA145" s="1"/>
    </row>
    <row r="146" spans="2:27" ht="12.75">
      <c r="B146"/>
      <c r="AA146" s="1"/>
    </row>
    <row r="147" spans="2:27" ht="12.75">
      <c r="B147"/>
      <c r="AA147" s="1"/>
    </row>
    <row r="148" spans="2:27" ht="12.75">
      <c r="B148"/>
      <c r="AA148" s="1"/>
    </row>
    <row r="149" spans="2:27" ht="12.75">
      <c r="B149"/>
      <c r="AA149" s="1"/>
    </row>
    <row r="150" spans="2:27" ht="12.75">
      <c r="B150"/>
      <c r="AA150" s="1"/>
    </row>
    <row r="151" spans="2:27" ht="12.75">
      <c r="B151"/>
      <c r="AA151" s="1"/>
    </row>
    <row r="152" spans="2:27" ht="12.75">
      <c r="B152"/>
      <c r="AA152" s="1"/>
    </row>
    <row r="153" spans="2:27" ht="12.75">
      <c r="B153"/>
      <c r="AA153" s="1"/>
    </row>
    <row r="154" spans="2:27" ht="12.75">
      <c r="B154"/>
      <c r="AA154" s="1"/>
    </row>
    <row r="155" spans="2:27" ht="12.75">
      <c r="B155"/>
      <c r="AA155" s="1"/>
    </row>
    <row r="156" spans="2:27" ht="12.75">
      <c r="B156"/>
      <c r="AA156" s="1"/>
    </row>
    <row r="157" spans="2:27" ht="12.75">
      <c r="B157"/>
      <c r="AA157" s="1"/>
    </row>
    <row r="158" spans="2:27" ht="12.75">
      <c r="B158"/>
      <c r="AA158" s="1"/>
    </row>
    <row r="159" spans="2:27" ht="12.75">
      <c r="B159"/>
      <c r="AA159" s="1"/>
    </row>
    <row r="160" spans="2:27" ht="12.75">
      <c r="B160"/>
      <c r="AA160" s="1"/>
    </row>
    <row r="161" spans="2:27" ht="12.75">
      <c r="B161"/>
      <c r="AA161" s="1"/>
    </row>
    <row r="162" spans="2:27" ht="12.75">
      <c r="B162"/>
      <c r="AA162" s="1"/>
    </row>
    <row r="163" spans="2:27" ht="12.75">
      <c r="B163"/>
      <c r="AA163" s="1"/>
    </row>
    <row r="164" spans="2:27" ht="12.75">
      <c r="B164"/>
      <c r="AA164" s="1"/>
    </row>
    <row r="165" spans="2:27" ht="12.75">
      <c r="B165"/>
      <c r="AA165" s="1"/>
    </row>
    <row r="166" spans="2:27" ht="12.75">
      <c r="B166"/>
      <c r="AA166" s="1"/>
    </row>
    <row r="167" spans="2:27" ht="12.75">
      <c r="B167"/>
      <c r="AA167" s="1"/>
    </row>
    <row r="168" spans="2:27" ht="12.75">
      <c r="B168"/>
      <c r="AA168" s="1"/>
    </row>
    <row r="169" spans="2:27" ht="12.75">
      <c r="B169"/>
      <c r="AA169" s="1"/>
    </row>
    <row r="170" spans="2:27" ht="12.75">
      <c r="B170"/>
      <c r="AA170" s="1"/>
    </row>
    <row r="171" spans="2:27" ht="12.75">
      <c r="B171"/>
      <c r="AA171" s="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  <row r="279" ht="12.75">
      <c r="B279"/>
    </row>
    <row r="280" ht="12.75">
      <c r="B280"/>
    </row>
    <row r="281" ht="12.75">
      <c r="B281"/>
    </row>
    <row r="282" ht="12.75">
      <c r="B282"/>
    </row>
    <row r="283" ht="12.75">
      <c r="B283"/>
    </row>
    <row r="284" ht="12.75">
      <c r="B284"/>
    </row>
    <row r="285" ht="12.75">
      <c r="B285"/>
    </row>
    <row r="286" ht="12.75">
      <c r="B286"/>
    </row>
    <row r="287" ht="12.75">
      <c r="B287"/>
    </row>
    <row r="288" ht="12.75">
      <c r="B288"/>
    </row>
    <row r="289" ht="12.75">
      <c r="B289"/>
    </row>
    <row r="290" ht="12.75">
      <c r="B290"/>
    </row>
    <row r="291" ht="12.75">
      <c r="B291"/>
    </row>
    <row r="292" ht="12.75">
      <c r="B292"/>
    </row>
    <row r="293" ht="12.75">
      <c r="B293"/>
    </row>
    <row r="294" ht="12.75">
      <c r="B294"/>
    </row>
    <row r="295" ht="12.75">
      <c r="B295"/>
    </row>
    <row r="296" ht="12.75">
      <c r="B296"/>
    </row>
    <row r="297" ht="12.75">
      <c r="B297"/>
    </row>
    <row r="298" ht="12.75">
      <c r="B298"/>
    </row>
    <row r="299" ht="12.75">
      <c r="B299"/>
    </row>
    <row r="300" ht="12.75">
      <c r="B300"/>
    </row>
    <row r="301" ht="12.75">
      <c r="B301"/>
    </row>
    <row r="302" ht="12.75">
      <c r="B302"/>
    </row>
    <row r="303" ht="12.75">
      <c r="B303"/>
    </row>
    <row r="304" ht="12.75">
      <c r="B304"/>
    </row>
    <row r="305" ht="12.75">
      <c r="B305"/>
    </row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2.75">
      <c r="B325"/>
    </row>
    <row r="326" ht="12.75">
      <c r="B326"/>
    </row>
    <row r="327" ht="12.75">
      <c r="B327"/>
    </row>
    <row r="328" ht="12.75">
      <c r="B328"/>
    </row>
    <row r="329" ht="12.75">
      <c r="B329"/>
    </row>
    <row r="330" ht="12.75">
      <c r="B330"/>
    </row>
    <row r="331" ht="12.75">
      <c r="B331"/>
    </row>
    <row r="332" ht="12.75">
      <c r="B332"/>
    </row>
    <row r="333" ht="12.75">
      <c r="B333"/>
    </row>
    <row r="334" ht="12.75">
      <c r="B334"/>
    </row>
    <row r="335" ht="12.75">
      <c r="B335"/>
    </row>
    <row r="336" ht="12.75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  <row r="348" ht="12.75">
      <c r="B348"/>
    </row>
    <row r="349" ht="12.75">
      <c r="B349"/>
    </row>
    <row r="350" ht="12.75">
      <c r="B350"/>
    </row>
    <row r="351" ht="12.75">
      <c r="B351"/>
    </row>
    <row r="352" ht="12.75">
      <c r="B352"/>
    </row>
    <row r="353" ht="12.75">
      <c r="B353"/>
    </row>
    <row r="354" ht="12.75">
      <c r="B354"/>
    </row>
    <row r="355" ht="12.75">
      <c r="B355"/>
    </row>
    <row r="356" ht="12.75">
      <c r="B356"/>
    </row>
    <row r="357" ht="12.75">
      <c r="B357"/>
    </row>
    <row r="358" ht="12.75">
      <c r="B358"/>
    </row>
    <row r="359" ht="12.75">
      <c r="B359"/>
    </row>
    <row r="360" ht="12.75">
      <c r="B360"/>
    </row>
    <row r="361" ht="12.75">
      <c r="B361"/>
    </row>
    <row r="362" ht="12.75">
      <c r="B362"/>
    </row>
    <row r="363" ht="12.75">
      <c r="B363"/>
    </row>
    <row r="364" ht="12.75">
      <c r="B364"/>
    </row>
    <row r="365" ht="12.75">
      <c r="B365"/>
    </row>
    <row r="366" ht="12.75">
      <c r="B366"/>
    </row>
  </sheetData>
  <mergeCells count="9">
    <mergeCell ref="A55:A56"/>
    <mergeCell ref="A5:AA5"/>
    <mergeCell ref="A53:A54"/>
    <mergeCell ref="B9:B10"/>
    <mergeCell ref="A9:A10"/>
    <mergeCell ref="X9:X10"/>
    <mergeCell ref="Y9:Y10"/>
    <mergeCell ref="AA9:AA10"/>
    <mergeCell ref="Z9:Z10"/>
  </mergeCells>
  <printOptions horizontalCentered="1" verticalCentered="1"/>
  <pageMargins left="0.5905511811023623" right="0" top="0" bottom="0" header="0" footer="0"/>
  <pageSetup horizontalDpi="600" verticalDpi="600" orientation="portrait" paperSize="9" scale="80" r:id="rId1"/>
  <headerFooter alignWithMargins="0">
    <oddHeader>&amp;RTabuľka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Mikulik</dc:creator>
  <cp:keywords/>
  <dc:description/>
  <cp:lastModifiedBy>vasina jozef</cp:lastModifiedBy>
  <cp:lastPrinted>2009-03-31T11:16:20Z</cp:lastPrinted>
  <dcterms:created xsi:type="dcterms:W3CDTF">2002-01-10T07:03:40Z</dcterms:created>
  <dcterms:modified xsi:type="dcterms:W3CDTF">2009-04-07T06:51:11Z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124121338</vt:i4>
  </property>
  <property fmtid="{D5CDD505-2E9C-101B-9397-08002B2CF9AE}" pid="4" name="_EmailSubje">
    <vt:lpwstr>KM-1-20/Vl-2009  Návrh záverečného účtu kapitoly Ministerstva vnútra  SR za rok 2008</vt:lpwstr>
  </property>
  <property fmtid="{D5CDD505-2E9C-101B-9397-08002B2CF9AE}" pid="5" name="_AuthorEma">
    <vt:lpwstr>katarina.tapferova@minv.sk</vt:lpwstr>
  </property>
  <property fmtid="{D5CDD505-2E9C-101B-9397-08002B2CF9AE}" pid="6" name="_AuthorEmailDisplayNa">
    <vt:lpwstr>Katarina Tapferova</vt:lpwstr>
  </property>
</Properties>
</file>