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720" windowHeight="7320" activeTab="0"/>
  </bookViews>
  <sheets>
    <sheet name="2001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  <sheet name="Sheet17" sheetId="18" r:id="rId18"/>
    <sheet name="Sheet18" sheetId="19" r:id="rId19"/>
    <sheet name="Sheet19" sheetId="20" r:id="rId20"/>
    <sheet name="Sheet20" sheetId="21" r:id="rId21"/>
    <sheet name="Sheet21" sheetId="22" r:id="rId22"/>
    <sheet name="Sheet22" sheetId="23" r:id="rId23"/>
    <sheet name="Sheet23" sheetId="24" r:id="rId24"/>
    <sheet name="Sheet24" sheetId="25" r:id="rId25"/>
    <sheet name="Sheet25" sheetId="26" r:id="rId26"/>
    <sheet name="Sheet26" sheetId="27" r:id="rId27"/>
    <sheet name="Sheet27" sheetId="28" r:id="rId28"/>
    <sheet name="Sheet28" sheetId="29" r:id="rId29"/>
    <sheet name="Sheet29" sheetId="30" r:id="rId30"/>
    <sheet name="Sheet30" sheetId="31" r:id="rId31"/>
    <sheet name="Sheet31" sheetId="32" r:id="rId32"/>
    <sheet name="Sheet32" sheetId="33" r:id="rId33"/>
    <sheet name="Sheet33" sheetId="34" r:id="rId34"/>
    <sheet name="Sheet34" sheetId="35" r:id="rId35"/>
    <sheet name="Sheet35" sheetId="36" r:id="rId36"/>
    <sheet name="Sheet36" sheetId="37" r:id="rId37"/>
    <sheet name="Sheet37" sheetId="38" r:id="rId38"/>
    <sheet name="Sheet38" sheetId="39" r:id="rId39"/>
    <sheet name="Sheet39" sheetId="40" r:id="rId40"/>
    <sheet name="Sheet40" sheetId="41" r:id="rId41"/>
    <sheet name="Sheet41" sheetId="42" r:id="rId42"/>
    <sheet name="Sheet42" sheetId="43" r:id="rId43"/>
    <sheet name="Sheet43" sheetId="44" r:id="rId44"/>
    <sheet name="Sheet44" sheetId="45" r:id="rId45"/>
    <sheet name="Sheet45" sheetId="46" r:id="rId46"/>
    <sheet name="Sheet46" sheetId="47" r:id="rId47"/>
    <sheet name="Sheet47" sheetId="48" r:id="rId48"/>
    <sheet name="Sheet48" sheetId="49" r:id="rId49"/>
    <sheet name="Sheet49" sheetId="50" r:id="rId50"/>
    <sheet name="Sheet50" sheetId="51" r:id="rId51"/>
    <sheet name="Sheet51" sheetId="52" r:id="rId52"/>
    <sheet name="Sheet52" sheetId="53" r:id="rId53"/>
    <sheet name="Sheet53" sheetId="54" r:id="rId54"/>
    <sheet name="Sheet54" sheetId="55" r:id="rId55"/>
    <sheet name="Sheet55" sheetId="56" r:id="rId56"/>
    <sheet name="Sheet56" sheetId="57" r:id="rId57"/>
    <sheet name="Sheet57" sheetId="58" r:id="rId58"/>
    <sheet name="Sheet58" sheetId="59" r:id="rId59"/>
    <sheet name="Sheet59" sheetId="60" r:id="rId60"/>
    <sheet name="Sheet60" sheetId="61" r:id="rId61"/>
    <sheet name="Sheet61" sheetId="62" r:id="rId62"/>
    <sheet name="Sheet62" sheetId="63" r:id="rId63"/>
    <sheet name="Sheet63" sheetId="64" r:id="rId64"/>
    <sheet name="Sheet64" sheetId="65" r:id="rId65"/>
    <sheet name="Sheet65" sheetId="66" r:id="rId66"/>
    <sheet name="Sheet66" sheetId="67" r:id="rId67"/>
    <sheet name="Sheet67" sheetId="68" r:id="rId68"/>
    <sheet name="Sheet68" sheetId="69" r:id="rId69"/>
    <sheet name="Sheet69" sheetId="70" r:id="rId70"/>
    <sheet name="Sheet70" sheetId="71" r:id="rId71"/>
    <sheet name="Sheet71" sheetId="72" r:id="rId72"/>
    <sheet name="Sheet72" sheetId="73" r:id="rId73"/>
  </sheets>
  <externalReferences>
    <externalReference r:id="rId76"/>
  </externalReferences>
  <definedNames/>
  <calcPr fullCalcOnLoad="1"/>
</workbook>
</file>

<file path=xl/comments4.xml><?xml version="1.0" encoding="utf-8"?>
<comments xmlns="http://schemas.openxmlformats.org/spreadsheetml/2006/main">
  <authors>
    <author>Belesova</author>
  </authors>
  <commentList>
    <comment ref="A31" authorId="0">
      <text>
        <r>
          <rPr>
            <b/>
            <sz val="8"/>
            <rFont val="Tahoma"/>
            <family val="0"/>
          </rPr>
          <t>Belesova:</t>
        </r>
        <r>
          <rPr>
            <sz val="8"/>
            <rFont val="Tahoma"/>
            <family val="0"/>
          </rPr>
          <t xml:space="preserve">
pred rokom 2001 bol názov Rastlinné tuky (margar.)</t>
        </r>
      </text>
    </comment>
    <comment ref="B44" authorId="0">
      <text>
        <r>
          <rPr>
            <b/>
            <sz val="8"/>
            <rFont val="Tahoma"/>
            <family val="0"/>
          </rPr>
          <t>Belesova:</t>
        </r>
        <r>
          <rPr>
            <sz val="8"/>
            <rFont val="Tahoma"/>
            <family val="0"/>
          </rPr>
          <t xml:space="preserve">
až od r.2001 sú uvedené tony</t>
        </r>
      </text>
    </comment>
    <comment ref="B45" authorId="0">
      <text>
        <r>
          <rPr>
            <b/>
            <sz val="8"/>
            <rFont val="Tahoma"/>
            <family val="0"/>
          </rPr>
          <t>Belesova:</t>
        </r>
        <r>
          <rPr>
            <sz val="8"/>
            <rFont val="Tahoma"/>
            <family val="0"/>
          </rPr>
          <t xml:space="preserve">
až od r.2001 sú uvedené tony</t>
        </r>
      </text>
    </comment>
  </commentList>
</comments>
</file>

<file path=xl/sharedStrings.xml><?xml version="1.0" encoding="utf-8"?>
<sst xmlns="http://schemas.openxmlformats.org/spreadsheetml/2006/main" count="3677" uniqueCount="1840">
  <si>
    <t xml:space="preserve">Podiel pridanej hodnoty na výrobe      </t>
  </si>
  <si>
    <t xml:space="preserve">Viazanosť HIM na výrobu                </t>
  </si>
  <si>
    <t xml:space="preserve">Efektívnosť majetku (využitie HIM)     </t>
  </si>
  <si>
    <t xml:space="preserve">Pridaná hodnota na 1 Sk HNIM           </t>
  </si>
  <si>
    <t xml:space="preserve">Majetková vybavenosť na pracovníka     </t>
  </si>
  <si>
    <t xml:space="preserve">Doba obratu zásob                      </t>
  </si>
  <si>
    <t>dni</t>
  </si>
  <si>
    <t xml:space="preserve">Doba splatnosti krátkodobých záväzkov  </t>
  </si>
  <si>
    <t xml:space="preserve">Doba inkasa krátkodobých pohľadávok    </t>
  </si>
  <si>
    <t xml:space="preserve">Podiel zásob na výnosoch               </t>
  </si>
  <si>
    <t>Koef. plat. neschopnosti z cel. záv., pohľ.</t>
  </si>
  <si>
    <t>Koef. plat. neschopnosti zo záv., pohľ., PLS</t>
  </si>
  <si>
    <t xml:space="preserve">Bežná likvidita                        </t>
  </si>
  <si>
    <t xml:space="preserve">Celková likvidita                      </t>
  </si>
  <si>
    <t xml:space="preserve">Celková zadĺženosť aktív               </t>
  </si>
  <si>
    <t xml:space="preserve">Úverová zadĺženosť aktív               </t>
  </si>
  <si>
    <t xml:space="preserve">Úverová zadĺženosť vlastného imania    </t>
  </si>
  <si>
    <t>Podiel vlastného k cudziemu kapitálu</t>
  </si>
  <si>
    <t xml:space="preserve">Celková zadĺženosť na podnik           </t>
  </si>
  <si>
    <t xml:space="preserve">Úverová zadĺženosť na podnik           </t>
  </si>
  <si>
    <t xml:space="preserve">Produktívnosť celkových aktív          </t>
  </si>
  <si>
    <t xml:space="preserve">Produktívnosť fixných aktív            </t>
  </si>
  <si>
    <t xml:space="preserve">Produktívnosť obežných aktív           </t>
  </si>
  <si>
    <t xml:space="preserve">Opotrebovanosť HNIM                    </t>
  </si>
  <si>
    <t>Podiel strojových z cel. obst. investícií</t>
  </si>
  <si>
    <t>Podiel stavebných z cel. obst. investícií</t>
  </si>
  <si>
    <t>Podiel zahr. zdrojov na celk. obstar. investícií</t>
  </si>
  <si>
    <t>Ročná obnova majetku</t>
  </si>
  <si>
    <t xml:space="preserve">Disponibilné zdroje na obnovu HIM      </t>
  </si>
  <si>
    <t xml:space="preserve">Podiel výroby na celkovej výrobe       </t>
  </si>
  <si>
    <t xml:space="preserve">Podiel zásob na obežných aktívach      </t>
  </si>
  <si>
    <t xml:space="preserve">Podiel pohľadávok na obežných aktívach </t>
  </si>
  <si>
    <t>Podiel finanč. majetku na obežných aktívach</t>
  </si>
  <si>
    <t xml:space="preserve">Podiel záväzkov na cudzích zdrojov     </t>
  </si>
  <si>
    <t xml:space="preserve">Podiel bank. úverov na cudzích zdrojov   </t>
  </si>
  <si>
    <t>Počet podnikov so zahr. kapitálom na inv.</t>
  </si>
  <si>
    <t>počet</t>
  </si>
  <si>
    <t>Počet podnikov: cudzí kapitál&gt;cel. aktíva</t>
  </si>
  <si>
    <t>Tabuľka P 69</t>
  </si>
  <si>
    <t>Počet podnikov: cudzí kapitál&gt;cel. pasíva</t>
  </si>
  <si>
    <t>VÝKAZ O MAJETKU A ZÁVÄZKOCH</t>
  </si>
  <si>
    <t>za samostatne hospodáriacich roľníkov</t>
  </si>
  <si>
    <t>Tabuľka P 71</t>
  </si>
  <si>
    <t>do 50 ha</t>
  </si>
  <si>
    <t>51 - 100 ha</t>
  </si>
  <si>
    <t>101 - 500 ha</t>
  </si>
  <si>
    <t>nad 500 ha</t>
  </si>
  <si>
    <t>Spolu *</t>
  </si>
  <si>
    <t xml:space="preserve"> Nehmotný investičný majetok</t>
  </si>
  <si>
    <t xml:space="preserve"> Hmotný investičný majetok</t>
  </si>
  <si>
    <t xml:space="preserve"> Zásoby celkom </t>
  </si>
  <si>
    <t xml:space="preserve"> z toho: materiál</t>
  </si>
  <si>
    <t xml:space="preserve">             tovar</t>
  </si>
  <si>
    <t xml:space="preserve">             nedokončená výroba</t>
  </si>
  <si>
    <t xml:space="preserve"> Pohľadávky</t>
  </si>
  <si>
    <t xml:space="preserve"> Peniaze a ceniny</t>
  </si>
  <si>
    <t xml:space="preserve"> Priebežné položky (+ –)</t>
  </si>
  <si>
    <t xml:space="preserve"> Bankové účty</t>
  </si>
  <si>
    <t xml:space="preserve"> Majetkové cenné papiere a vklady</t>
  </si>
  <si>
    <t xml:space="preserve"> Ostatný finančný majetok</t>
  </si>
  <si>
    <t xml:space="preserve"> Oprav.položka k nadobud.majetku</t>
  </si>
  <si>
    <t xml:space="preserve"> Majetok celkom</t>
  </si>
  <si>
    <t xml:space="preserve"> Rezervy</t>
  </si>
  <si>
    <t xml:space="preserve"> Záväzky</t>
  </si>
  <si>
    <t xml:space="preserve"> Úvery</t>
  </si>
  <si>
    <t xml:space="preserve"> Záväzky celkom</t>
  </si>
  <si>
    <t xml:space="preserve"> Rozdiel majetku a záväzkov</t>
  </si>
  <si>
    <t>* Vrátane 7 podnikov bez pôdy</t>
  </si>
  <si>
    <t>VYBRANÉ UKAZOVATELE MALÝCH A STREDNÝCH PODNIKOV</t>
  </si>
  <si>
    <t>za poľnohospodársku prvovýrobu (podľa počtu zamestnancov)</t>
  </si>
  <si>
    <t>Tabuľka P 72</t>
  </si>
  <si>
    <t>Výnosy na podnik            v tis.Sk</t>
  </si>
  <si>
    <t>Náklady na podnik           v tis.Sk</t>
  </si>
  <si>
    <t>HV pred zdanením        na podnik v tis. Sk</t>
  </si>
  <si>
    <t>Počet ziskových podnikov</t>
  </si>
  <si>
    <t>Počet zamestnancov 1 - 50</t>
  </si>
  <si>
    <t xml:space="preserve">    I    </t>
  </si>
  <si>
    <t xml:space="preserve">     I    </t>
  </si>
  <si>
    <t xml:space="preserve">     I   </t>
  </si>
  <si>
    <t xml:space="preserve">      I   </t>
  </si>
  <si>
    <t xml:space="preserve">         </t>
  </si>
  <si>
    <t>Družstevné podniky</t>
  </si>
  <si>
    <t>Malé podniky spolu (1 - 50)</t>
  </si>
  <si>
    <t>Počet zamestnancov 51 - 100</t>
  </si>
  <si>
    <t>Stredné pod. spolu (51 - 100)</t>
  </si>
  <si>
    <t>Počet zamestnancov 101 - 250</t>
  </si>
  <si>
    <t>Stredné pod. spolu (101 - 250)</t>
  </si>
  <si>
    <t>Stredné podniky spolu</t>
  </si>
  <si>
    <t xml:space="preserve">Malé a stredné podniky spolu </t>
  </si>
  <si>
    <t>S ú b o r  S R  s p o l u</t>
  </si>
  <si>
    <t>I = individuálny údaj</t>
  </si>
  <si>
    <t xml:space="preserve">Vypracoval: VÚEPP (Ing. Z. Chrastinová, J.Šulová) </t>
  </si>
  <si>
    <t>Tabuľka P 73</t>
  </si>
  <si>
    <t>Produktivita práce na zamestnanca v tis.Sk</t>
  </si>
  <si>
    <t>Podiel dotácií na výnosoch       v %</t>
  </si>
  <si>
    <t>Dotácie na podnik                   v tis.Sk</t>
  </si>
  <si>
    <t>z výnosov</t>
  </si>
  <si>
    <t>z pridanej hodnoty</t>
  </si>
  <si>
    <t xml:space="preserve">    I     </t>
  </si>
  <si>
    <t>Stredné podniky spolu (51 - 100)</t>
  </si>
  <si>
    <t>Stredné podniky spolu (101 - 250)</t>
  </si>
  <si>
    <t>ZÁKLADNÉ EKONOMICKÉ UKAZOVATELE, NÁKLADOVOSŤ VÝNOSOV A RENTABILITA VÝNOSOV</t>
  </si>
  <si>
    <t>Tabuľka P 74</t>
  </si>
  <si>
    <t xml:space="preserve">Hospodár. výsledok </t>
  </si>
  <si>
    <t>Nákladovosť výnosov                       v Sk</t>
  </si>
  <si>
    <t>Rentabilita výnosov v %</t>
  </si>
  <si>
    <t>OBJEM ZISKU, OBJEM STRATY A PODIEL PODNIKOV v roku 2001</t>
  </si>
  <si>
    <t>Tabuľka P 75</t>
  </si>
  <si>
    <t>Zisk</t>
  </si>
  <si>
    <t>Strata</t>
  </si>
  <si>
    <t>Podiel podnikov v %</t>
  </si>
  <si>
    <t>ziskových</t>
  </si>
  <si>
    <t>stratových</t>
  </si>
  <si>
    <t>HRUBÝ OBRAT A MEDZISPOTREBA, PRIDANÁ HODNOTA</t>
  </si>
  <si>
    <t>Tabuľka P 76</t>
  </si>
  <si>
    <t>Hrubý obrat</t>
  </si>
  <si>
    <t>Medzispotreba</t>
  </si>
  <si>
    <t>Pozn.: pridaná hodnota = hrubý obrat mínus medzispotreba</t>
  </si>
  <si>
    <t>HMOTNÝ A NEHMOTNÝ INVESTIČNÝ MAJETOK, JEHO OPOTREBOVANOSŤ A CELKOVÁ ZADĹŽENOSŤ</t>
  </si>
  <si>
    <t>Tabuľka P 77</t>
  </si>
  <si>
    <t>Hmotný a nehmotný investičný</t>
  </si>
  <si>
    <t xml:space="preserve">Opotrebovanosť </t>
  </si>
  <si>
    <t xml:space="preserve">Celková </t>
  </si>
  <si>
    <t>majetok v mil. Sk</t>
  </si>
  <si>
    <t>HIM a NIM v %</t>
  </si>
  <si>
    <t>zadlženosť v %</t>
  </si>
  <si>
    <t xml:space="preserve">ŠTRUKTÚRA AKTÍV A PASÍV </t>
  </si>
  <si>
    <t>za potravinársky priemysel - podniky s 20 a viac zamestnancami</t>
  </si>
  <si>
    <t>Tabuľka P 78</t>
  </si>
  <si>
    <t>Rozdiel 2001 - 2000</t>
  </si>
  <si>
    <t>Aktíva spolu</t>
  </si>
  <si>
    <t>Hmotný investič. majetok</t>
  </si>
  <si>
    <t xml:space="preserve">       z toho: budovy, haly, stavby a pozemky</t>
  </si>
  <si>
    <t>: stroje, prístoroje, zariadenia, dopr. prost. a inventár</t>
  </si>
  <si>
    <t>Obežné aktíva spolu</t>
  </si>
  <si>
    <t>zásoby spolu</t>
  </si>
  <si>
    <t>finančný majetok</t>
  </si>
  <si>
    <t>pohľadávky spolu</t>
  </si>
  <si>
    <t>z toho pohľad.:</t>
  </si>
  <si>
    <t>krátkodobé</t>
  </si>
  <si>
    <t>dlhodobé</t>
  </si>
  <si>
    <t>Pohľadávky z obchodného styku</t>
  </si>
  <si>
    <t>Pohľadávky voči cudzine</t>
  </si>
  <si>
    <t>Pohľadávky po lehote splatnosti</t>
  </si>
  <si>
    <t>Vlastné imanie</t>
  </si>
  <si>
    <t>Základné imanie</t>
  </si>
  <si>
    <t>zahraničný kapitál spolu</t>
  </si>
  <si>
    <t>Cudzie zdroje spolu</t>
  </si>
  <si>
    <t>v tom:</t>
  </si>
  <si>
    <t>rezervy</t>
  </si>
  <si>
    <t>krátkodobé záväzky</t>
  </si>
  <si>
    <t>dlhodobé záväzky</t>
  </si>
  <si>
    <t>bankové úvery a výpomoci</t>
  </si>
  <si>
    <t>Záväzky voči prvovýrobe</t>
  </si>
  <si>
    <t>Záväzky voči cudzine</t>
  </si>
  <si>
    <t>Záväzky po lehote splatnosti</t>
  </si>
  <si>
    <t xml:space="preserve">POHĽADÁVKY A ZÁVÄZKY </t>
  </si>
  <si>
    <t>Tabuľka P 79</t>
  </si>
  <si>
    <t xml:space="preserve">Pohľadávky spolu </t>
  </si>
  <si>
    <t>Záväzky spolu</t>
  </si>
  <si>
    <t>Pohľ. po leh. splatn.</t>
  </si>
  <si>
    <t>Záväzky po leh. splat.</t>
  </si>
  <si>
    <t>INVESTÍCIE</t>
  </si>
  <si>
    <t>Tabuľka P 80</t>
  </si>
  <si>
    <t>Obstarané investície:</t>
  </si>
  <si>
    <t xml:space="preserve">      z toho: budovy a stavby</t>
  </si>
  <si>
    <t xml:space="preserve">                 stroje, prístroje, zariadenia</t>
  </si>
  <si>
    <t>Obstarané investície na ochranu život. prostr.</t>
  </si>
  <si>
    <t>Zdroje financovania:</t>
  </si>
  <si>
    <t>vlastné</t>
  </si>
  <si>
    <t>tuzemské bankové úvery</t>
  </si>
  <si>
    <t>dotácia z MP SR</t>
  </si>
  <si>
    <t>Štátny podporný fond PP</t>
  </si>
  <si>
    <t>zahraničný kapitál</t>
  </si>
  <si>
    <t>Poznámka: Výrobné potravinárske podniky okrem podnikov s výrobou kŕmnych zmesí, balenia čaju a kávy</t>
  </si>
  <si>
    <t xml:space="preserve">                    a spracovania tabaku</t>
  </si>
  <si>
    <t>ZAMESTNANCI A MZDY</t>
  </si>
  <si>
    <t>Tabuľka P 81</t>
  </si>
  <si>
    <t>Priemerný evidenčný počet zamestnancov</t>
  </si>
  <si>
    <t>vo fyzických osobách</t>
  </si>
  <si>
    <t xml:space="preserve">         z toho: THZ</t>
  </si>
  <si>
    <t>Mzdy a náhrady mzdy</t>
  </si>
  <si>
    <t xml:space="preserve">ŠTRUKTÚRA PRÁVNICKÝCH OSÔB V POĽNOHOSPODÁRSTVE podľa krajov k 31.12.2001  </t>
  </si>
  <si>
    <t>Tabuľka P 82</t>
  </si>
  <si>
    <t xml:space="preserve">Počet podnikov na poľnohospodárskej pôde  </t>
  </si>
  <si>
    <r>
      <t xml:space="preserve">Počet podn. bez p. pôdy </t>
    </r>
    <r>
      <rPr>
        <sz val="12"/>
        <rFont val="Times New Roman CE"/>
        <family val="1"/>
      </rPr>
      <t>(živoč.výr.)</t>
    </r>
  </si>
  <si>
    <t>Počet podnikov celkom</t>
  </si>
  <si>
    <t>Š.p.</t>
  </si>
  <si>
    <t>A.s.</t>
  </si>
  <si>
    <t>S.r.o.</t>
  </si>
  <si>
    <t>VOS</t>
  </si>
  <si>
    <t>Trenčiansky</t>
  </si>
  <si>
    <t>Banskobyst.</t>
  </si>
  <si>
    <t>Prešovský</t>
  </si>
  <si>
    <t>SR celkom</t>
  </si>
  <si>
    <r>
      <t>Výmera obrábanej p. pôdy v ha  (</t>
    </r>
    <r>
      <rPr>
        <i/>
        <sz val="12"/>
        <rFont val="Times New Roman CE"/>
        <family val="1"/>
      </rPr>
      <t>1/</t>
    </r>
    <r>
      <rPr>
        <b/>
        <sz val="12"/>
        <rFont val="Times New Roman CE"/>
        <family val="1"/>
      </rPr>
      <t xml:space="preserve">)      </t>
    </r>
  </si>
  <si>
    <t>Priemerná  výmera v ha</t>
  </si>
  <si>
    <t xml:space="preserve">Percento z p. pôdy právn. osôb v kraji </t>
  </si>
  <si>
    <t>Prameň: Výsledky prieskumu VÚEPP u RO MP SR k 31.12.2001.</t>
  </si>
  <si>
    <t xml:space="preserve">1/ Celkový výmera p. pôdy právnických osôb so sídlom v kraji (vrátane p. pôdy, ktorú obrábajú na území iných krajov).  </t>
  </si>
  <si>
    <t>Š. p. - štátny podnik, PD - poľn. družstvo,  A. s. - akciová spoločnosť, S. r. o. - spoločnosť s ručením obmedzeným, VOS - verejná obchodná spoločnosť.</t>
  </si>
  <si>
    <t>Vypracoval: VÚEPP (Ing. M. Ambrózyová)</t>
  </si>
  <si>
    <t>TVORBA A POUŽITIE ZDROJOV ŠFOZ PPF V ROKU 2001</t>
  </si>
  <si>
    <t xml:space="preserve">Tabuľka P 83 </t>
  </si>
  <si>
    <t>Z D R O J E</t>
  </si>
  <si>
    <t xml:space="preserve"> tis. Sk</t>
  </si>
  <si>
    <t>Zostatok fondu k 1.1.2001</t>
  </si>
  <si>
    <t>Odvody za odňatie pôdy z  daňových úradov</t>
  </si>
  <si>
    <t>Príspevok zo štátneho rozpočtu</t>
  </si>
  <si>
    <t>Úroky z vkladov na účte</t>
  </si>
  <si>
    <t>Splátky  pôžičiek</t>
  </si>
  <si>
    <t>Príspevok zo Slovenského pozemkového fondu</t>
  </si>
  <si>
    <t>Vyúčtovanie RO MP SR</t>
  </si>
  <si>
    <t>Ostatné príjmy</t>
  </si>
  <si>
    <t>Príjmy spolu</t>
  </si>
  <si>
    <t>Zdroje spolu</t>
  </si>
  <si>
    <t>V Ý D A V K Y</t>
  </si>
  <si>
    <t>Investičné spolu</t>
  </si>
  <si>
    <t xml:space="preserve"> Z toho:  Melioračná  výstavba</t>
  </si>
  <si>
    <t xml:space="preserve">             Obnova závlahového detailu</t>
  </si>
  <si>
    <t xml:space="preserve">             Ochranné a zveľaďovacie stavby</t>
  </si>
  <si>
    <t xml:space="preserve">             Správa fondu</t>
  </si>
  <si>
    <t>Neinvestičné spolu</t>
  </si>
  <si>
    <t xml:space="preserve"> Z toho:  Opravy a údržba HMZ</t>
  </si>
  <si>
    <t xml:space="preserve">             Melioračné vápenenie</t>
  </si>
  <si>
    <t xml:space="preserve">             Zahumusovanie</t>
  </si>
  <si>
    <t xml:space="preserve">             Likvidácia starých porastov a trvalých kultúr</t>
  </si>
  <si>
    <t xml:space="preserve">             Zúrodnenie TTP</t>
  </si>
  <si>
    <t xml:space="preserve">             Podrývanie</t>
  </si>
  <si>
    <t xml:space="preserve">             Biologická dekontaminácia</t>
  </si>
  <si>
    <t xml:space="preserve">             Ekologické stavby, poľné cesty</t>
  </si>
  <si>
    <t xml:space="preserve">             Iné, nešpecifické opatrenia</t>
  </si>
  <si>
    <t xml:space="preserve">             Daň z prijatých úrokov a poplatky banke</t>
  </si>
  <si>
    <t xml:space="preserve">             Ostatné výdavky a vratky</t>
  </si>
  <si>
    <t xml:space="preserve">             Zúrodnenie pôdy po úpadcoch</t>
  </si>
  <si>
    <t>Výdavky spolu</t>
  </si>
  <si>
    <t>ZOSTATOK centrálneho účtu fondu k 31.12.2001</t>
  </si>
  <si>
    <r>
      <t xml:space="preserve">PRÍJMY osobitného účtu fondu </t>
    </r>
    <r>
      <rPr>
        <sz val="12"/>
        <rFont val="Times New Roman CE"/>
        <family val="1"/>
      </rPr>
      <t>(priamy príjem odvodov)</t>
    </r>
  </si>
  <si>
    <t>ZOSTATOK oboch účtov fondu spolu (použiteľné zdroje)</t>
  </si>
  <si>
    <t>Prameň: Ročný výkaz o tvorbe a použití ŠFOZPPF, MP SR</t>
  </si>
  <si>
    <t>Vypracoval: (VÚEPP Ing. Š. Buday, PhD.)</t>
  </si>
  <si>
    <t>Kraj</t>
  </si>
  <si>
    <t>Rozsah trvalého odňatia poľnohospodárskej  pôdy podľa skupín BPEJ v ha</t>
  </si>
  <si>
    <t>Trvalé</t>
  </si>
  <si>
    <t>odňatie</t>
  </si>
  <si>
    <t>Dočasné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</si>
  <si>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</si>
  <si>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</si>
  <si>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</si>
  <si>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</si>
  <si>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</si>
  <si>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</si>
  <si>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</si>
  <si>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</si>
  <si>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</si>
  <si>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v ha</t>
  </si>
  <si>
    <t>Bratislava</t>
  </si>
  <si>
    <t>Trnava</t>
  </si>
  <si>
    <t>Nitra</t>
  </si>
  <si>
    <t>Trenčín</t>
  </si>
  <si>
    <t>B.Bystrica</t>
  </si>
  <si>
    <t>Žilina</t>
  </si>
  <si>
    <t>Košice</t>
  </si>
  <si>
    <t>Prešov</t>
  </si>
  <si>
    <t>SR spolu</t>
  </si>
  <si>
    <t xml:space="preserve">Prameň: MP SR </t>
  </si>
  <si>
    <t>Tabuľka P 1</t>
  </si>
  <si>
    <t>Vypracoval VÚEPP (Ing. Š. Buday, PhD.)</t>
  </si>
  <si>
    <r>
      <t xml:space="preserve">ROZSAH TRVALÉHO ODŇATIA POĽNOHOSPODÁRSKEJ PÔDY PODĽA SKUPÍN BPEJ </t>
    </r>
    <r>
      <rPr>
        <sz val="12"/>
        <rFont val="Times New Roman"/>
        <family val="1"/>
      </rPr>
      <t>v ha</t>
    </r>
  </si>
  <si>
    <t xml:space="preserve">ÚBYTKY POĽNOHOSPODÁRSKEJ PÔDY VRÁTANE ORNEJ PÔDY DO LESNÝCH POZEMKOV, </t>
  </si>
  <si>
    <t>NEPOĽNOHOSPODÁRSKYCH A NELESNÝCH POZEMKOV</t>
  </si>
  <si>
    <t>podľa účelu použitia v roku 2001  v SR podľa krajov</t>
  </si>
  <si>
    <t>Tabuľka P 2</t>
  </si>
  <si>
    <t>Výstavba v ha</t>
  </si>
  <si>
    <t>Zalesňo-</t>
  </si>
  <si>
    <t>Ostatné</t>
  </si>
  <si>
    <t>Ťažba</t>
  </si>
  <si>
    <t>Bytová , obč.</t>
  </si>
  <si>
    <t>Priemyselná</t>
  </si>
  <si>
    <t>Poľnohospo-</t>
  </si>
  <si>
    <t>Vodohospo-</t>
  </si>
  <si>
    <t>Iné invest.</t>
  </si>
  <si>
    <t>vanie</t>
  </si>
  <si>
    <t>účely</t>
  </si>
  <si>
    <t>vybavenosť</t>
  </si>
  <si>
    <t>dárska</t>
  </si>
  <si>
    <t>Ban.Bystrica</t>
  </si>
  <si>
    <t>Slovensko spolu</t>
  </si>
  <si>
    <t>Spolu výstavba</t>
  </si>
  <si>
    <t>*</t>
  </si>
  <si>
    <t>Celkom</t>
  </si>
  <si>
    <t>Prameň: MP SR</t>
  </si>
  <si>
    <t>Vypracoval: VÚEPP (Ing. Š. Buday, PhD.)</t>
  </si>
  <si>
    <t>STROJE A ZARIADENIA VO VLASTNÍCTVE k  31. 10. 2001</t>
  </si>
  <si>
    <t xml:space="preserve">Tabuľka P 3 </t>
  </si>
  <si>
    <t>Typ stroja</t>
  </si>
  <si>
    <t>Počet</t>
  </si>
  <si>
    <t>Percento</t>
  </si>
  <si>
    <t>spolu v ks</t>
  </si>
  <si>
    <t xml:space="preserve">starších </t>
  </si>
  <si>
    <t>vo veku</t>
  </si>
  <si>
    <t>ako 8 rokov</t>
  </si>
  <si>
    <t>1 - 4 rokov</t>
  </si>
  <si>
    <t>-</t>
  </si>
  <si>
    <t>Traktory spolu</t>
  </si>
  <si>
    <t>z toho od 49-59 kW</t>
  </si>
  <si>
    <t>Pluhy</t>
  </si>
  <si>
    <t>Kultivátory, plečky a motorové zberacie stroje</t>
  </si>
  <si>
    <t>Sejačky</t>
  </si>
  <si>
    <t>z toho pre bezorb. sejbu</t>
  </si>
  <si>
    <t>Vysadzovače</t>
  </si>
  <si>
    <t>Kombajny na zber zrnín</t>
  </si>
  <si>
    <t>Zberače zemiakov</t>
  </si>
  <si>
    <t>Zberače cukrovej repy</t>
  </si>
  <si>
    <t>Zberače ľanu</t>
  </si>
  <si>
    <t xml:space="preserve">     -</t>
  </si>
  <si>
    <t>Zberače chmeľu</t>
  </si>
  <si>
    <t>Zberače obj. krmovín</t>
  </si>
  <si>
    <t>Ostatné zberače</t>
  </si>
  <si>
    <t>Nakladače</t>
  </si>
  <si>
    <t>z toho: hydraulické samohybné</t>
  </si>
  <si>
    <t>Nákladné automobily spolu</t>
  </si>
  <si>
    <t>z toho nad 5 t</t>
  </si>
  <si>
    <t>Traktorové návesy</t>
  </si>
  <si>
    <t>Traktorové prívesy</t>
  </si>
  <si>
    <t xml:space="preserve">Nosiče kontajnerov traktorových a automob. </t>
  </si>
  <si>
    <t>Kontajnery traktorové a automobilové</t>
  </si>
  <si>
    <t>Rozhadzovače MH vr. adaptérov</t>
  </si>
  <si>
    <t>Rozhadzovače PH vr. adaptérov</t>
  </si>
  <si>
    <t>Zavlažovacie zariadenia mobilné</t>
  </si>
  <si>
    <t>Zavlažovacie zariadenia stabilné</t>
  </si>
  <si>
    <t>Chladiace zariadenia na mlieko</t>
  </si>
  <si>
    <t>Liahne</t>
  </si>
  <si>
    <t>Lisy na hrozno</t>
  </si>
  <si>
    <t>Miagače na hrozno</t>
  </si>
  <si>
    <t>Šrotovníky</t>
  </si>
  <si>
    <t>Autobusy a mikrobusy</t>
  </si>
  <si>
    <t>Osobné automobily</t>
  </si>
  <si>
    <t xml:space="preserve">Prameň: Stroje a zariadenia v poľnohospodárstve 2000, ŠÚSR; </t>
  </si>
  <si>
    <t xml:space="preserve">            Predbežné výsledky zo ŠCF 2001; Národný program Phare 1999</t>
  </si>
  <si>
    <t>Vypracoval: VÚEPP (Ing. Mária Ševčíková, CSc.)</t>
  </si>
  <si>
    <r>
      <t>VYUŽITIE VÝROBNÝCH KAPACÍT POTRAVINÁRSKEHO PRIEMYSLU</t>
    </r>
    <r>
      <rPr>
        <sz val="12"/>
        <rFont val="Times New Roman CE"/>
        <family val="1"/>
      </rPr>
      <t xml:space="preserve"> </t>
    </r>
  </si>
  <si>
    <t>v roku 2001 a ich využitie</t>
  </si>
  <si>
    <t>Tabuľka P 4</t>
  </si>
  <si>
    <t>Komodita</t>
  </si>
  <si>
    <t>Merná</t>
  </si>
  <si>
    <t>Kapacita</t>
  </si>
  <si>
    <t>Výroba</t>
  </si>
  <si>
    <t>% využitia</t>
  </si>
  <si>
    <t>jednotka</t>
  </si>
  <si>
    <t>Spracovanie mlieka</t>
  </si>
  <si>
    <t>mil.l</t>
  </si>
  <si>
    <t>Konzumné mlieko (balené)</t>
  </si>
  <si>
    <t>Syry prírodné a ostatné</t>
  </si>
  <si>
    <t>tis.t</t>
  </si>
  <si>
    <t>Syry tavené</t>
  </si>
  <si>
    <t>Mlieko sušené</t>
  </si>
  <si>
    <t>Kyslomliečne výrobky</t>
  </si>
  <si>
    <t>Maslo</t>
  </si>
  <si>
    <t>Hydina - jatky</t>
  </si>
  <si>
    <t>tis.t ž.h.</t>
  </si>
  <si>
    <t>Výrobky z hydiny</t>
  </si>
  <si>
    <t>Jat. hov. dobytok - zabitie</t>
  </si>
  <si>
    <t>Jatoč. ošípané - zabitie</t>
  </si>
  <si>
    <t>Mäsové výrobky</t>
  </si>
  <si>
    <t>Mäsové konzervy</t>
  </si>
  <si>
    <t>Sprac. cukrovej repy</t>
  </si>
  <si>
    <r>
      <t>tis.t deň</t>
    </r>
    <r>
      <rPr>
        <vertAlign val="superscript"/>
        <sz val="12"/>
        <rFont val="Times New Roman CE"/>
        <family val="1"/>
      </rPr>
      <t>-1</t>
    </r>
  </si>
  <si>
    <t>Zomelok pšenice</t>
  </si>
  <si>
    <r>
      <t>t deň</t>
    </r>
    <r>
      <rPr>
        <vertAlign val="superscript"/>
        <sz val="12"/>
        <rFont val="Times New Roman CE"/>
        <family val="1"/>
      </rPr>
      <t>-1</t>
    </r>
  </si>
  <si>
    <t>Zomelok raže</t>
  </si>
  <si>
    <t>Chlieb</t>
  </si>
  <si>
    <t>Pečivo pšeničné</t>
  </si>
  <si>
    <t>Cestoviny</t>
  </si>
  <si>
    <t>Slad</t>
  </si>
  <si>
    <t xml:space="preserve">Pivo </t>
  </si>
  <si>
    <t>Víno</t>
  </si>
  <si>
    <t>Nealko. nápoje sladené</t>
  </si>
  <si>
    <t>Minerálne vody a sódovky</t>
  </si>
  <si>
    <t>Olejáreň (sprac.semená)</t>
  </si>
  <si>
    <t>Rastlinné tuky a oleje</t>
  </si>
  <si>
    <t>Čok. cukrov. a čokoláda</t>
  </si>
  <si>
    <t>Nečokoládové cukrovinky</t>
  </si>
  <si>
    <t>Trvanlivé pečivo</t>
  </si>
  <si>
    <t>Kompóty sterilizované</t>
  </si>
  <si>
    <t>Kapusta kvasená</t>
  </si>
  <si>
    <t xml:space="preserve">Sterilizovaná zelenina </t>
  </si>
  <si>
    <t>Hot. jedlá konzervované *</t>
  </si>
  <si>
    <t>Ocot</t>
  </si>
  <si>
    <t>Droždie</t>
  </si>
  <si>
    <t>Lieh surový</t>
  </si>
  <si>
    <r>
      <t>tis.m</t>
    </r>
    <r>
      <rPr>
        <vertAlign val="superscript"/>
        <sz val="12"/>
        <rFont val="Times New Roman CE"/>
        <family val="1"/>
      </rPr>
      <t>3</t>
    </r>
    <r>
      <rPr>
        <sz val="12"/>
        <rFont val="Times New Roman CE"/>
        <family val="1"/>
      </rPr>
      <t xml:space="preserve"> a.a</t>
    </r>
  </si>
  <si>
    <t>Lieh rafinovaný</t>
  </si>
  <si>
    <t>Liehov. a destiláty</t>
  </si>
  <si>
    <t>tis.l</t>
  </si>
  <si>
    <t>Mrazené zelen.výrobky</t>
  </si>
  <si>
    <t>t</t>
  </si>
  <si>
    <t>Mrazené ovocné výrobky</t>
  </si>
  <si>
    <t>Prameň: POTRAV (MP SR) 1-02 a Zväzy potravinárskych výrobcov</t>
  </si>
  <si>
    <t>Údaje sú za potravinárske podniky s 20 a viac zamestnancami</t>
  </si>
  <si>
    <t>* plus cestovné občerstvenie a mäsové konzervy</t>
  </si>
  <si>
    <t>Vypracoval: VÚEPP (Ing. S. Belešová)</t>
  </si>
  <si>
    <t>VÝVOJ PRIEMERNÉHO EVIDENČNÉHO POČTU ZAMESTNANCOV</t>
  </si>
  <si>
    <t>v poľnohospodárstve a vo vybraných odvetviach ekonomickej činnosti (fyzické osoby) v organizáciách s 20 a viac zamestnancami</t>
  </si>
  <si>
    <t>(do roku 1996 v organizáciách s 25 a viac zamestnancami)</t>
  </si>
  <si>
    <t>Tabuľka P 5</t>
  </si>
  <si>
    <t>Odvetvie</t>
  </si>
  <si>
    <t>Priemerné evidenčné počty pracovníkov</t>
  </si>
  <si>
    <t>(fyzické osoby)</t>
  </si>
  <si>
    <t>Index</t>
  </si>
  <si>
    <t>2001/89</t>
  </si>
  <si>
    <t>2001/00</t>
  </si>
  <si>
    <t>2001/93</t>
  </si>
  <si>
    <r>
      <t xml:space="preserve">Poľnohospodárstvo (RV a ŽV) </t>
    </r>
    <r>
      <rPr>
        <vertAlign val="superscript"/>
        <sz val="12"/>
        <rFont val="Times New Roman CE"/>
        <family val="1"/>
      </rPr>
      <t>2</t>
    </r>
  </si>
  <si>
    <r>
      <t xml:space="preserve">Poľnohospodárske družstvá </t>
    </r>
    <r>
      <rPr>
        <vertAlign val="superscript"/>
        <sz val="12"/>
        <rFont val="Times New Roman CE"/>
        <family val="1"/>
      </rPr>
      <t>2</t>
    </r>
  </si>
  <si>
    <r>
      <t>Štátne podniky</t>
    </r>
    <r>
      <rPr>
        <vertAlign val="superscript"/>
        <sz val="12"/>
        <rFont val="Times New Roman CE"/>
        <family val="1"/>
      </rPr>
      <t xml:space="preserve"> 3</t>
    </r>
  </si>
  <si>
    <r>
      <t xml:space="preserve">Výroba potravín </t>
    </r>
    <r>
      <rPr>
        <vertAlign val="superscript"/>
        <sz val="12"/>
        <rFont val="Times New Roman CE"/>
        <family val="1"/>
      </rPr>
      <t>2</t>
    </r>
  </si>
  <si>
    <r>
      <t xml:space="preserve">Lesníctvo, ťažba dreva, súvisiace služby </t>
    </r>
    <r>
      <rPr>
        <vertAlign val="superscript"/>
        <sz val="12"/>
        <rFont val="Times New Roman CE"/>
        <family val="1"/>
      </rPr>
      <t>2</t>
    </r>
  </si>
  <si>
    <r>
      <t xml:space="preserve">Stavebníctvo </t>
    </r>
    <r>
      <rPr>
        <vertAlign val="superscript"/>
        <sz val="12"/>
        <rFont val="Times New Roman CE"/>
        <family val="1"/>
      </rPr>
      <t>2</t>
    </r>
  </si>
  <si>
    <r>
      <t>Priemysel spolu</t>
    </r>
    <r>
      <rPr>
        <vertAlign val="superscript"/>
        <sz val="12"/>
        <rFont val="Times New Roman CE"/>
        <family val="1"/>
      </rPr>
      <t xml:space="preserve"> 2</t>
    </r>
  </si>
  <si>
    <r>
      <t xml:space="preserve">Doprava, skladovanie, pošta a telekomunikácie </t>
    </r>
    <r>
      <rPr>
        <vertAlign val="superscript"/>
        <sz val="12"/>
        <rFont val="Times New Roman CE"/>
        <family val="1"/>
      </rPr>
      <t>2</t>
    </r>
  </si>
  <si>
    <r>
      <t>Peňažníctvo a poisťovníctvo</t>
    </r>
    <r>
      <rPr>
        <vertAlign val="superscript"/>
        <sz val="12"/>
        <rFont val="Times New Roman CE"/>
        <family val="1"/>
      </rPr>
      <t xml:space="preserve"> 2</t>
    </r>
  </si>
  <si>
    <r>
      <t xml:space="preserve">Textilná výroba </t>
    </r>
    <r>
      <rPr>
        <vertAlign val="superscript"/>
        <sz val="12"/>
        <rFont val="Times New Roman CE"/>
        <family val="1"/>
      </rPr>
      <t>2</t>
    </r>
  </si>
  <si>
    <r>
      <t>SPOLU ODVETVIA EK. ČINNOSTI</t>
    </r>
    <r>
      <rPr>
        <vertAlign val="superscript"/>
        <sz val="12"/>
        <rFont val="Times New Roman CE"/>
        <family val="1"/>
      </rPr>
      <t xml:space="preserve"> 2 </t>
    </r>
  </si>
  <si>
    <t>Prameň :1) Vybrané ekonomické ukazovatele a zamestnanci v poľnohospodárstve, ŠÚ SR</t>
  </si>
  <si>
    <t xml:space="preserve">             2) Zamestnanci a priemerné mesačné mzdy , ŠÚ SR</t>
  </si>
  <si>
    <t xml:space="preserve">             3) Štat. Výkaz Práca 2-04, MP SR</t>
  </si>
  <si>
    <t>Vypracoval: VÚEPP (Ing.M.Jamborová)</t>
  </si>
  <si>
    <t>VÝVOJ ZAMESTNANOSTI V POĽNOHOSPODÁRSTVE A VO VÝROBE POTRAVÍN OD ROKU 1989</t>
  </si>
  <si>
    <t>(do roku 1996 nad 25 zamestnancov, od roku 1997 nad 20 zamestnancov)</t>
  </si>
  <si>
    <t>Tabuľka P 6</t>
  </si>
  <si>
    <t>Ukazovateľ</t>
  </si>
  <si>
    <t>Počet pracovníkov (prepočítané počty)</t>
  </si>
  <si>
    <t>Počet zamestnancov</t>
  </si>
  <si>
    <t>v poľnohospodárstve</t>
  </si>
  <si>
    <t>Medziročná zmena v %</t>
  </si>
  <si>
    <t>x</t>
  </si>
  <si>
    <t>vo výrobe potravín</t>
  </si>
  <si>
    <t>Prameň: 1) Štatistická ročenka 1991, 1992, 1993, ŠÚ SR</t>
  </si>
  <si>
    <t xml:space="preserve">              2) Pracovníci a priemerné mesačné mzdy 1993 -1995, ŠÚ SR</t>
  </si>
  <si>
    <t xml:space="preserve">              3) Zamestnanci a priemerné mesačné mzdy1997 - 2001, ŠÚ SR</t>
  </si>
  <si>
    <t xml:space="preserve">              4) Vybrané ekonomické ukazovatele a zamestnanci v poľnohospodárstve SR, 1998, 1999, ŠÚ SR</t>
  </si>
  <si>
    <t>Vypracoval: VÚEPP (Ing. M. Jamborová)</t>
  </si>
  <si>
    <t>V POĽNOHOSPODÁRSTVE</t>
  </si>
  <si>
    <t xml:space="preserve">v organizáciách s 20 a viac zamestnancami </t>
  </si>
  <si>
    <t>Tabuľka P 7</t>
  </si>
  <si>
    <t>Zmena</t>
  </si>
  <si>
    <t>Rok 2001</t>
  </si>
  <si>
    <t>Počet pracovníkov</t>
  </si>
  <si>
    <t>stavu</t>
  </si>
  <si>
    <t>z toho:</t>
  </si>
  <si>
    <t>Zmena počtu</t>
  </si>
  <si>
    <t>Právna forma</t>
  </si>
  <si>
    <t>(fyz. os.)</t>
  </si>
  <si>
    <t>pracovných</t>
  </si>
  <si>
    <t>%</t>
  </si>
  <si>
    <t>žien</t>
  </si>
  <si>
    <t>síl</t>
  </si>
  <si>
    <t>Robotníci</t>
  </si>
  <si>
    <t>robotníkov</t>
  </si>
  <si>
    <t>počet žien</t>
  </si>
  <si>
    <t>robotníčiek</t>
  </si>
  <si>
    <t>Rok 2000</t>
  </si>
  <si>
    <t>rok 2001/00</t>
  </si>
  <si>
    <t>v %</t>
  </si>
  <si>
    <t>Poľnohospodárske družstvá</t>
  </si>
  <si>
    <t>Štátne podniky</t>
  </si>
  <si>
    <t>Akc.spol.+ ver.obch.spol.</t>
  </si>
  <si>
    <t>Príspevkové organizácie</t>
  </si>
  <si>
    <t>Spoločnosti s r.o.</t>
  </si>
  <si>
    <t>Poľnohospodárstvo spolu</t>
  </si>
  <si>
    <t>Priemerná</t>
  </si>
  <si>
    <t xml:space="preserve">Mzdová </t>
  </si>
  <si>
    <t>Mzdy</t>
  </si>
  <si>
    <t>Index rastu</t>
  </si>
  <si>
    <t>Mzdová</t>
  </si>
  <si>
    <t>Priem.mzda</t>
  </si>
  <si>
    <t>mesačná</t>
  </si>
  <si>
    <t>parita</t>
  </si>
  <si>
    <t>v tis.Sk</t>
  </si>
  <si>
    <t>priem.mes.</t>
  </si>
  <si>
    <t>mzda</t>
  </si>
  <si>
    <t>spolu</t>
  </si>
  <si>
    <t>mzdy 2001/00</t>
  </si>
  <si>
    <t>Prameň: Štat.Výkaz Práca 2-04, rok  2000, 2001 CD MP SR</t>
  </si>
  <si>
    <t xml:space="preserve">              Zamestnanci a priemerné mesačné mzdy, rok 2000, 2001, ŠÚ SR</t>
  </si>
  <si>
    <t>Vypracoval: VÚEPP (Ing.M.Jamborová, J.Šulová)</t>
  </si>
  <si>
    <t>VÝVOJ PRIEMERNÝCH NOMINÁLNYCH MESAČNÝCH MIEZD</t>
  </si>
  <si>
    <t>v poľnohospodárstve a ostatných ekonomických odvetviach (fyzické osoby) v organizáciách s 20 a viac zamestnancami</t>
  </si>
  <si>
    <t>Tabuľka P 8</t>
  </si>
  <si>
    <t>Priem.</t>
  </si>
  <si>
    <t xml:space="preserve">mzda </t>
  </si>
  <si>
    <t>r. 1989</t>
  </si>
  <si>
    <t>r. 1993</t>
  </si>
  <si>
    <t>r. 2000</t>
  </si>
  <si>
    <t>r. 2001</t>
  </si>
  <si>
    <r>
      <t>Poľnohospodárske družstvá</t>
    </r>
    <r>
      <rPr>
        <vertAlign val="superscript"/>
        <sz val="12"/>
        <rFont val="Times New Roman CE"/>
        <family val="1"/>
      </rPr>
      <t xml:space="preserve"> 2</t>
    </r>
  </si>
  <si>
    <r>
      <t>Štátne majetky</t>
    </r>
    <r>
      <rPr>
        <vertAlign val="superscript"/>
        <sz val="12"/>
        <rFont val="Times New Roman CE"/>
        <family val="1"/>
      </rPr>
      <t xml:space="preserve"> 3</t>
    </r>
  </si>
  <si>
    <r>
      <t xml:space="preserve">Stavebníctvo </t>
    </r>
    <r>
      <rPr>
        <vertAlign val="superscript"/>
        <sz val="12"/>
        <rFont val="Times New Roman CE"/>
        <family val="1"/>
      </rPr>
      <t xml:space="preserve">2 </t>
    </r>
  </si>
  <si>
    <r>
      <t xml:space="preserve">Priemysel spolu </t>
    </r>
    <r>
      <rPr>
        <vertAlign val="superscript"/>
        <sz val="12"/>
        <rFont val="Times New Roman CE"/>
        <family val="1"/>
      </rPr>
      <t>2</t>
    </r>
  </si>
  <si>
    <r>
      <t xml:space="preserve">Peňažníctvo a poisťovníctvo </t>
    </r>
    <r>
      <rPr>
        <vertAlign val="superscript"/>
        <sz val="12"/>
        <rFont val="Times New Roman CE"/>
        <family val="1"/>
      </rPr>
      <t>2</t>
    </r>
  </si>
  <si>
    <r>
      <t xml:space="preserve">SPOLU ODVETVIA EK. ČINNOSTI </t>
    </r>
    <r>
      <rPr>
        <b/>
        <vertAlign val="superscript"/>
        <sz val="12"/>
        <rFont val="Times New Roman CE"/>
        <family val="1"/>
      </rPr>
      <t>2</t>
    </r>
  </si>
  <si>
    <t xml:space="preserve">              2) Zamestnanci a priemerné mesačné mzdy, ŠÚ SR </t>
  </si>
  <si>
    <t xml:space="preserve">              3) Štat.výkaz Práca 2-04, MP SR</t>
  </si>
  <si>
    <t>PRIEMERNÁ CENA PÔDY V SR A PERCENTO ZORNENIA</t>
  </si>
  <si>
    <t xml:space="preserve">k 31.12.2001 </t>
  </si>
  <si>
    <t>Tabuľka P 9</t>
  </si>
  <si>
    <t>Okres/kraj</t>
  </si>
  <si>
    <t>Priemerná cena  v Sk/ha</t>
  </si>
  <si>
    <t>% OP z PP</t>
  </si>
  <si>
    <t>PP</t>
  </si>
  <si>
    <t>OP</t>
  </si>
  <si>
    <t>TTP</t>
  </si>
  <si>
    <t>Bratislava I</t>
  </si>
  <si>
    <t>.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</si>
  <si>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</si>
  <si>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</si>
  <si>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</si>
  <si>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</si>
  <si>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</si>
  <si>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</si>
  <si>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</si>
  <si>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</si>
  <si>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</si>
  <si>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</si>
  <si>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</si>
  <si>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Peišťany</t>
  </si>
  <si>
    <t>Senica</t>
  </si>
  <si>
    <t>Skalica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</si>
  <si>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</si>
  <si>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</si>
  <si>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</si>
  <si>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</si>
  <si>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</si>
  <si>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</si>
  <si>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</si>
  <si>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</si>
  <si>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</si>
  <si>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Trenčiansky kraj</t>
  </si>
  <si>
    <t>Komárno</t>
  </si>
  <si>
    <t>Levice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</si>
  <si>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</si>
  <si>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</si>
  <si>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</si>
  <si>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</si>
  <si>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</si>
  <si>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</si>
  <si>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</si>
  <si>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</si>
  <si>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</si>
  <si>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</si>
  <si>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</si>
  <si>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</si>
  <si>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</si>
  <si>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</si>
  <si>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Pokračovanie tabuľky P 9</t>
  </si>
  <si>
    <t>Tvrdošín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</si>
  <si>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</si>
  <si>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</si>
  <si>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</si>
  <si>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</si>
  <si>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</si>
  <si>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</si>
  <si>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</si>
  <si>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</si>
  <si>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</si>
  <si>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</si>
  <si>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</si>
  <si>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</si>
  <si>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</si>
  <si>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</si>
  <si>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</si>
  <si>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</si>
  <si>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</si>
  <si>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</si>
  <si>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</si>
  <si>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</si>
  <si>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</si>
  <si>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</si>
  <si>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</si>
  <si>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</si>
  <si>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</si>
  <si>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</si>
  <si>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</si>
  <si>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</si>
  <si>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</si>
  <si>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</si>
  <si>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</si>
  <si>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</si>
  <si>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</si>
  <si>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Košice-okolie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</si>
  <si>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</si>
  <si>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</si>
  <si>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</si>
  <si>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</si>
  <si>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</si>
  <si>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</si>
  <si>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</si>
  <si>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Prameň: VÚEPP - Bonitačná banka dát</t>
  </si>
  <si>
    <t>Vypracoval: VÚEPP (Mgr. K. Bradáčová)</t>
  </si>
  <si>
    <t>HRUBÁ POĽNOHOSPODÁRSKA PRODUKCIA V BEŽNÝCH CENÁCH</t>
  </si>
  <si>
    <t>v mil. Sk</t>
  </si>
  <si>
    <t>Tabuľka P 10</t>
  </si>
  <si>
    <t>2001*</t>
  </si>
  <si>
    <t>2001/2000</t>
  </si>
  <si>
    <t>Hrubá rastlinná produkcia celkom</t>
  </si>
  <si>
    <t>z toho :     obilniny</t>
  </si>
  <si>
    <t>obchodné plodiny</t>
  </si>
  <si>
    <t>krmivá</t>
  </si>
  <si>
    <t>zelenina</t>
  </si>
  <si>
    <t>zemiaky</t>
  </si>
  <si>
    <t>ovocie</t>
  </si>
  <si>
    <t>hozno</t>
  </si>
  <si>
    <t>ostatná rastlinná výroba</t>
  </si>
  <si>
    <t>Hrubá živočíšna produkcia celkom</t>
  </si>
  <si>
    <t>HD</t>
  </si>
  <si>
    <t>ošípané</t>
  </si>
  <si>
    <t>ovce a kozy</t>
  </si>
  <si>
    <t>hydina</t>
  </si>
  <si>
    <t>mlieko surové</t>
  </si>
  <si>
    <t>vajcia</t>
  </si>
  <si>
    <t>ostatná živočíšna výroba</t>
  </si>
  <si>
    <t>Hrubá poľnohospodárska produkcia celkom</t>
  </si>
  <si>
    <t>Prameň : EPÚ SR 2000 - 2001</t>
  </si>
  <si>
    <t>*) Predbežný údaj</t>
  </si>
  <si>
    <t>Vypracoval : VÚEPP (Ing. Ján Varoščák, CSc.)</t>
  </si>
  <si>
    <t xml:space="preserve">VÝVOJ ZBEROVÝCH PLÔCH, HEKTÁROVÝCH ÚROD A PRODUKCIE </t>
  </si>
  <si>
    <t>VYBRANÝCH PLODÍN V SR</t>
  </si>
  <si>
    <t>Tabuľka P 11</t>
  </si>
  <si>
    <t>Skutočnosť</t>
  </si>
  <si>
    <t>Predpoklad</t>
  </si>
  <si>
    <t>Prognóza</t>
  </si>
  <si>
    <t>jedn.</t>
  </si>
  <si>
    <t>Z b e r o v é   p l o c h y</t>
  </si>
  <si>
    <t>Obilniny spolu</t>
  </si>
  <si>
    <t>tis.ha</t>
  </si>
  <si>
    <t>z toho: pšenica</t>
  </si>
  <si>
    <t xml:space="preserve">           jačmeň</t>
  </si>
  <si>
    <t xml:space="preserve">           raž</t>
  </si>
  <si>
    <t xml:space="preserve">           ovos</t>
  </si>
  <si>
    <t xml:space="preserve">           kukurica</t>
  </si>
  <si>
    <t>Cukrová repa techn.</t>
  </si>
  <si>
    <t>Zemiaky</t>
  </si>
  <si>
    <t>Olejniny</t>
  </si>
  <si>
    <t>Vinice rodiace</t>
  </si>
  <si>
    <t>H e k t á r o v é    ú r o d y</t>
  </si>
  <si>
    <t>t/ha</t>
  </si>
  <si>
    <t>Hrozno muštové</t>
  </si>
  <si>
    <t>P r o d u k c i a</t>
  </si>
  <si>
    <t>Ovocie</t>
  </si>
  <si>
    <t>Zelenina</t>
  </si>
  <si>
    <t>Prameň: Definitívne údaje o úrode poľnohospodárskych plodín v SR, ŠÚ SR</t>
  </si>
  <si>
    <t xml:space="preserve">               Rozvojové programy pestovania plodín, MP SR</t>
  </si>
  <si>
    <t>Vypracoval: VÚEPP (Ing.L.Sirotský,CSc.)</t>
  </si>
  <si>
    <t>ZBEROVÉ PLOCHY A ÚRODY KRMOVÍN V SR</t>
  </si>
  <si>
    <t>Tabuľka P 12</t>
  </si>
  <si>
    <t>Druh krmovín</t>
  </si>
  <si>
    <t>index 2001/2000</t>
  </si>
  <si>
    <t xml:space="preserve">zber.plocha </t>
  </si>
  <si>
    <t>úroda v t</t>
  </si>
  <si>
    <t xml:space="preserve"> v ha</t>
  </si>
  <si>
    <t xml:space="preserve">spolu </t>
  </si>
  <si>
    <t xml:space="preserve"> 1 ha </t>
  </si>
  <si>
    <t>Kŕmne okopaniny</t>
  </si>
  <si>
    <t xml:space="preserve">   kŕmna repa</t>
  </si>
  <si>
    <t>Jednoročné krmoviny</t>
  </si>
  <si>
    <t xml:space="preserve">   kukurica a mieš.na zeleno</t>
  </si>
  <si>
    <t xml:space="preserve">   strukovinoobil.miešanky</t>
  </si>
  <si>
    <t xml:space="preserve">   bôb na zelené kŕmenie</t>
  </si>
  <si>
    <t xml:space="preserve">   ost.jednoročné krmoviny</t>
  </si>
  <si>
    <t>Medziplodiny a násl.plodiny</t>
  </si>
  <si>
    <t>Viacročné krmoviny</t>
  </si>
  <si>
    <t xml:space="preserve">   ďatelina červ.dvojkosná</t>
  </si>
  <si>
    <t xml:space="preserve">   lucerna</t>
  </si>
  <si>
    <t xml:space="preserve">   ďatelina jednokosná</t>
  </si>
  <si>
    <t xml:space="preserve">   vičenec</t>
  </si>
  <si>
    <t xml:space="preserve">   ďatel.a lucern.miešanky</t>
  </si>
  <si>
    <t xml:space="preserve">   ost.viacroč.ďatelinoviny</t>
  </si>
  <si>
    <t xml:space="preserve">   viacroč.porasty tráv</t>
  </si>
  <si>
    <t xml:space="preserve">   ost.viacroč. krmoviny</t>
  </si>
  <si>
    <t>Prameň: ŠÚ SR</t>
  </si>
  <si>
    <t>Vypracoval: VÚEPP (Ing.Ľ.Sirotský,CSc.)</t>
  </si>
  <si>
    <t>SPOTREBA PRIEMYSELNÝCH HNOJÍV V ČISTÝCH ŹIVINÁCH V SR</t>
  </si>
  <si>
    <t>Tabuľka P 13</t>
  </si>
  <si>
    <t>Spotreba NPK spolu</t>
  </si>
  <si>
    <t>z toho :</t>
  </si>
  <si>
    <t>dusíkaté</t>
  </si>
  <si>
    <t>fosforečné</t>
  </si>
  <si>
    <t>draselné</t>
  </si>
  <si>
    <t>Spotreba  NPK spolu</t>
  </si>
  <si>
    <t>kg.ha -1 p. p.</t>
  </si>
  <si>
    <t xml:space="preserve"> Spotreba NPK spolu</t>
  </si>
  <si>
    <t>kg.ha -1 o. p.</t>
  </si>
  <si>
    <t>Spotreba MH t/ha</t>
  </si>
  <si>
    <t>t.ha -1 p. p.</t>
  </si>
  <si>
    <t xml:space="preserve">Prameň: Štatistické čísla a grafy, ŠÚ SR </t>
  </si>
  <si>
    <t xml:space="preserve">Vypracovala : VÚEPP  ( Tibenská )            </t>
  </si>
  <si>
    <t>POČET HOSPODÁRSKYCH ZVIERAT, PRODUKCIA A PREDAJ</t>
  </si>
  <si>
    <t>ŽIVOČÍŠNYCH VÝROBKOV V SR</t>
  </si>
  <si>
    <t xml:space="preserve">Skutočnosť </t>
  </si>
  <si>
    <t>k 31.12.2000</t>
  </si>
  <si>
    <t>k 31.12.2001</t>
  </si>
  <si>
    <t>k 31.12.2002</t>
  </si>
  <si>
    <t>k 31.12.2003</t>
  </si>
  <si>
    <t xml:space="preserve"> Hovädzí dobytok </t>
  </si>
  <si>
    <t>tis. ks</t>
  </si>
  <si>
    <t xml:space="preserve"> z toho:</t>
  </si>
  <si>
    <t>kravy</t>
  </si>
  <si>
    <t xml:space="preserve">z kráv: </t>
  </si>
  <si>
    <t>dojné</t>
  </si>
  <si>
    <t>ostatné</t>
  </si>
  <si>
    <t xml:space="preserve"> Ošípané spolu</t>
  </si>
  <si>
    <t>prasnice</t>
  </si>
  <si>
    <t xml:space="preserve"> Ovce spolu</t>
  </si>
  <si>
    <t>bahnice</t>
  </si>
  <si>
    <t xml:space="preserve"> Hydina spolu</t>
  </si>
  <si>
    <t xml:space="preserve"> z toho: sliepky</t>
  </si>
  <si>
    <t xml:space="preserve"> Produkcia</t>
  </si>
  <si>
    <t xml:space="preserve"> Jatočné zvieratá spolu</t>
  </si>
  <si>
    <t>t ž. hm.</t>
  </si>
  <si>
    <t>jatočný HD</t>
  </si>
  <si>
    <t>jatočné teľatá</t>
  </si>
  <si>
    <t>jatočné ošípané</t>
  </si>
  <si>
    <t>jatočné ovce</t>
  </si>
  <si>
    <t>jatočné kozy</t>
  </si>
  <si>
    <t xml:space="preserve"> Mlieko kravské</t>
  </si>
  <si>
    <t>tis. l</t>
  </si>
  <si>
    <t xml:space="preserve"> Jatočná hydina</t>
  </si>
  <si>
    <t xml:space="preserve"> Vajcia konzumné</t>
  </si>
  <si>
    <t xml:space="preserve"> Ovčie mlieko</t>
  </si>
  <si>
    <t xml:space="preserve"> Vlna ovčia</t>
  </si>
  <si>
    <t xml:space="preserve"> Trhová produkcia</t>
  </si>
  <si>
    <t xml:space="preserve"> Med</t>
  </si>
  <si>
    <t xml:space="preserve"> Ryby</t>
  </si>
  <si>
    <t xml:space="preserve"> Zverina</t>
  </si>
  <si>
    <t>I</t>
  </si>
  <si>
    <t>Poznámka: Ponuka jat. HD na rok 2002 vybilancovana z počtu HZ k 31.12.2001 je 67 231 ton</t>
  </si>
  <si>
    <t>Prameň: Živočíšna výroba a predaj výrobkov z prvovýroby, ŠÚ SR</t>
  </si>
  <si>
    <t>*) Predbežný údaj - podľa výsledkov spracovania mesačného výkazu  Poľ 1 - 12</t>
  </si>
  <si>
    <t>**) Výpočty VÚEPP; ***) K 31.12.2001 odhad VÚEPP</t>
  </si>
  <si>
    <t>Vypracoval: VÚEPP (Ing. J. Žatkovič, CSc.)</t>
  </si>
  <si>
    <t>Tabuľka P 14</t>
  </si>
  <si>
    <r>
      <t>Predpoklad</t>
    </r>
    <r>
      <rPr>
        <vertAlign val="superscript"/>
        <sz val="12"/>
        <rFont val="Times New Roman CE"/>
        <family val="1"/>
      </rPr>
      <t xml:space="preserve">**) </t>
    </r>
  </si>
  <si>
    <r>
      <t>Prognóza</t>
    </r>
    <r>
      <rPr>
        <vertAlign val="superscript"/>
        <sz val="12"/>
        <rFont val="Times New Roman CE"/>
        <family val="1"/>
      </rPr>
      <t xml:space="preserve">**) </t>
    </r>
  </si>
  <si>
    <r>
      <t xml:space="preserve"> Počet  hospodárskych zvierat</t>
    </r>
    <r>
      <rPr>
        <vertAlign val="superscript"/>
        <sz val="12"/>
        <rFont val="Times New Roman CE"/>
        <family val="1"/>
      </rPr>
      <t>*)</t>
    </r>
  </si>
  <si>
    <r>
      <t xml:space="preserve"> Kozy</t>
    </r>
    <r>
      <rPr>
        <vertAlign val="superscript"/>
        <sz val="12"/>
        <rFont val="Times New Roman CE"/>
        <family val="1"/>
      </rPr>
      <t>***)</t>
    </r>
  </si>
  <si>
    <t>POČET HOSPODÁRSKYCH ZVIERAT V SR PODĽA KRAJOV</t>
  </si>
  <si>
    <t>(v tis. ks)</t>
  </si>
  <si>
    <t>Tabuľka P 15</t>
  </si>
  <si>
    <t>Merná jednotka</t>
  </si>
  <si>
    <t>SR</t>
  </si>
  <si>
    <t>Bratislavský</t>
  </si>
  <si>
    <t>Trnavský</t>
  </si>
  <si>
    <t>Trenčianský</t>
  </si>
  <si>
    <t>Nitriansky</t>
  </si>
  <si>
    <t>Žilinský</t>
  </si>
  <si>
    <t>Bansko-Bystrický</t>
  </si>
  <si>
    <t>Prešovsky</t>
  </si>
  <si>
    <t>Košický</t>
  </si>
  <si>
    <t xml:space="preserve"> Hovädzí dobytok</t>
  </si>
  <si>
    <t>± v %</t>
  </si>
  <si>
    <t xml:space="preserve"> Ošípané</t>
  </si>
  <si>
    <t xml:space="preserve"> Ovce</t>
  </si>
  <si>
    <t xml:space="preserve"> Hydina</t>
  </si>
  <si>
    <t>sliepky</t>
  </si>
  <si>
    <t xml:space="preserve"> Priemerný počet</t>
  </si>
  <si>
    <t xml:space="preserve"> sliepok</t>
  </si>
  <si>
    <t>Vypracoval VÚEPP (Ing. J. Žatkovič, CSc.)</t>
  </si>
  <si>
    <t xml:space="preserve">ÚŽITKOVOSŤ A REPRODUKČNÉ VLASTNOSTI HOSPODÁRSKYCH </t>
  </si>
  <si>
    <t>ZVIERAT V SR</t>
  </si>
  <si>
    <t>Tabuľka P 16</t>
  </si>
  <si>
    <r>
      <t>Predp.</t>
    </r>
    <r>
      <rPr>
        <vertAlign val="superscript"/>
        <sz val="12"/>
        <rFont val="Times New Roman CE"/>
        <family val="1"/>
      </rPr>
      <t>*)</t>
    </r>
  </si>
  <si>
    <r>
      <t>Prognóza</t>
    </r>
    <r>
      <rPr>
        <vertAlign val="superscript"/>
        <sz val="12"/>
        <rFont val="Times New Roman CE"/>
        <family val="1"/>
      </rPr>
      <t>*)</t>
    </r>
  </si>
  <si>
    <t>2000</t>
  </si>
  <si>
    <t>2001</t>
  </si>
  <si>
    <t>Hovädzí dobytok</t>
  </si>
  <si>
    <t xml:space="preserve"> Pripúšťanie jalovíc</t>
  </si>
  <si>
    <t>ks/100 kráv k 1.1.</t>
  </si>
  <si>
    <t xml:space="preserve"> Pripúšťanie kráv</t>
  </si>
  <si>
    <t xml:space="preserve"> Prevod jalovíc do kráv </t>
  </si>
  <si>
    <t xml:space="preserve"> Brakovanie kráv</t>
  </si>
  <si>
    <t xml:space="preserve"> Hynutie kráv</t>
  </si>
  <si>
    <t xml:space="preserve"> Konfiškáty kráv</t>
  </si>
  <si>
    <t xml:space="preserve"> Narodené teľatá </t>
  </si>
  <si>
    <t xml:space="preserve"> Čistá natalita kráv</t>
  </si>
  <si>
    <t xml:space="preserve"> Odchované teľatá </t>
  </si>
  <si>
    <t xml:space="preserve"> Priem. ročná dojnosť kráv</t>
  </si>
  <si>
    <t>l</t>
  </si>
  <si>
    <t xml:space="preserve"> Priem. prír. hm. VHD</t>
  </si>
  <si>
    <t>kg/KD</t>
  </si>
  <si>
    <t>Ošípané</t>
  </si>
  <si>
    <t xml:space="preserve"> Pripúšťanie prasničiek</t>
  </si>
  <si>
    <t>ks/100 prasníc k 1.1.</t>
  </si>
  <si>
    <t xml:space="preserve"> Pripúšťanie prasníc</t>
  </si>
  <si>
    <t xml:space="preserve"> Prevod do prasníc </t>
  </si>
  <si>
    <t xml:space="preserve"> Brakovanie prasníc</t>
  </si>
  <si>
    <t xml:space="preserve"> Hynutie prasníc</t>
  </si>
  <si>
    <t xml:space="preserve"> Konfiškáty prasníc</t>
  </si>
  <si>
    <t xml:space="preserve"> Počet vrhov/prasn.</t>
  </si>
  <si>
    <t xml:space="preserve"> Narodenie prasiat na 1 vrh</t>
  </si>
  <si>
    <t>ks</t>
  </si>
  <si>
    <t xml:space="preserve"> Narodenie prasiat </t>
  </si>
  <si>
    <t>ks/prasnicu</t>
  </si>
  <si>
    <t xml:space="preserve"> Odchov prasiat</t>
  </si>
  <si>
    <t xml:space="preserve"> Priem. prír. ošíp. vo výkrme</t>
  </si>
  <si>
    <t>Ovce</t>
  </si>
  <si>
    <t xml:space="preserve"> Narodenie jahniat</t>
  </si>
  <si>
    <t>ks/100 bah. k 1.1.</t>
  </si>
  <si>
    <t xml:space="preserve"> Odchov jahniat</t>
  </si>
  <si>
    <t xml:space="preserve"> Priem. stríž vlny</t>
  </si>
  <si>
    <t>kg/ovcu k 1.1.</t>
  </si>
  <si>
    <t xml:space="preserve"> Výroba ovč. mlieka</t>
  </si>
  <si>
    <t>kg/bah. k 1.1.</t>
  </si>
  <si>
    <t>Hydina</t>
  </si>
  <si>
    <t xml:space="preserve"> Priem. ročná znáška vajec</t>
  </si>
  <si>
    <t>ks/sliepku</t>
  </si>
  <si>
    <t>Prameň: Živočíšna výroba a predaj výrobkov z prvovýroby, ŠÚ SR; *) Výpočty VÚEPP</t>
  </si>
  <si>
    <t>Poznámka: Ukazovatele v chove oviec sú vypočítané z dostupných údajov ŠÚ SR</t>
  </si>
  <si>
    <t>VYBRANÉ UKAZOVATELE ÚŽITKOVOSTI HOSPODÁRSKYCH ZVIERAT V SR PODĽA KRAJOV</t>
  </si>
  <si>
    <t>Tabuľka P 17</t>
  </si>
  <si>
    <t>Rok</t>
  </si>
  <si>
    <t xml:space="preserve"> Priem. roč. doj.</t>
  </si>
  <si>
    <t xml:space="preserve"> Odchov teliat</t>
  </si>
  <si>
    <t xml:space="preserve"> Priem. prír. vo výk. HD</t>
  </si>
  <si>
    <t xml:space="preserve"> Vrhov na prasnicu</t>
  </si>
  <si>
    <t xml:space="preserve"> Narodenie prasiat</t>
  </si>
  <si>
    <t xml:space="preserve"> Priem. prír. vo výk. oš.</t>
  </si>
  <si>
    <t xml:space="preserve"> Priem. znáška vajec</t>
  </si>
  <si>
    <t>l/kravu</t>
  </si>
  <si>
    <t>ks/100 kráv</t>
  </si>
  <si>
    <t>ks/vrh</t>
  </si>
  <si>
    <t>ks/prasn.</t>
  </si>
  <si>
    <t xml:space="preserve"> SR</t>
  </si>
  <si>
    <t>±</t>
  </si>
  <si>
    <t xml:space="preserve"> Bratislavský</t>
  </si>
  <si>
    <t xml:space="preserve"> Trnavský</t>
  </si>
  <si>
    <t xml:space="preserve"> Trenčiansky</t>
  </si>
  <si>
    <t xml:space="preserve"> Nitriansky</t>
  </si>
  <si>
    <t xml:space="preserve"> Žilinský</t>
  </si>
  <si>
    <t xml:space="preserve"> Banskobystrický</t>
  </si>
  <si>
    <t xml:space="preserve"> Prešovský</t>
  </si>
  <si>
    <t xml:space="preserve"> Košický</t>
  </si>
  <si>
    <t>VÝSLEDKY KONTROLY MLIEKOVEJ ÚŽITKOVOSTI HD V SR</t>
  </si>
  <si>
    <t>Tabuľka P 18</t>
  </si>
  <si>
    <t>Plemeno</t>
  </si>
  <si>
    <t>Kontrolný rok</t>
  </si>
  <si>
    <t>Mlieko kg</t>
  </si>
  <si>
    <t>Tuk %</t>
  </si>
  <si>
    <t>Tuk kg</t>
  </si>
  <si>
    <t>Bielk. %</t>
  </si>
  <si>
    <t xml:space="preserve"> Slovenské strakaté</t>
  </si>
  <si>
    <t>1996-1997</t>
  </si>
  <si>
    <t>1997-1998</t>
  </si>
  <si>
    <t>1999-2000</t>
  </si>
  <si>
    <t>2000-2001</t>
  </si>
  <si>
    <t xml:space="preserve"> Slovenské pinzgauské</t>
  </si>
  <si>
    <t xml:space="preserve"> Nížinné čirnostrakaté,</t>
  </si>
  <si>
    <t xml:space="preserve"> Holsteinské</t>
  </si>
  <si>
    <t xml:space="preserve"> Braunvieh</t>
  </si>
  <si>
    <t xml:space="preserve"> Spolu</t>
  </si>
  <si>
    <t xml:space="preserve"> Uzavierky KÚ HD spolu</t>
  </si>
  <si>
    <t>1998-1999</t>
  </si>
  <si>
    <t xml:space="preserve">    Uzávierky KÚ HD spolu</t>
  </si>
  <si>
    <t>VÝSLEDKY KONTROLY ÚŽITKOVOSTI VYBRANÝCH PLEMIEN</t>
  </si>
  <si>
    <t xml:space="preserve">OŠÍPANÝCH V SR </t>
  </si>
  <si>
    <t>Tabuľka P 19</t>
  </si>
  <si>
    <t>vrhov na prasnicu</t>
  </si>
  <si>
    <t>živonarod.  prasiat na vrh</t>
  </si>
  <si>
    <t xml:space="preserve"> odchovaných prasiat na vrh</t>
  </si>
  <si>
    <t>odchovaných prasiat na prasnicu</t>
  </si>
  <si>
    <t xml:space="preserve"> Biele </t>
  </si>
  <si>
    <t xml:space="preserve"> ušľachtilé</t>
  </si>
  <si>
    <t xml:space="preserve"> Biele</t>
  </si>
  <si>
    <t>9,,6</t>
  </si>
  <si>
    <t xml:space="preserve"> mäsové</t>
  </si>
  <si>
    <t xml:space="preserve"> Landras</t>
  </si>
  <si>
    <t>VÝSLEDKY KONTROLY ÚŽITKOVOSTI OVIEC V SR</t>
  </si>
  <si>
    <t>Tabuľka P 20</t>
  </si>
  <si>
    <t>Mlieko</t>
  </si>
  <si>
    <t>Tuk</t>
  </si>
  <si>
    <t>Bielkoviny</t>
  </si>
  <si>
    <t>Oplod-nenie</t>
  </si>
  <si>
    <t>Plodnosť stáda</t>
  </si>
  <si>
    <t>Plodnosť     na obahnenú bahnicu</t>
  </si>
  <si>
    <t>kg</t>
  </si>
  <si>
    <t xml:space="preserve"> Merino</t>
  </si>
  <si>
    <t>1998/1999</t>
  </si>
  <si>
    <t>1999/2000</t>
  </si>
  <si>
    <t>2000/2001</t>
  </si>
  <si>
    <t xml:space="preserve"> Cigája</t>
  </si>
  <si>
    <t xml:space="preserve"> Zošľacht. valaška</t>
  </si>
  <si>
    <t>Prameň: 1) Výsledky kontroly mliekovej úžitkovosti hovädzieho dobytka v Slovenskej republike, ŠPÚ SR</t>
  </si>
  <si>
    <t xml:space="preserve">               2) Výsledky kontroly úžitkovosti mäsového dobytka a kráv bez trhovej produkcie mlieka                                   </t>
  </si>
  <si>
    <t xml:space="preserve">                     v Slovenskej republike, ŠPÚ SR</t>
  </si>
  <si>
    <r>
      <t xml:space="preserve">               3) Výsledky kontroly úžitkovosti ošípaných v Slovenskej republike,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ŠPÚ SR</t>
    </r>
  </si>
  <si>
    <t xml:space="preserve">               4) Kontrola úžitkovosti oviec a kôz, ŠPÚ SR</t>
  </si>
  <si>
    <t>AGRÁRNA SEBESTAČNOSŤ SR</t>
  </si>
  <si>
    <t xml:space="preserve"> Tabuľka P 21</t>
  </si>
  <si>
    <t>K o m o d i t y</t>
  </si>
  <si>
    <t>skutočnosť 2000</t>
  </si>
  <si>
    <t>skutočnosť 2001</t>
  </si>
  <si>
    <t>Index 2001/2000</t>
  </si>
  <si>
    <t>produkcia</t>
  </si>
  <si>
    <t>dom.spotr.</t>
  </si>
  <si>
    <t>sebest. v %</t>
  </si>
  <si>
    <t>Obilniny v hodn. zrna</t>
  </si>
  <si>
    <t>z toho- pšenica</t>
  </si>
  <si>
    <t xml:space="preserve">         - raž</t>
  </si>
  <si>
    <t xml:space="preserve">         - jačmeň</t>
  </si>
  <si>
    <t xml:space="preserve">         - ovos</t>
  </si>
  <si>
    <t xml:space="preserve">         - kukurica</t>
  </si>
  <si>
    <t xml:space="preserve">z toho- repka </t>
  </si>
  <si>
    <t xml:space="preserve">         - slnečnica</t>
  </si>
  <si>
    <t>Strukoviny</t>
  </si>
  <si>
    <t>Cukor</t>
  </si>
  <si>
    <t xml:space="preserve">Mäso na kosti </t>
  </si>
  <si>
    <t>z toho- hovädzie</t>
  </si>
  <si>
    <t xml:space="preserve">         - bravčové</t>
  </si>
  <si>
    <t xml:space="preserve">         - ovčie</t>
  </si>
  <si>
    <t xml:space="preserve">         - hydinové</t>
  </si>
  <si>
    <t>Mlieko kravské</t>
  </si>
  <si>
    <t xml:space="preserve">mil.l </t>
  </si>
  <si>
    <t>Vajcia</t>
  </si>
  <si>
    <t>mil.ks</t>
  </si>
  <si>
    <t>Prameň: Komoditné situačné a výhľadové správy, VÚEPP Bratislava</t>
  </si>
  <si>
    <t xml:space="preserve">Vypracoval: VÚEPP ( Ing.Ľ.Sirotský,CSc.) </t>
  </si>
  <si>
    <t>VÝVOJ VÝROBY POTRAVINÁRSKEHO PRIEMYSLU SR</t>
  </si>
  <si>
    <t>Tabuľka P 22</t>
  </si>
  <si>
    <t>Druh výroby</t>
  </si>
  <si>
    <t>Indexy</t>
  </si>
  <si>
    <t>2001/90</t>
  </si>
  <si>
    <t>Výrobky z mäsa</t>
  </si>
  <si>
    <t>Rafinovaný cukor</t>
  </si>
  <si>
    <t>Konzumné mlieko</t>
  </si>
  <si>
    <t>mil. l</t>
  </si>
  <si>
    <t>Syry celkom</t>
  </si>
  <si>
    <t>Pšeničné múky a detská krupica</t>
  </si>
  <si>
    <t xml:space="preserve">Chlieb a pečivo </t>
  </si>
  <si>
    <t>**</t>
  </si>
  <si>
    <t xml:space="preserve">Zabitá hydina </t>
  </si>
  <si>
    <t>Konzumné vajcia</t>
  </si>
  <si>
    <t>mil. ks</t>
  </si>
  <si>
    <t>Pivo</t>
  </si>
  <si>
    <t>Jedlé rastl. tuky a oleje</t>
  </si>
  <si>
    <t>Ovocné výrobky</t>
  </si>
  <si>
    <t>1)</t>
  </si>
  <si>
    <t>3)</t>
  </si>
  <si>
    <t>5)</t>
  </si>
  <si>
    <t>Zeleninové výrobky</t>
  </si>
  <si>
    <t>2)</t>
  </si>
  <si>
    <t>4)</t>
  </si>
  <si>
    <t>6)</t>
  </si>
  <si>
    <t>Víno*</t>
  </si>
  <si>
    <t>Prameň: výkazy ŠFTR, POTRAV (MP SR) 1-02, tuky a oleje do roku 2000 = Palma Tumys, rok 2001 POTRAV (MP SR) 1-02; ŠÚ SR</t>
  </si>
  <si>
    <t xml:space="preserve">               * víno - údaje za roky 1996-1999=Vinič hroznorodý, hroznové víno - Situačná a výhľadová správa, november 2000 </t>
  </si>
  <si>
    <t xml:space="preserve">               * víno za rok 2000= POTRAV (MP SR) 1-02; rok 2001 = výkaz VÍNO (MP SR) 7-04 </t>
  </si>
  <si>
    <t xml:space="preserve">               ** nie je zahrnutá výroba cca 500-600 malých pekární</t>
  </si>
  <si>
    <r>
      <t xml:space="preserve">1) </t>
    </r>
    <r>
      <rPr>
        <sz val="10"/>
        <rFont val="Times New Roman CE"/>
        <family val="1"/>
      </rPr>
      <t>rok 1997</t>
    </r>
    <r>
      <rPr>
        <vertAlign val="superscript"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údaj za ovocné výrobky: konzervárenský priemysel 6,4 tis. ton; mraziarenský priemysel 1,9 tis. ton</t>
    </r>
  </si>
  <si>
    <r>
      <t>2)</t>
    </r>
    <r>
      <rPr>
        <sz val="10"/>
        <rFont val="Times New Roman CE"/>
        <family val="1"/>
      </rPr>
      <t xml:space="preserve"> rok 1997 údaj za zelenin. výrobky: konzervárenský priemysel 15,8 tis. ton; mraziarenský priemysel 6,8 tis. ton</t>
    </r>
  </si>
  <si>
    <r>
      <t xml:space="preserve">3) </t>
    </r>
    <r>
      <rPr>
        <sz val="10"/>
        <rFont val="Times New Roman CE"/>
        <family val="1"/>
      </rPr>
      <t>rok 1998</t>
    </r>
    <r>
      <rPr>
        <vertAlign val="superscript"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údaj za ovocné výrobky: konzervárenský priemysel 6,1 tis. ton; mraziarenský priemysel 1,8 tis. ton</t>
    </r>
  </si>
  <si>
    <r>
      <t>4)</t>
    </r>
    <r>
      <rPr>
        <sz val="10"/>
        <rFont val="Times New Roman CE"/>
        <family val="1"/>
      </rPr>
      <t xml:space="preserve"> rok 1998 údaj za zelenin. výrobky: konzervárenský priemysel 17,4 tis. ton; mraziarenský priemysel 9,6 tis. ton</t>
    </r>
  </si>
  <si>
    <r>
      <t xml:space="preserve">5) </t>
    </r>
    <r>
      <rPr>
        <sz val="10"/>
        <rFont val="Times New Roman CE"/>
        <family val="1"/>
      </rPr>
      <t>rok 1999</t>
    </r>
    <r>
      <rPr>
        <vertAlign val="superscript"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údaj za ovocné výrobky: konzervárenský priemysel 7,1 tis. ton; mraziarenský priemysel 0,6 tis. ton</t>
    </r>
  </si>
  <si>
    <r>
      <t xml:space="preserve">6) </t>
    </r>
    <r>
      <rPr>
        <sz val="10"/>
        <rFont val="Times New Roman CE"/>
        <family val="1"/>
      </rPr>
      <t>rok 1999 údaj za zelenin. výrobky: konzervárenský priemysel 13,3 tis. ton; mraziarenský priemysel 8,7 tis. ton</t>
    </r>
  </si>
  <si>
    <t>VÝROBA VÝROBKOV</t>
  </si>
  <si>
    <t>za potravinársky priemysel podľa odborov - podniky s 20 a viac zamestnancami</t>
  </si>
  <si>
    <t>Tabuľka P 23</t>
  </si>
  <si>
    <t>Odbor</t>
  </si>
  <si>
    <t>Index 2001/00</t>
  </si>
  <si>
    <t>Mliekarenský priemysel</t>
  </si>
  <si>
    <t>Cukrovarnícky priemysel</t>
  </si>
  <si>
    <t>Cukrovinkár. a pečiv. priem. a výroba kávovín</t>
  </si>
  <si>
    <t>Hydinársky priemysel</t>
  </si>
  <si>
    <t>Mäsový priemysel</t>
  </si>
  <si>
    <t>Mlynský priemysel</t>
  </si>
  <si>
    <t>Pekárenský a cukrárenský priemysel</t>
  </si>
  <si>
    <t>Konzervárenský priemysel</t>
  </si>
  <si>
    <t>Škrobárenský priemysel</t>
  </si>
  <si>
    <t>Liehovar. priem., výroba droždia, horč. a octu</t>
  </si>
  <si>
    <t>Mraziarenský a rybný priemysel</t>
  </si>
  <si>
    <t>Pivovarnícky a sladovnícky priemysel</t>
  </si>
  <si>
    <t>Priemysel výroby nealkoholických nápojov</t>
  </si>
  <si>
    <t>Tukovo-kozmetický priemysel</t>
  </si>
  <si>
    <t>Vinársky priemysel</t>
  </si>
  <si>
    <t>Potravinársky priemysel</t>
  </si>
  <si>
    <t>Prameň: POTRAV (MP SR) 1-02, CD MP SR, VÚEPP</t>
  </si>
  <si>
    <t>Vypracoval: VÚEPP (Ing. S. Belešová, Ing. G. Döme)</t>
  </si>
  <si>
    <t>VYHODNOTENIE   KVALITY  ZA  ROKY 2000 - 2001</t>
  </si>
  <si>
    <t>na základe vyšetrení podľa  SPPI  A  ŠVS SR</t>
  </si>
  <si>
    <t>Tabuľka P 24</t>
  </si>
  <si>
    <t xml:space="preserve">Celkový počet </t>
  </si>
  <si>
    <t>z toho nevyhovelo</t>
  </si>
  <si>
    <t xml:space="preserve">          vzoriek</t>
  </si>
  <si>
    <t xml:space="preserve">          počet</t>
  </si>
  <si>
    <t>hydina, hydinové výrobky</t>
  </si>
  <si>
    <t>vajcia, vaječné výrobky</t>
  </si>
  <si>
    <t>mäso, vnútornosti</t>
  </si>
  <si>
    <t>mäsové výrobky</t>
  </si>
  <si>
    <t>mliečne výrobky, mrazené smotanové krémy</t>
  </si>
  <si>
    <t>ryby a rybie výrobky</t>
  </si>
  <si>
    <t>med</t>
  </si>
  <si>
    <t>lahôdkové výrobky a polotovary</t>
  </si>
  <si>
    <t>cestovinárske výrobky</t>
  </si>
  <si>
    <t>cukor, cukrovinky</t>
  </si>
  <si>
    <t>konzervárenské výrobky</t>
  </si>
  <si>
    <t>mlynské výrobky</t>
  </si>
  <si>
    <t>mraziarenské výrobky</t>
  </si>
  <si>
    <t>pekárske a cukrárske výr.</t>
  </si>
  <si>
    <t>pivo, alkoh. a nealkoh. nápoje</t>
  </si>
  <si>
    <t>škrobárenské výrobky</t>
  </si>
  <si>
    <t>tabak, káva, čaj, koreniny *</t>
  </si>
  <si>
    <t>trvanlivé pečivo</t>
  </si>
  <si>
    <t>tukové a kozm. prípravky</t>
  </si>
  <si>
    <t>víno a vinárske výrobky</t>
  </si>
  <si>
    <t>ovocie, južné ovocie</t>
  </si>
  <si>
    <t>zrniny, olejniny, strukoviny</t>
  </si>
  <si>
    <t>jedlá spoločného stravovania</t>
  </si>
  <si>
    <t>Spolu</t>
  </si>
  <si>
    <t>Pozn.:* = rok 2001 bez korenín</t>
  </si>
  <si>
    <t>CERTIFIKÁCIA VÝROBKOV ZA ROK 2001</t>
  </si>
  <si>
    <t>Tabuľka P 25</t>
  </si>
  <si>
    <t>Vydané</t>
  </si>
  <si>
    <t>Nepotvrdenie</t>
  </si>
  <si>
    <t>Zrušené</t>
  </si>
  <si>
    <t>certifikáty</t>
  </si>
  <si>
    <t>zhody</t>
  </si>
  <si>
    <t>Tuzemsko</t>
  </si>
  <si>
    <t>Dovoz</t>
  </si>
  <si>
    <t>Prehľad certifikovaných výrobkov z dovozu podľa komodít za rok 2001</t>
  </si>
  <si>
    <t>V</t>
  </si>
  <si>
    <t>N</t>
  </si>
  <si>
    <t>Dôvod</t>
  </si>
  <si>
    <t>Krajina pôvodu</t>
  </si>
  <si>
    <t>zrnoviny, strukoviny, olejniny</t>
  </si>
  <si>
    <t xml:space="preserve">mlynské výrobky   </t>
  </si>
  <si>
    <t xml:space="preserve">sušené ovocie, zelenina, huby                                     </t>
  </si>
  <si>
    <t>káva, čaj</t>
  </si>
  <si>
    <t>konzer. ovocie a zelenina</t>
  </si>
  <si>
    <t>jedlá, konzervy</t>
  </si>
  <si>
    <t>liehoviny</t>
  </si>
  <si>
    <t>mlieko, mlieč. výrobky</t>
  </si>
  <si>
    <t>hydina, hyd. výrobky</t>
  </si>
  <si>
    <t>mäso, mäsové výrobky</t>
  </si>
  <si>
    <t>ryby, rybie výrobky</t>
  </si>
  <si>
    <t>pekárske výrobky</t>
  </si>
  <si>
    <t>škrob, škrobové výrobky</t>
  </si>
  <si>
    <t>nealko nápoje</t>
  </si>
  <si>
    <t>OZ,AN</t>
  </si>
  <si>
    <t>Česko</t>
  </si>
  <si>
    <t>pivo</t>
  </si>
  <si>
    <t>tuky, oleje</t>
  </si>
  <si>
    <t>cukor</t>
  </si>
  <si>
    <t>cukrovinky</t>
  </si>
  <si>
    <t>víno</t>
  </si>
  <si>
    <t xml:space="preserve"> OZ, AN</t>
  </si>
  <si>
    <t>tabak, cigarety</t>
  </si>
  <si>
    <t>výrobky zo sóje</t>
  </si>
  <si>
    <t>Prameň: ŠVSP SR</t>
  </si>
  <si>
    <t>Zoznam použitých skratiek:              AN - analytika</t>
  </si>
  <si>
    <t xml:space="preserve">                                                          OZ - označovanie</t>
  </si>
  <si>
    <t>Zabezpečil: VÚEPP (Ing. S. Belešová)</t>
  </si>
  <si>
    <t>MIKROBIOLOGICKY VYŠETRENÉ VZORKY</t>
  </si>
  <si>
    <r>
      <t>potravín, surovín, kozmetických prostriedkov a vody</t>
    </r>
    <r>
      <rPr>
        <b/>
        <sz val="13"/>
        <color indexed="10"/>
        <rFont val="Times New Roman CE"/>
        <family val="1"/>
      </rPr>
      <t xml:space="preserve"> </t>
    </r>
    <r>
      <rPr>
        <b/>
        <sz val="13"/>
        <rFont val="Times New Roman CE"/>
        <family val="1"/>
      </rPr>
      <t>v roku 2001</t>
    </r>
  </si>
  <si>
    <t>Tabuľka P 26</t>
  </si>
  <si>
    <t>Organizácia</t>
  </si>
  <si>
    <t>Počet vzoriek</t>
  </si>
  <si>
    <t>Počet nevyhovujúcich</t>
  </si>
  <si>
    <t xml:space="preserve">   % nevyhovujúcich</t>
  </si>
  <si>
    <t>SPPI</t>
  </si>
  <si>
    <t>kontrola</t>
  </si>
  <si>
    <t>Z.č. 70/86 Zb.</t>
  </si>
  <si>
    <t>Z.č. 152/95 Z.z.</t>
  </si>
  <si>
    <t>Z.č. 30/68 Zb.</t>
  </si>
  <si>
    <t>certifikácia domácich výrobkov</t>
  </si>
  <si>
    <t>certifikácia dovezených výrobkov</t>
  </si>
  <si>
    <t>SPOLU (SPPI)</t>
  </si>
  <si>
    <t>ŠVS SR</t>
  </si>
  <si>
    <t>dozor</t>
  </si>
  <si>
    <t>veterinárna kontrola pri dovoze</t>
  </si>
  <si>
    <t>predložené, vyžiadané vz. dom. prod.</t>
  </si>
  <si>
    <t>predložené vzorky dovoz</t>
  </si>
  <si>
    <t>SPOLU (ŠVS SR)</t>
  </si>
  <si>
    <t>vzorky jatočných zvierat, surového mlieka a hrudkového syra *</t>
  </si>
  <si>
    <t>SPOLU (SPPI, ŠVS SR*)</t>
  </si>
  <si>
    <t>56 682/45 921**</t>
  </si>
  <si>
    <t xml:space="preserve">VÚVH </t>
  </si>
  <si>
    <t>voda pitná upravená</t>
  </si>
  <si>
    <t>voda vo vodojemoch</t>
  </si>
  <si>
    <t>voda pitná - sieť</t>
  </si>
  <si>
    <t>SPOLU (VÚVH)</t>
  </si>
  <si>
    <t>HYDROMELIORÁCIE</t>
  </si>
  <si>
    <t>závlahová voda</t>
  </si>
  <si>
    <t>CELKOM</t>
  </si>
  <si>
    <t xml:space="preserve">Vysvetlivky: </t>
  </si>
  <si>
    <t xml:space="preserve">* U vzoriek jatočných zvierat, surového mlieka a hrudkového syra neuvádzame počet nevyhovujúcich vzoriek. </t>
  </si>
  <si>
    <t>** Uvedené z počtu hodnotených vzoriek - okrem * (10 761)</t>
  </si>
  <si>
    <t xml:space="preserve">Zabezpečil: Ing. S. Belešová </t>
  </si>
  <si>
    <t xml:space="preserve"> pokračovanie tabuľky P 27</t>
  </si>
  <si>
    <t xml:space="preserve">CUDZORODÁ </t>
  </si>
  <si>
    <t>Potraviny dom. prod.</t>
  </si>
  <si>
    <t>Potraviny dovoz</t>
  </si>
  <si>
    <t>Mimoriadne prípady</t>
  </si>
  <si>
    <t>LÁTKA</t>
  </si>
  <si>
    <t>PA</t>
  </si>
  <si>
    <t>PV</t>
  </si>
  <si>
    <t>NL</t>
  </si>
  <si>
    <t>%NL</t>
  </si>
  <si>
    <t>Ftaláty</t>
  </si>
  <si>
    <t>Chemické prvky</t>
  </si>
  <si>
    <t>Iné kontaminanty</t>
  </si>
  <si>
    <t>Dusitany</t>
  </si>
  <si>
    <t>Dusičnany</t>
  </si>
  <si>
    <t>PAU</t>
  </si>
  <si>
    <t>Mykotoxíny</t>
  </si>
  <si>
    <t>Rádioaktivita</t>
  </si>
  <si>
    <t>Chlórované fenoly</t>
  </si>
  <si>
    <t>Chlórované benzény</t>
  </si>
  <si>
    <t>PCB</t>
  </si>
  <si>
    <t>Chlórované uhľov.</t>
  </si>
  <si>
    <t>Organické rozpúšť.</t>
  </si>
  <si>
    <t>Pesticídy</t>
  </si>
  <si>
    <t>Aditívne látky</t>
  </si>
  <si>
    <t>Inhibične látky</t>
  </si>
  <si>
    <t>Rezíduá antibiotík</t>
  </si>
  <si>
    <t>Veterinárne prípr.</t>
  </si>
  <si>
    <t>Endog.cudz.látky</t>
  </si>
  <si>
    <t>S    P    O    L    U</t>
  </si>
  <si>
    <t>Prameň: Stredisko pre vyhodnocovanie výskytu cudzorodých látok pri VÚP v Bratislave</t>
  </si>
  <si>
    <t xml:space="preserve">Poznámka: V kolónke "počet vzoriek (spolu)" je uvedený skutočný počet analyzovaných vzoriek a nie súčet nakoľko </t>
  </si>
  <si>
    <t xml:space="preserve">                   u niektorých vzoriek bolo analyzovaných viac cudzorodých látok</t>
  </si>
  <si>
    <t xml:space="preserve">                   PA - počet analýz</t>
  </si>
  <si>
    <t xml:space="preserve">                 NL - počet nadlimitných vzoriek</t>
  </si>
  <si>
    <t xml:space="preserve">                   PV - počet vzoriek</t>
  </si>
  <si>
    <t xml:space="preserve">                 % NL - percento nadlimitných vzoriek</t>
  </si>
  <si>
    <t>Zabezpečil: VÚEPP (Ing. S. Belešová), VÚP (Ing. D. Šalgovičová)</t>
  </si>
  <si>
    <t>SPOTREBA VYBRANÝCH DRUHOV POTRAVÍN NA OBYVATEĽA V SR</t>
  </si>
  <si>
    <r>
      <t xml:space="preserve">(v kg za rok)                 </t>
    </r>
    <r>
      <rPr>
        <sz val="12"/>
        <color indexed="10"/>
        <rFont val="Times New Roman CE"/>
        <family val="1"/>
      </rPr>
      <t xml:space="preserve">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</t>
    </r>
  </si>
  <si>
    <t>Tabuľka P 28</t>
  </si>
  <si>
    <t>Druh potravín</t>
  </si>
  <si>
    <t>Predb. odhad</t>
  </si>
  <si>
    <t>Odhad **</t>
  </si>
  <si>
    <t>Rozdiel SR</t>
  </si>
  <si>
    <r>
      <t xml:space="preserve">ODP </t>
    </r>
    <r>
      <rPr>
        <vertAlign val="superscript"/>
        <sz val="11"/>
        <rFont val="Times New Roman CE"/>
        <family val="1"/>
      </rPr>
      <t>5)</t>
    </r>
  </si>
  <si>
    <t>Prípustný interval racionálnej</t>
  </si>
  <si>
    <t>Spotreba          v EÚ-15</t>
  </si>
  <si>
    <t>2001 - 00</t>
  </si>
  <si>
    <r>
      <t xml:space="preserve">spotreby </t>
    </r>
    <r>
      <rPr>
        <vertAlign val="superscript"/>
        <sz val="9.5"/>
        <rFont val="Times New Roman CE"/>
        <family val="1"/>
      </rPr>
      <t>5)</t>
    </r>
  </si>
  <si>
    <t>Mäso v hodnote na kosti</t>
  </si>
  <si>
    <t>51,6-63,0</t>
  </si>
  <si>
    <t>11)</t>
  </si>
  <si>
    <t xml:space="preserve"> - hovädzie,teľacie</t>
  </si>
  <si>
    <t xml:space="preserve"> - bravčové</t>
  </si>
  <si>
    <t xml:space="preserve"> - hydina</t>
  </si>
  <si>
    <t xml:space="preserve"> - ostatné</t>
  </si>
  <si>
    <t>6,7)</t>
  </si>
  <si>
    <t>Ryby</t>
  </si>
  <si>
    <t>8)</t>
  </si>
  <si>
    <t>Mlieko a ml. výrobky</t>
  </si>
  <si>
    <t>206,0-240,0</t>
  </si>
  <si>
    <t xml:space="preserve"> - konz. mlieko</t>
  </si>
  <si>
    <t xml:space="preserve"> - syry, tvarohy</t>
  </si>
  <si>
    <t>10,1 *</t>
  </si>
  <si>
    <t>9)</t>
  </si>
  <si>
    <r>
      <t xml:space="preserve">Vajcia (ks) </t>
    </r>
    <r>
      <rPr>
        <vertAlign val="superscript"/>
        <sz val="12"/>
        <rFont val="Times New Roman CE"/>
        <family val="1"/>
      </rPr>
      <t>1)</t>
    </r>
  </si>
  <si>
    <t>Tuky spolu</t>
  </si>
  <si>
    <t>19,8-23,1</t>
  </si>
  <si>
    <t xml:space="preserve"> - maslo</t>
  </si>
  <si>
    <t xml:space="preserve"> - bravč. masť</t>
  </si>
  <si>
    <r>
      <t xml:space="preserve"> - JRTO </t>
    </r>
    <r>
      <rPr>
        <vertAlign val="superscript"/>
        <sz val="12"/>
        <rFont val="Times New Roman CE"/>
        <family val="1"/>
      </rPr>
      <t>2)</t>
    </r>
  </si>
  <si>
    <t xml:space="preserve">Cukor </t>
  </si>
  <si>
    <t>Obilniny v hodn. múky</t>
  </si>
  <si>
    <t>94,0-103,0</t>
  </si>
  <si>
    <t>10)</t>
  </si>
  <si>
    <t>76,3-84,9</t>
  </si>
  <si>
    <t>2,1-3,2</t>
  </si>
  <si>
    <r>
      <t xml:space="preserve">Zelenina </t>
    </r>
    <r>
      <rPr>
        <vertAlign val="superscript"/>
        <sz val="12"/>
        <rFont val="Times New Roman CE"/>
        <family val="1"/>
      </rPr>
      <t>3)</t>
    </r>
  </si>
  <si>
    <t>116,9-138,9</t>
  </si>
  <si>
    <r>
      <t xml:space="preserve">Ovocie </t>
    </r>
    <r>
      <rPr>
        <vertAlign val="superscript"/>
        <sz val="12"/>
        <rFont val="Times New Roman CE"/>
        <family val="1"/>
      </rPr>
      <t>4)</t>
    </r>
  </si>
  <si>
    <t>86,7-106,7</t>
  </si>
  <si>
    <t>Hroznové víno (litre)</t>
  </si>
  <si>
    <t xml:space="preserve">Prameň: Spotreba potravín, ŠÚ SR </t>
  </si>
  <si>
    <r>
      <t xml:space="preserve">4) </t>
    </r>
    <r>
      <rPr>
        <sz val="10"/>
        <rFont val="Times New Roman CE"/>
        <family val="1"/>
      </rPr>
      <t>ovocie a ovoc. výrobky spolu v hodnote čerstvého sú bez spotreby orechov</t>
    </r>
  </si>
  <si>
    <t xml:space="preserve">               Animal production, Crop production, EUROSTAT</t>
  </si>
  <si>
    <r>
      <t>5)</t>
    </r>
    <r>
      <rPr>
        <sz val="9"/>
        <rFont val="Times New Roman CE"/>
        <family val="1"/>
      </rPr>
      <t xml:space="preserve"> ODP = odporúč. dávka potravín; ODP a Prípustný interval racionálnej spotreby platné od 1. 1. 2000</t>
    </r>
  </si>
  <si>
    <t xml:space="preserve">               Zentrale Markt-und Preisberichtstelle GmbH</t>
  </si>
  <si>
    <r>
      <t>6)</t>
    </r>
    <r>
      <rPr>
        <sz val="10"/>
        <rFont val="Times New Roman CE"/>
        <family val="1"/>
      </rPr>
      <t xml:space="preserve"> rok 1997</t>
    </r>
  </si>
  <si>
    <r>
      <t xml:space="preserve">1) </t>
    </r>
    <r>
      <rPr>
        <sz val="9"/>
        <rFont val="Times New Roman CE"/>
        <family val="1"/>
      </rPr>
      <t>pozn. ŠÚ SR: znížená hodnota spotreby vajec od roku 1999 súvisí so spresnením   odhadu výroby vajec  u drobných chovateľov SR pre rok 1999 na základe posledného sčítania hosp. zvierat vykonaného ŠÚ SR v roku 1999</t>
    </r>
  </si>
  <si>
    <r>
      <t>7)</t>
    </r>
    <r>
      <rPr>
        <sz val="10"/>
        <rFont val="Times New Roman CE"/>
        <family val="1"/>
      </rPr>
      <t xml:space="preserve"> </t>
    </r>
    <r>
      <rPr>
        <sz val="9"/>
        <rFont val="Times New Roman CE"/>
        <family val="1"/>
      </rPr>
      <t>len baranie, kozie (konské = 0,4kg)</t>
    </r>
  </si>
  <si>
    <r>
      <t>8)</t>
    </r>
    <r>
      <rPr>
        <sz val="10"/>
        <rFont val="Times New Roman CE"/>
        <family val="1"/>
      </rPr>
      <t xml:space="preserve"> rok 1992</t>
    </r>
  </si>
  <si>
    <r>
      <t>9)</t>
    </r>
    <r>
      <rPr>
        <sz val="10"/>
        <rFont val="Times New Roman CE"/>
        <family val="1"/>
      </rPr>
      <t xml:space="preserve"> rok 1998</t>
    </r>
  </si>
  <si>
    <r>
      <t xml:space="preserve">2) </t>
    </r>
    <r>
      <rPr>
        <sz val="10"/>
        <rFont val="Times New Roman CE"/>
        <family val="1"/>
      </rPr>
      <t>jedlé rastlinné tuky a oleje</t>
    </r>
  </si>
  <si>
    <r>
      <t xml:space="preserve">10) </t>
    </r>
    <r>
      <rPr>
        <sz val="10"/>
        <rFont val="Times New Roman CE"/>
        <family val="1"/>
      </rPr>
      <t>hospodársky rok 1998/1999</t>
    </r>
  </si>
  <si>
    <r>
      <t>3)</t>
    </r>
    <r>
      <rPr>
        <sz val="10"/>
        <rFont val="Times New Roman CE"/>
        <family val="1"/>
      </rPr>
      <t xml:space="preserve"> zelenina a zeleninové výrobky v hodnote čerstvej</t>
    </r>
  </si>
  <si>
    <r>
      <t xml:space="preserve">11) </t>
    </r>
    <r>
      <rPr>
        <sz val="10"/>
        <rFont val="Times New Roman CE"/>
        <family val="1"/>
      </rPr>
      <t>1999</t>
    </r>
  </si>
  <si>
    <t>* 6,9=syry; 3,2=tvarohy; sušené mlieka=0,8; zahustené mlieka=1,3; ostatné mlieč.výrobky=16,0</t>
  </si>
  <si>
    <t>**= v čase spracovania neboli k dispozícii predbežné údaje len ich odhad</t>
  </si>
  <si>
    <t xml:space="preserve">VÝVOJ CENOVÝCH INDEXOV ROZHODUJÚCICH VSTUPOV </t>
  </si>
  <si>
    <t xml:space="preserve">DO POĽNOHOSPODÁRSTVA V SR V ROKOCH </t>
  </si>
  <si>
    <t xml:space="preserve">Tabuľka P 29 </t>
  </si>
  <si>
    <t>rovnaké obdobie minul. roka = 100</t>
  </si>
  <si>
    <t>Dodávky tovarov a služieb z poľnoh. do poľnohosp.</t>
  </si>
  <si>
    <t>Osivá a sadba</t>
  </si>
  <si>
    <t>Zvieratá na chov a výkrm</t>
  </si>
  <si>
    <t>Krmivá pre zvieratá - kŕmne obilniny</t>
  </si>
  <si>
    <t>Služby dodávané do poľnohospodárstva</t>
  </si>
  <si>
    <t>Dodávky tovarov do poľnohosp. z iných odvetví</t>
  </si>
  <si>
    <t xml:space="preserve">Dodávky z priemyslu </t>
  </si>
  <si>
    <t>Dodávky z priemyslu prevádzkového charakteru</t>
  </si>
  <si>
    <t>Energie a mazivá</t>
  </si>
  <si>
    <t>z toho: motorová nafta</t>
  </si>
  <si>
    <t xml:space="preserve">           benzín</t>
  </si>
  <si>
    <t xml:space="preserve">           elektrina</t>
  </si>
  <si>
    <t>Hnojivá a zlepšovadlá pôdy</t>
  </si>
  <si>
    <t>Produkty na ochranu rastlín</t>
  </si>
  <si>
    <t>Materiál a drobné nástroje</t>
  </si>
  <si>
    <t>z toho: pneumatiky</t>
  </si>
  <si>
    <t xml:space="preserve">           náhradné súčiastky poľn. strojov a traktorov</t>
  </si>
  <si>
    <t>Krmivá pre zvieratá</t>
  </si>
  <si>
    <t>Dodávky z priemyslu investičného charakteru</t>
  </si>
  <si>
    <t>Stroje a ostatné zariadenia</t>
  </si>
  <si>
    <t>z toho: poľnohospodárske stroje</t>
  </si>
  <si>
    <t xml:space="preserve">           traktory</t>
  </si>
  <si>
    <t xml:space="preserve">           prívesy a návesy</t>
  </si>
  <si>
    <t>Dodávky zo stavebníctva</t>
  </si>
  <si>
    <t>Vodné a stočné</t>
  </si>
  <si>
    <t>Výkony spojov</t>
  </si>
  <si>
    <t>Index cien dodávok do poľnohospodárstva celkom</t>
  </si>
  <si>
    <t>Prameň: Indexy cien dodávok výrobkov a služieb do poľnohospodárstva, ŠÚ SR</t>
  </si>
  <si>
    <t>Vypracoval: VÚEPP (Ing. M. Brodová)</t>
  </si>
  <si>
    <t>VÝVOJ CIEN VYBRANÝCH RASTLINNÝCH VÝROBKOV V SR</t>
  </si>
  <si>
    <t>v Sk za tonu</t>
  </si>
  <si>
    <t xml:space="preserve">Tabuľka P 30 </t>
  </si>
  <si>
    <t>Ceny</t>
  </si>
  <si>
    <t>Indexy cien</t>
  </si>
  <si>
    <t>rovnaké obdobie minulého roka = 100</t>
  </si>
  <si>
    <t xml:space="preserve">  pšenica potravinárska</t>
  </si>
  <si>
    <t xml:space="preserve">  pšenica priemyselná</t>
  </si>
  <si>
    <t xml:space="preserve">  jačmeň sladovnícky</t>
  </si>
  <si>
    <t xml:space="preserve">  jačmeň potravinársky</t>
  </si>
  <si>
    <t xml:space="preserve">  raž potravinárska</t>
  </si>
  <si>
    <t xml:space="preserve">  kukurica priemyselná</t>
  </si>
  <si>
    <t xml:space="preserve">  hrach jedlý</t>
  </si>
  <si>
    <t xml:space="preserve">  fazuľa jedlá</t>
  </si>
  <si>
    <t xml:space="preserve">  semeno repky olejnej ozimnej</t>
  </si>
  <si>
    <t xml:space="preserve">  semeno slnečnice</t>
  </si>
  <si>
    <t xml:space="preserve">  cukrová repa</t>
  </si>
  <si>
    <t xml:space="preserve">  zemiaky skoré</t>
  </si>
  <si>
    <t xml:space="preserve">  zemiaky neskoré konzumné</t>
  </si>
  <si>
    <t xml:space="preserve">  zemiaky priemyselné</t>
  </si>
  <si>
    <t xml:space="preserve">  hrozno muštové</t>
  </si>
  <si>
    <t xml:space="preserve">  koreninová paprika</t>
  </si>
  <si>
    <t xml:space="preserve">  tabak cigaretový umelo sušený</t>
  </si>
  <si>
    <t>Prameň: Indexy cien poľnohospodárskych výrobkov v SR, ŠÚ SR</t>
  </si>
  <si>
    <t>VÝVOJ CIEN VYBRANÝCH ŽIVOČÍŠNYCH VÝROBKOV V SR</t>
  </si>
  <si>
    <t>v Sk za tonu, mlieko 1000 l, vajcia 1000 ks</t>
  </si>
  <si>
    <t>Tabuľka P 31</t>
  </si>
  <si>
    <t xml:space="preserve">  býky jatočné v živom A</t>
  </si>
  <si>
    <t xml:space="preserve">  býky jatočné v živom B</t>
  </si>
  <si>
    <t xml:space="preserve">  jalovice jatočné v živom A</t>
  </si>
  <si>
    <t xml:space="preserve">  jalovice jatočné v živom B</t>
  </si>
  <si>
    <t xml:space="preserve">  kravy jatočné v živom A</t>
  </si>
  <si>
    <t xml:space="preserve">  kravy jatočné v živom B</t>
  </si>
  <si>
    <t xml:space="preserve">  teľce jatočné mliečne výkr. v živom A</t>
  </si>
  <si>
    <t xml:space="preserve">  teľce jat.mlieč.v.v živom B</t>
  </si>
  <si>
    <t xml:space="preserve">  ošípané jatočné v živom I</t>
  </si>
  <si>
    <t xml:space="preserve">  ošípané jatočné v živom V</t>
  </si>
  <si>
    <t xml:space="preserve">  jahňatá jatočné výkr. v živom A</t>
  </si>
  <si>
    <t xml:space="preserve">  jahňatá jatočné výkr. v živom B</t>
  </si>
  <si>
    <t xml:space="preserve">  mlieko kravské I</t>
  </si>
  <si>
    <t xml:space="preserve">  mlieko kravské II</t>
  </si>
  <si>
    <t xml:space="preserve">  kurčatá jatočné I</t>
  </si>
  <si>
    <t xml:space="preserve">  kurčatá jatočné II</t>
  </si>
  <si>
    <t xml:space="preserve">  vajcia slepačie konzumné triedené</t>
  </si>
  <si>
    <t xml:space="preserve">  syr ovčí hrudkový</t>
  </si>
  <si>
    <t xml:space="preserve">  vlna ovčia surová v pote</t>
  </si>
  <si>
    <t xml:space="preserve">VÝVOJ CIEN VYBRANÝCH VÝROBKOV </t>
  </si>
  <si>
    <t>POTRAVINÁRSKYCH  VÝROBCOV  V  SR</t>
  </si>
  <si>
    <t>v Sk</t>
  </si>
  <si>
    <t>Tabuľka P 32</t>
  </si>
  <si>
    <t xml:space="preserve">  Výrobky</t>
  </si>
  <si>
    <t>m. j.</t>
  </si>
  <si>
    <t>1999</t>
  </si>
  <si>
    <t xml:space="preserve">  Mlieko konz. plnotučné trvanlivé, 1 litr. krabica</t>
  </si>
  <si>
    <t xml:space="preserve">              polotučné trvanlivé, 1 litr. krabica</t>
  </si>
  <si>
    <t xml:space="preserve">              polotučné s predĺženou trvanl., 1 litr. krabica</t>
  </si>
  <si>
    <t xml:space="preserve">              polotučné, 1 litr. vrecúško</t>
  </si>
  <si>
    <t xml:space="preserve">  Smotana 33 % t.v.s.</t>
  </si>
  <si>
    <t xml:space="preserve">  Tvaroh mäkký, 250 g hlin. fólia, 25 % t.v.s.</t>
  </si>
  <si>
    <t xml:space="preserve">  Eidamská tehla 45 % t.v.s.</t>
  </si>
  <si>
    <t xml:space="preserve">  Moravský bochník</t>
  </si>
  <si>
    <t xml:space="preserve">  Bryndza</t>
  </si>
  <si>
    <t xml:space="preserve">  Sušené mlieko odtučnené, 25 kg vrecia</t>
  </si>
  <si>
    <t xml:space="preserve">  Maslo čerstvé, 250 g hlin. fólia</t>
  </si>
  <si>
    <t xml:space="preserve">  Hovädzie štvrte zadné</t>
  </si>
  <si>
    <t xml:space="preserve">  Hovädzie bez kosti predné</t>
  </si>
  <si>
    <t xml:space="preserve">  Hovädzie bez kosti zadné</t>
  </si>
  <si>
    <t xml:space="preserve">  Hovädzie predné s kosťou</t>
  </si>
  <si>
    <t xml:space="preserve">  Hovädzia roštenka</t>
  </si>
  <si>
    <t xml:space="preserve">  Hovädzia sviečková</t>
  </si>
  <si>
    <t xml:space="preserve">  Bravčové karé</t>
  </si>
  <si>
    <t xml:space="preserve">  Bravčová krkovička</t>
  </si>
  <si>
    <t xml:space="preserve">  Bravčové stehno bez kosti upravené na rezne</t>
  </si>
  <si>
    <t xml:space="preserve">  Bravčové pliecko bez kosti</t>
  </si>
  <si>
    <t xml:space="preserve">  Jemné párky</t>
  </si>
  <si>
    <t xml:space="preserve">  Šunková saláma</t>
  </si>
  <si>
    <t xml:space="preserve">  Turistická trvanlivá saláma</t>
  </si>
  <si>
    <t>Prameň: CM (MP SR) 3 - 12, ML (MP SR) 6 - 12</t>
  </si>
  <si>
    <t>ZAHRANIČNÝ OBCHOD CELKOM A Z TOHO ČR</t>
  </si>
  <si>
    <t>Komodity HS 01 - 24</t>
  </si>
  <si>
    <t>(v mil. Sk)</t>
  </si>
  <si>
    <t>Tabuľka P 33</t>
  </si>
  <si>
    <t xml:space="preserve">     Komodity</t>
  </si>
  <si>
    <t>Vývoz</t>
  </si>
  <si>
    <t>celkom</t>
  </si>
  <si>
    <t>z toho ČR</t>
  </si>
  <si>
    <t>01 živé zvieratá</t>
  </si>
  <si>
    <t>02 mäso a požívateľné droby</t>
  </si>
  <si>
    <t>03 ryby a mäkkýše</t>
  </si>
  <si>
    <t>04 mlieko, vajcia, med a výrobky</t>
  </si>
  <si>
    <t>05 výr. živočíšneho pôvodu</t>
  </si>
  <si>
    <t>06 živé rast. a kvetinárske výrobky</t>
  </si>
  <si>
    <t>07 zel., korene a hľuzy požívateľné</t>
  </si>
  <si>
    <t>08 jedlé ovocie a orechy</t>
  </si>
  <si>
    <t>09 káva, čaj a korenie</t>
  </si>
  <si>
    <t>10 obilie</t>
  </si>
  <si>
    <t>11 mlynské výrobky, slad, škroby</t>
  </si>
  <si>
    <t>12 olej, sem. a plody, slama, krmoviny</t>
  </si>
  <si>
    <t>13 šelak, gumy, živice</t>
  </si>
  <si>
    <t>14 rastlinné pletacie materiály</t>
  </si>
  <si>
    <t>15 živočíšne a rastlinné tuky</t>
  </si>
  <si>
    <t>16 prípravky z mäsa rýb</t>
  </si>
  <si>
    <t>17 cukor a cukrovinky</t>
  </si>
  <si>
    <t>18 kakao a kakaové prípravky</t>
  </si>
  <si>
    <t>19 prípravky z obilia, z mlieka</t>
  </si>
  <si>
    <t>20 príp. zo zeleniny, ovocia, rastlín</t>
  </si>
  <si>
    <t>21 rôzne potravinové prípravky</t>
  </si>
  <si>
    <t>22 nápoje liehové a ocot</t>
  </si>
  <si>
    <t>23 zbytky a odpadky, krmivo</t>
  </si>
  <si>
    <t>24 tabak, náhradky</t>
  </si>
  <si>
    <t>Prameň: Colná štatistika SR</t>
  </si>
  <si>
    <t>Vypracoval: VÚEPP (doc.Ing. P. Stehlo,PhD., Ing. G. Döme)</t>
  </si>
  <si>
    <t>POROVNANIE CENOVEJ KONKURENCIESCHOPNOSTI</t>
  </si>
  <si>
    <t xml:space="preserve">Tabuľka P 40 </t>
  </si>
  <si>
    <t>Zmena 2000/99</t>
  </si>
  <si>
    <t>m.j.</t>
  </si>
  <si>
    <t>SC</t>
  </si>
  <si>
    <t>Trh EÚ</t>
  </si>
  <si>
    <t>EÚ*</t>
  </si>
  <si>
    <t>SR/SC</t>
  </si>
  <si>
    <t>SR/EÚ</t>
  </si>
  <si>
    <r>
      <t>Jačmeň</t>
    </r>
    <r>
      <rPr>
        <vertAlign val="superscript"/>
        <sz val="10"/>
        <rFont val="Arial CE"/>
        <family val="2"/>
      </rPr>
      <t>a)</t>
    </r>
  </si>
  <si>
    <t>Sk/t</t>
  </si>
  <si>
    <r>
      <t>Pšenica</t>
    </r>
    <r>
      <rPr>
        <vertAlign val="superscript"/>
        <sz val="10"/>
        <rFont val="Arial CE"/>
        <family val="2"/>
      </rPr>
      <t>a)</t>
    </r>
  </si>
  <si>
    <r>
      <t>Repka</t>
    </r>
    <r>
      <rPr>
        <vertAlign val="superscript"/>
        <sz val="10"/>
        <rFont val="Arial CE"/>
        <family val="2"/>
      </rPr>
      <t>b)</t>
    </r>
  </si>
  <si>
    <r>
      <t>Cukor</t>
    </r>
    <r>
      <rPr>
        <vertAlign val="superscript"/>
        <sz val="10"/>
        <rFont val="Arial CE"/>
        <family val="2"/>
      </rPr>
      <t>c)</t>
    </r>
  </si>
  <si>
    <r>
      <t>Mlieko</t>
    </r>
    <r>
      <rPr>
        <vertAlign val="superscript"/>
        <sz val="10"/>
        <rFont val="Arial CE"/>
        <family val="2"/>
      </rPr>
      <t>d</t>
    </r>
    <r>
      <rPr>
        <sz val="10"/>
        <rFont val="Arial CE"/>
        <family val="0"/>
      </rPr>
      <t xml:space="preserve"> )</t>
    </r>
  </si>
  <si>
    <t>Sk/1000 l</t>
  </si>
  <si>
    <r>
      <t>Maslo</t>
    </r>
    <r>
      <rPr>
        <vertAlign val="superscript"/>
        <sz val="10"/>
        <rFont val="Arial CE"/>
        <family val="2"/>
      </rPr>
      <t>e)</t>
    </r>
  </si>
  <si>
    <r>
      <t>SMP</t>
    </r>
    <r>
      <rPr>
        <vertAlign val="superscript"/>
        <sz val="10"/>
        <rFont val="Arial CE"/>
        <family val="2"/>
      </rPr>
      <t>f)</t>
    </r>
  </si>
  <si>
    <r>
      <t>Syry</t>
    </r>
    <r>
      <rPr>
        <vertAlign val="superscript"/>
        <sz val="10"/>
        <rFont val="Arial CE"/>
        <family val="2"/>
      </rPr>
      <t>g)</t>
    </r>
  </si>
  <si>
    <r>
      <t>Hovädzie mäso</t>
    </r>
    <r>
      <rPr>
        <vertAlign val="superscript"/>
        <sz val="10"/>
        <rFont val="Arial CE"/>
        <family val="2"/>
      </rPr>
      <t>h)</t>
    </r>
  </si>
  <si>
    <r>
      <t>Bravčové mäso</t>
    </r>
    <r>
      <rPr>
        <vertAlign val="superscript"/>
        <sz val="10"/>
        <rFont val="Arial CE"/>
        <family val="2"/>
      </rPr>
      <t>i)</t>
    </r>
  </si>
  <si>
    <r>
      <t>Hydina</t>
    </r>
    <r>
      <rPr>
        <vertAlign val="superscript"/>
        <sz val="10"/>
        <rFont val="Arial CE"/>
        <family val="2"/>
      </rPr>
      <t>j)</t>
    </r>
  </si>
  <si>
    <t>Prameň: ŠÚ SR, ML (MP SR) 6 -12, kalkulácie VÚEPP, Poľnohospodársky výhľad OECD, 3.4.2002</t>
  </si>
  <si>
    <t>Pozn.  - slovenské ceny sú prepočítané výmenným kurzom z úrovne nákupných cien a pripočítaním obchodného rozpätia</t>
  </si>
  <si>
    <t>* - Intervenčné ceny EU, mlieko cieľová cena, bravčové mäso bázická cena</t>
  </si>
  <si>
    <t>SMP - sušené odtučnené mlieko</t>
  </si>
  <si>
    <t>SC - svetová cena</t>
  </si>
  <si>
    <t>a) Svetová cena FOB Gulf</t>
  </si>
  <si>
    <t>b) Svetová cena priemer olejnín Európa</t>
  </si>
  <si>
    <t>c) SR prepočítaná z ceny cukrovej repy, svetová cena London white</t>
  </si>
  <si>
    <t>d) Svetová cena je cenou mliečneho ekvivaletu cien masla a sušeného mlieka</t>
  </si>
  <si>
    <t>e) FOB severná Európa</t>
  </si>
  <si>
    <t>f) FOB severná Európa</t>
  </si>
  <si>
    <t>g) Čedar FOB severná Európa</t>
  </si>
  <si>
    <t>h) Svetová cena US steer price, všetky ceny koef. na mŕtvu váhu 0.63</t>
  </si>
  <si>
    <t>i) Svetová cena US Barrow&amp;Gilt price, EU referenčná cena, všetky ceny koef. na mŕtvu váhu 0.74</t>
  </si>
  <si>
    <t>j) Svetová cena U.S. 12-City Wholesale, EU cena producentov, všetky ceny na mŕtvu váhu koef rtc. 0.75</t>
  </si>
  <si>
    <t>Vypracoval: VÚEPP (Ing. T. Izakovič)</t>
  </si>
  <si>
    <t xml:space="preserve">KOMPARATÍVNA VÝHODA SR S KRAJINAMI  EÚ, CEFTA A ČR </t>
  </si>
  <si>
    <t xml:space="preserve">PRI VYBRANÝCH AGROPOTRAVINÁRSKYCH KOMODITÁCH </t>
  </si>
  <si>
    <t>vypočítaná podľa indexu RCA</t>
  </si>
  <si>
    <t>(RCA = ukazovateľ komparatívnych výhod)</t>
  </si>
  <si>
    <t>Tabuľka P 41</t>
  </si>
  <si>
    <t>EÚ</t>
  </si>
  <si>
    <t>CEFTA</t>
  </si>
  <si>
    <t>z toho: ČR</t>
  </si>
  <si>
    <t>HS</t>
  </si>
  <si>
    <t>Názov komodity</t>
  </si>
  <si>
    <t>0101-0106</t>
  </si>
  <si>
    <t>živé zvieratá</t>
  </si>
  <si>
    <t>0201-0208</t>
  </si>
  <si>
    <t>mäso</t>
  </si>
  <si>
    <t>0403</t>
  </si>
  <si>
    <t xml:space="preserve"> kyslomliečne výrobky </t>
  </si>
  <si>
    <t>0405</t>
  </si>
  <si>
    <t>maslo a iné tuky z mlieka</t>
  </si>
  <si>
    <t>0406</t>
  </si>
  <si>
    <t>syry a tvaroh</t>
  </si>
  <si>
    <t>0701</t>
  </si>
  <si>
    <t>0713</t>
  </si>
  <si>
    <t>strukoviny</t>
  </si>
  <si>
    <t>pšenica</t>
  </si>
  <si>
    <t>jačmeň</t>
  </si>
  <si>
    <t>kukurica</t>
  </si>
  <si>
    <t>múka zo pšenice a súraže</t>
  </si>
  <si>
    <t>slad</t>
  </si>
  <si>
    <t>škroby</t>
  </si>
  <si>
    <t>lepok</t>
  </si>
  <si>
    <t>slnečnicový olej</t>
  </si>
  <si>
    <t>repkový olej</t>
  </si>
  <si>
    <t>margaríny</t>
  </si>
  <si>
    <t>údeniny</t>
  </si>
  <si>
    <t>melasa</t>
  </si>
  <si>
    <t>cukrovinky bez kakaa</t>
  </si>
  <si>
    <t>čokoláda</t>
  </si>
  <si>
    <t xml:space="preserve">sladový výťažok </t>
  </si>
  <si>
    <t>cestoviny vaječné</t>
  </si>
  <si>
    <t>zelenina a ovocie konzervované</t>
  </si>
  <si>
    <t>zelenina upravená, nezmrazená</t>
  </si>
  <si>
    <t>džemy</t>
  </si>
  <si>
    <t>džúsy</t>
  </si>
  <si>
    <t>kvasnice</t>
  </si>
  <si>
    <t xml:space="preserve">omáčky </t>
  </si>
  <si>
    <t>zmrzlina</t>
  </si>
  <si>
    <t>nealkoholické nápoje</t>
  </si>
  <si>
    <t>etylalkohol</t>
  </si>
  <si>
    <t>cigarety</t>
  </si>
  <si>
    <t>Prameň: VÚEPP</t>
  </si>
  <si>
    <t>Poznámka:</t>
  </si>
  <si>
    <t>RCA&gt;0</t>
  </si>
  <si>
    <t>komparatívna výhoda</t>
  </si>
  <si>
    <t>RCA&lt;0</t>
  </si>
  <si>
    <t>komparatívna nevýhoda</t>
  </si>
  <si>
    <t>RCA = ln [(x/m) : (X/M)]</t>
  </si>
  <si>
    <t>x - hodnota vývozu danej komodity zo sledovanej krajiny</t>
  </si>
  <si>
    <t>m - hodnota dovozu danej komodity do sledovanej krajiny</t>
  </si>
  <si>
    <t>X - hodnota celkového  agropotravinárskeho vývozu zo sledovanej krajiny</t>
  </si>
  <si>
    <t>M - hodnota celkového  agropotravinárskeho  dovozu do sledovanej krajiny</t>
  </si>
  <si>
    <t>. nerealizovaný obchod</t>
  </si>
  <si>
    <t>Vypracoval: VÚEPP (Ing. D. Matošková)</t>
  </si>
  <si>
    <t>ZÁKLADNÁ CHARAKTERISTIKA ZISKOVÝCH A STRATOVÝCH PODNIKOV</t>
  </si>
  <si>
    <t>PRÁVNICKÝCH A FYZICKÝCH OSÔB ZA ROK 2001</t>
  </si>
  <si>
    <t>Tabuľka P 42</t>
  </si>
  <si>
    <t xml:space="preserve">               U K A Z O V A T E Ľ </t>
  </si>
  <si>
    <t>P r á v n i c k é  o s o b y</t>
  </si>
  <si>
    <t>Fyzické</t>
  </si>
  <si>
    <t>S p o l u</t>
  </si>
  <si>
    <t>PD</t>
  </si>
  <si>
    <t>OS</t>
  </si>
  <si>
    <t>ŠM</t>
  </si>
  <si>
    <t>osoby</t>
  </si>
  <si>
    <t xml:space="preserve">Počet podnikov spolu                   </t>
  </si>
  <si>
    <t xml:space="preserve">Výmera p. p. v tis. ha                  </t>
  </si>
  <si>
    <t xml:space="preserve">Priemerná výmera p. p. na podnik        </t>
  </si>
  <si>
    <t xml:space="preserve">Počet ziskových podnikov spolu         </t>
  </si>
  <si>
    <t xml:space="preserve">Podiel z celkového počtu               </t>
  </si>
  <si>
    <t xml:space="preserve">            </t>
  </si>
  <si>
    <t xml:space="preserve">Podiel z celkovej výmery v %           </t>
  </si>
  <si>
    <t xml:space="preserve">Počet stratových podnikov spolu        </t>
  </si>
  <si>
    <t>Prameň: Informačné listy CD MP SR, VÚEPP</t>
  </si>
  <si>
    <t>Vypracoval: VÚEPP (Ing. Z. Chrastinová, J. Šulová)</t>
  </si>
  <si>
    <t>VÝNOSY</t>
  </si>
  <si>
    <t>za poľnohospodársku prvovýrobu</t>
  </si>
  <si>
    <r>
      <t>v Sk.ha</t>
    </r>
    <r>
      <rPr>
        <vertAlign val="superscript"/>
        <sz val="12"/>
        <rFont val="Times New Roman CE"/>
        <family val="1"/>
      </rPr>
      <t>-1</t>
    </r>
    <r>
      <rPr>
        <sz val="12"/>
        <rFont val="Times New Roman CE"/>
        <family val="1"/>
      </rPr>
      <t xml:space="preserve"> p. p.</t>
    </r>
  </si>
  <si>
    <t>Tabuľka P 43</t>
  </si>
  <si>
    <t>Poľnoh. prvovýroba spolu</t>
  </si>
  <si>
    <t>Obchodné spoločnosti</t>
  </si>
  <si>
    <t>Obchod. spoločnosti s pôdou</t>
  </si>
  <si>
    <t>Index 01/00</t>
  </si>
  <si>
    <t>Tržby za predaj tovaru</t>
  </si>
  <si>
    <t xml:space="preserve"> - tržby za predaj vlastných výrobkov</t>
  </si>
  <si>
    <t xml:space="preserve"> - zmena stavu vnútropodnikových zásob</t>
  </si>
  <si>
    <t xml:space="preserve">      -     </t>
  </si>
  <si>
    <t xml:space="preserve"> - aktivácia</t>
  </si>
  <si>
    <t>Tržby z predaja invest. majet. a materiálu</t>
  </si>
  <si>
    <t>Ostatné prevádzkové výnosy</t>
  </si>
  <si>
    <t xml:space="preserve"> - z toho: priznané dotácie</t>
  </si>
  <si>
    <t>Zúčt.rezerv,oprav.pol. a prevod PV</t>
  </si>
  <si>
    <t>Prevádzkové výnosy spolu</t>
  </si>
  <si>
    <t>Tržby z predaja cenn. papierov a vkladov</t>
  </si>
  <si>
    <t>Výnosy z finančných investícií</t>
  </si>
  <si>
    <t>Výnosy z krátkodobého finan. majetku</t>
  </si>
  <si>
    <t>Zúčt.rezerv,oprav.položky a prevod FV</t>
  </si>
  <si>
    <t>Výnosové úroky</t>
  </si>
  <si>
    <t>Ostatné finančné výnosy (FV)</t>
  </si>
  <si>
    <t>Finančné výnosy spolu</t>
  </si>
  <si>
    <t>Mimoriadne výnosy</t>
  </si>
  <si>
    <t>V ý n o s y   s p o l u</t>
  </si>
  <si>
    <t>ŠTRUKTÚRA VÝNOSOV</t>
  </si>
  <si>
    <t>Tabuľka P 44</t>
  </si>
  <si>
    <t>Poľnohosp. družstvá</t>
  </si>
  <si>
    <t>Obch. spoloč.(a.s.,s.r.o.)</t>
  </si>
  <si>
    <t>Obchodné spoloč. s pôdou</t>
  </si>
  <si>
    <t>Tržby z predaja investič. majetku a materiálu</t>
  </si>
  <si>
    <t>Ostatné prevádzkové výnosy (PV)</t>
  </si>
  <si>
    <t>Zúčt. rezerv, oprav. položky a prevod PV</t>
  </si>
  <si>
    <t>Tržby z predaja cenných papierov a vkladov</t>
  </si>
  <si>
    <t>Výnosy z krátkodobého finančného majetku</t>
  </si>
  <si>
    <t>Zúčt. rezerv, oprav. položky a prevod FV</t>
  </si>
  <si>
    <t>NÁKLADY</t>
  </si>
  <si>
    <t>Tabuľka P 45</t>
  </si>
  <si>
    <t>Obchod. spoloč. (a.s.,s.r.o.)</t>
  </si>
  <si>
    <t>Obchod. spoloč. s pôdou</t>
  </si>
  <si>
    <t>Náklady vynaložené za predaný tovar</t>
  </si>
  <si>
    <t>Výrobná spotreba</t>
  </si>
  <si>
    <t xml:space="preserve"> - spotreba materiálu a energie</t>
  </si>
  <si>
    <t xml:space="preserve"> - služby</t>
  </si>
  <si>
    <t>Osobné náklady</t>
  </si>
  <si>
    <t xml:space="preserve"> - mzdové náklady</t>
  </si>
  <si>
    <t xml:space="preserve"> - náklady na sociálne zabezpečenie</t>
  </si>
  <si>
    <t xml:space="preserve"> - sociálne náklady</t>
  </si>
  <si>
    <t>Dane a poplatky</t>
  </si>
  <si>
    <t>Odpisy nehmot. a hmot. invest. majetku</t>
  </si>
  <si>
    <t>Zostatková cena predaného inv. majetku</t>
  </si>
  <si>
    <t>Tvorba rezerv a časové rozlíšenie PN</t>
  </si>
  <si>
    <t>Opravné položky PN</t>
  </si>
  <si>
    <t>Ostatné prevádzkové náklady (PN)</t>
  </si>
  <si>
    <t>Prevod prevádzkových nákladov (-)</t>
  </si>
  <si>
    <t xml:space="preserve">     -      </t>
  </si>
  <si>
    <t>Prevádzkové náklady spolu</t>
  </si>
  <si>
    <t>Predané cenné papiere a vklady</t>
  </si>
  <si>
    <t>Tvorba rezerv na finančné náklady</t>
  </si>
  <si>
    <t>Opravné položky finančných nákladov</t>
  </si>
  <si>
    <t>Nákladové úroky</t>
  </si>
  <si>
    <t>Ostatné finančné náklady</t>
  </si>
  <si>
    <t>Prevod finančných nákladov  (-)</t>
  </si>
  <si>
    <t>Finančné náklady spolu</t>
  </si>
  <si>
    <t>Mimoriadne náklady spolu</t>
  </si>
  <si>
    <t>N á k l a d y   s p o l u</t>
  </si>
  <si>
    <t>ŠTRUKTÚRA NÁKLADOV</t>
  </si>
  <si>
    <t>Tabuľka P 46</t>
  </si>
  <si>
    <t>Odpisy nehmotného a hmotného investič. majetku</t>
  </si>
  <si>
    <t>Zostatková cena predaného investičného majetku</t>
  </si>
  <si>
    <t>Tvorba rezerv a čas. rozlíšenia PN</t>
  </si>
  <si>
    <t xml:space="preserve">       -    </t>
  </si>
  <si>
    <t xml:space="preserve">OBJEM A ŠTRUKTÚRA HOSPODÁRSKEHO VÝSLEDKU </t>
  </si>
  <si>
    <t>Tabuľka P 47</t>
  </si>
  <si>
    <t>Obchod. spoločnos. s pôdou</t>
  </si>
  <si>
    <t xml:space="preserve">Hospodársky výsledok prevádzkový </t>
  </si>
  <si>
    <t>Hospodársky výsledok s finanč. operácií</t>
  </si>
  <si>
    <t>Hospodársky výsledok z mimor. činností</t>
  </si>
  <si>
    <t>Hospodársky výsledok pred zdanením</t>
  </si>
  <si>
    <t>Hospodársky výsledok po zdanení</t>
  </si>
  <si>
    <t>Zisk celkom pred zdanením</t>
  </si>
  <si>
    <t>Strata celkom pred zdanením</t>
  </si>
  <si>
    <t>Pridaná hodnota</t>
  </si>
  <si>
    <t>P o č e t  ziskových podnikov</t>
  </si>
  <si>
    <t>Podiel z celkového počtu v %</t>
  </si>
  <si>
    <t>Výmera pôdy ziskových podnik. v 1000 ha</t>
  </si>
  <si>
    <t>Podiel z celkovej výmery v %</t>
  </si>
  <si>
    <t>P o č e t  stratových podnikov</t>
  </si>
  <si>
    <t>Výmera pôdy stratových podnik. v 1000 ha</t>
  </si>
  <si>
    <t>FINANČNÉ UKAZOVATELE</t>
  </si>
  <si>
    <r>
      <t xml:space="preserve">v Sk.ha </t>
    </r>
    <r>
      <rPr>
        <vertAlign val="superscript"/>
        <sz val="12"/>
        <rFont val="Times New Roman CE"/>
        <family val="1"/>
      </rPr>
      <t>-1</t>
    </r>
    <r>
      <rPr>
        <sz val="12"/>
        <rFont val="Times New Roman CE"/>
        <family val="1"/>
      </rPr>
      <t xml:space="preserve"> p. p. </t>
    </r>
  </si>
  <si>
    <t>Tabuľka P 48</t>
  </si>
  <si>
    <t>Aktíva celkom</t>
  </si>
  <si>
    <t>A.Pohľadávky za upísané vl. imanie</t>
  </si>
  <si>
    <t>B.Stále aktíva</t>
  </si>
  <si>
    <t xml:space="preserve"> - hmotný a nehmotný inv. majetok</t>
  </si>
  <si>
    <t xml:space="preserve"> - finančné investície</t>
  </si>
  <si>
    <t>C.Obežné aktíva</t>
  </si>
  <si>
    <t xml:space="preserve"> - zásoby</t>
  </si>
  <si>
    <t xml:space="preserve"> - dlhodobé pohľadávky</t>
  </si>
  <si>
    <t xml:space="preserve"> - krátkodobé pohľadávky</t>
  </si>
  <si>
    <t xml:space="preserve"> - finančný majetok</t>
  </si>
  <si>
    <t>D.Ostatné aktíva</t>
  </si>
  <si>
    <t>Pasíva celkom</t>
  </si>
  <si>
    <t>A.Vlastné imanie</t>
  </si>
  <si>
    <t xml:space="preserve"> - základné imanie</t>
  </si>
  <si>
    <t xml:space="preserve"> - vlastné akcie</t>
  </si>
  <si>
    <t xml:space="preserve"> - kapitálové fondy</t>
  </si>
  <si>
    <t xml:space="preserve"> - fondy zo zisku</t>
  </si>
  <si>
    <t>B.Cudzie zdroje</t>
  </si>
  <si>
    <t xml:space="preserve"> - dlhodobé záväzky</t>
  </si>
  <si>
    <t xml:space="preserve"> - krátkodobé záväzky</t>
  </si>
  <si>
    <t xml:space="preserve"> - bankové úvery a výpomoci</t>
  </si>
  <si>
    <t>C.Ostatné pasíva</t>
  </si>
  <si>
    <t>ŠTRUKTÚRA HMOTNÉHO A NEHMOTNÉHO INVESTIČNÉHO MAJETKU, INVESTÍCIE A ICH OBSTARÁVANIE</t>
  </si>
  <si>
    <t>Tabuľka P 49</t>
  </si>
  <si>
    <t>Obchod. spoločn. s pôdou</t>
  </si>
  <si>
    <t>Hmotný a nehmotný investičný majetok</t>
  </si>
  <si>
    <t xml:space="preserve"> - Nehmotný investičný majetok</t>
  </si>
  <si>
    <t xml:space="preserve"> - Hmotný investičný majetok</t>
  </si>
  <si>
    <t xml:space="preserve">    - pozemky</t>
  </si>
  <si>
    <t xml:space="preserve">    - budovy, haly, stavby</t>
  </si>
  <si>
    <t xml:space="preserve">    - stroje, prístr., dopr.prostriedky</t>
  </si>
  <si>
    <t xml:space="preserve">    - pestovateľské celky trv.porast.</t>
  </si>
  <si>
    <t xml:space="preserve">    - zákl.stádo a ťažné zvieratá</t>
  </si>
  <si>
    <t xml:space="preserve">    - iný hmotný investičný majetok</t>
  </si>
  <si>
    <t xml:space="preserve">    - nedokončené hmotné investície</t>
  </si>
  <si>
    <t xml:space="preserve">    - poskytnuté preddavky na HIM</t>
  </si>
  <si>
    <t>Obstarané hmotné investície</t>
  </si>
  <si>
    <t xml:space="preserve">    - budovy a stavby</t>
  </si>
  <si>
    <t xml:space="preserve">    - stroje a zariadenia</t>
  </si>
  <si>
    <t xml:space="preserve">    - pestovateľské celky, trv. porasty,pozemky</t>
  </si>
  <si>
    <t xml:space="preserve">    - základ. stádo a ťažné zvieratá</t>
  </si>
  <si>
    <t>Oprávky k hmotnému invest.majetku</t>
  </si>
  <si>
    <t xml:space="preserve">    - stroje a prístroje</t>
  </si>
  <si>
    <t xml:space="preserve">    - pestovateľské celky TP</t>
  </si>
  <si>
    <t>Opotrebovanosť hmotného invest. majetku v %</t>
  </si>
  <si>
    <t>ZÁVÄZKY, POHĽADÁVKY A PLATOBNÁ NESCHOPNOSŤ</t>
  </si>
  <si>
    <r>
      <t>v Sk.ha</t>
    </r>
    <r>
      <rPr>
        <vertAlign val="superscript"/>
        <sz val="12"/>
        <rFont val="Times New Roman CE"/>
        <family val="1"/>
      </rPr>
      <t>-1</t>
    </r>
    <r>
      <rPr>
        <sz val="12"/>
        <rFont val="Times New Roman CE"/>
        <family val="1"/>
      </rPr>
      <t xml:space="preserve"> p. p. </t>
    </r>
  </si>
  <si>
    <t>Tabuľka P 50</t>
  </si>
  <si>
    <t>Záväzky celkom</t>
  </si>
  <si>
    <t>z toho: krátkodobé</t>
  </si>
  <si>
    <t xml:space="preserve">         : dlhodobé</t>
  </si>
  <si>
    <t xml:space="preserve">         : dlhodobé z transformácie</t>
  </si>
  <si>
    <t>Záväzky po dohodnutej lehote splatnosti</t>
  </si>
  <si>
    <t>z toho : z obchodného styku</t>
  </si>
  <si>
    <t xml:space="preserve">          : voči štátnemu rozpočtu</t>
  </si>
  <si>
    <t xml:space="preserve">          : zo sociálneho zabezpečenia</t>
  </si>
  <si>
    <t>Záv.  po lehote splat. voči peňaž. ústavom</t>
  </si>
  <si>
    <t>z toho: úver</t>
  </si>
  <si>
    <t xml:space="preserve">          : úroky</t>
  </si>
  <si>
    <t>Pohľadávky celkom</t>
  </si>
  <si>
    <t xml:space="preserve">          : dlhodobé</t>
  </si>
  <si>
    <t>Pohľadávky po dohodnutej lehote splat.</t>
  </si>
  <si>
    <t>z toho: z obchodného styku</t>
  </si>
  <si>
    <t>Celková platobná neschopnosť</t>
  </si>
  <si>
    <t>Prvotná platobná neschopnosť - dlžníci</t>
  </si>
  <si>
    <t xml:space="preserve"> - podiel subjektov v %</t>
  </si>
  <si>
    <t>Druhotná platobná neschopnosť - veritelia</t>
  </si>
  <si>
    <t>Platobná neschopnosť z obchodného styku</t>
  </si>
  <si>
    <t>Prvot. platob. neschopnosť z obchod. styku</t>
  </si>
  <si>
    <t>Druhot. platob. neschopnosť z obchod. styku</t>
  </si>
  <si>
    <t>PRODUKTIVITA PRÁCE Z PRIDANEJ HODNOTY A Z VÝNOSOV PODĽA KRAJOV V ROKU 2001</t>
  </si>
  <si>
    <t xml:space="preserve">    Tabuľka P 51</t>
  </si>
  <si>
    <t>K  r  a  j</t>
  </si>
  <si>
    <t>Výnosy na pracovníka</t>
  </si>
  <si>
    <t>Priemerná mzda na pracovníka</t>
  </si>
  <si>
    <t>na pracovníka v tis. Sk</t>
  </si>
  <si>
    <t>v tis. Sk</t>
  </si>
  <si>
    <t>ročná v tis. Sk</t>
  </si>
  <si>
    <t>mesačná v Sk</t>
  </si>
  <si>
    <t>01/00</t>
  </si>
  <si>
    <t>Trenčianský kraj</t>
  </si>
  <si>
    <t>Nitrianský kraj</t>
  </si>
  <si>
    <t>S R  spolu</t>
  </si>
  <si>
    <t>Prameň : Informačné listy CD MP SR, VÚEPP</t>
  </si>
  <si>
    <t>POČET ZISKOVÝCH A STRATOVÝCH PODNIKOV PODĽA KRAJOV ZA ROK 2001</t>
  </si>
  <si>
    <t>Tabuľka P 52</t>
  </si>
  <si>
    <t>K r a j</t>
  </si>
  <si>
    <t>Ziskové podniky</t>
  </si>
  <si>
    <t>Stratové podniky</t>
  </si>
  <si>
    <t>Počet podnikov</t>
  </si>
  <si>
    <t>Vytvorený zisk                             v mil. Sk</t>
  </si>
  <si>
    <t>p. p.                            v tis. ha</t>
  </si>
  <si>
    <t>Náklady                    /                       výnosy</t>
  </si>
  <si>
    <t>Vytvorená strata                            v mil. Sk</t>
  </si>
  <si>
    <t>p. p.                              v tis. ha</t>
  </si>
  <si>
    <t>Náklady                /                    výnosy</t>
  </si>
  <si>
    <t xml:space="preserve">     podiel v %</t>
  </si>
  <si>
    <t xml:space="preserve">          </t>
  </si>
  <si>
    <t xml:space="preserve">Trenčiansky </t>
  </si>
  <si>
    <t xml:space="preserve">Nitriansky </t>
  </si>
  <si>
    <t xml:space="preserve">Banskobystrický </t>
  </si>
  <si>
    <t xml:space="preserve">Prešovský </t>
  </si>
  <si>
    <t>2. pokračovanie tabuľky P 53</t>
  </si>
  <si>
    <t>K r a j - O k r e s</t>
  </si>
  <si>
    <t>Výnosy</t>
  </si>
  <si>
    <t>Náklady</t>
  </si>
  <si>
    <t>Hospodársky výsledok</t>
  </si>
  <si>
    <t>Počet podnikov 2001</t>
  </si>
  <si>
    <t>Rozdiel 01 - 00</t>
  </si>
  <si>
    <t>ziskové</t>
  </si>
  <si>
    <t>stratové</t>
  </si>
  <si>
    <t xml:space="preserve">     -   </t>
  </si>
  <si>
    <t>Košice - okolie</t>
  </si>
  <si>
    <t>Poznámka: I - individuálny údaj</t>
  </si>
  <si>
    <t>NÁKLADY ZA LPP A HPP</t>
  </si>
  <si>
    <r>
      <t>v Sk.ha</t>
    </r>
    <r>
      <rPr>
        <vertAlign val="superscript"/>
        <sz val="12"/>
        <rFont val="Times New Roman CE"/>
        <family val="1"/>
      </rPr>
      <t>-1</t>
    </r>
    <r>
      <rPr>
        <sz val="12"/>
        <rFont val="Times New Roman CE"/>
        <family val="1"/>
      </rPr>
      <t xml:space="preserve"> p.p.</t>
    </r>
  </si>
  <si>
    <t>Tabuľka P 54</t>
  </si>
  <si>
    <t>U k a z o v a t e ľ</t>
  </si>
  <si>
    <t>L P P</t>
  </si>
  <si>
    <t>H P P</t>
  </si>
  <si>
    <t xml:space="preserve">Náklady vynaložené na predaný tovar    </t>
  </si>
  <si>
    <t xml:space="preserve">Výrobná spotreba                       </t>
  </si>
  <si>
    <t xml:space="preserve"> -spotreba materiálu a energie         </t>
  </si>
  <si>
    <t xml:space="preserve"> -služby                               </t>
  </si>
  <si>
    <t xml:space="preserve">Osobné náklady                         </t>
  </si>
  <si>
    <t xml:space="preserve"> -mzdové náklady                       </t>
  </si>
  <si>
    <t xml:space="preserve"> -náklady na sociálne zabezpečenie     </t>
  </si>
  <si>
    <t xml:space="preserve"> -sociálne náklady</t>
  </si>
  <si>
    <t xml:space="preserve">Dane a poplatky                        </t>
  </si>
  <si>
    <t xml:space="preserve">Odpisy nehmot. a hmot. investič. majetku    </t>
  </si>
  <si>
    <t>Zostatková cena predaného investič. majet.</t>
  </si>
  <si>
    <t xml:space="preserve">Opravné položky PN </t>
  </si>
  <si>
    <t xml:space="preserve">Ostatné prevádzkové náklady (PN)            </t>
  </si>
  <si>
    <t xml:space="preserve">Prevod prevádzkových nákladov (-)      </t>
  </si>
  <si>
    <t xml:space="preserve">Prevádzkové náklady spolu              </t>
  </si>
  <si>
    <t xml:space="preserve">Predané cenné papiere a vklady         </t>
  </si>
  <si>
    <t xml:space="preserve">Tvorba rezerv na finančné náklady      </t>
  </si>
  <si>
    <t xml:space="preserve">Opravné položky finančných nákladov    </t>
  </si>
  <si>
    <t xml:space="preserve">Nákladové úroky                        </t>
  </si>
  <si>
    <t xml:space="preserve">Ostatné finančné náklady               </t>
  </si>
  <si>
    <t xml:space="preserve">Prevod finančných nákladov (-)         </t>
  </si>
  <si>
    <t xml:space="preserve">Finančné náklady spolu                 </t>
  </si>
  <si>
    <t xml:space="preserve">Mimoriadne náklady spolu               </t>
  </si>
  <si>
    <t>Náklady spolu</t>
  </si>
  <si>
    <t xml:space="preserve">Poznámka: </t>
  </si>
  <si>
    <t>HPP - horšie prírodné podmienky</t>
  </si>
  <si>
    <t>LPP  - lepšie prírodné podmienky</t>
  </si>
  <si>
    <t>VÝNOSY ZA LPP A HPP</t>
  </si>
  <si>
    <t>Tabuľka P 55</t>
  </si>
  <si>
    <t xml:space="preserve">Tržby za predaj tovaru                 </t>
  </si>
  <si>
    <t xml:space="preserve">Výroba                                 </t>
  </si>
  <si>
    <t xml:space="preserve"> -tržby za predaj vlast. výrob. a služieb</t>
  </si>
  <si>
    <t xml:space="preserve"> -zmena stavu vnútropodnik. zásob  </t>
  </si>
  <si>
    <t xml:space="preserve"> -aktivácia                            </t>
  </si>
  <si>
    <t>Tržby z predaja investič. majetku a materiál.</t>
  </si>
  <si>
    <t xml:space="preserve">Ostatné prevádzkové výnosy (PV)             </t>
  </si>
  <si>
    <t xml:space="preserve"> -z toho priznané dotácie</t>
  </si>
  <si>
    <t xml:space="preserve">Prevádzkové výnosy celkom              </t>
  </si>
  <si>
    <t xml:space="preserve">Výnosy z finančných investícií         </t>
  </si>
  <si>
    <t xml:space="preserve">Výnosové úroky                         </t>
  </si>
  <si>
    <t xml:space="preserve">Ostatné finančné výnosy (FV)                </t>
  </si>
  <si>
    <t xml:space="preserve">Finančné výnosy spolu                  </t>
  </si>
  <si>
    <t xml:space="preserve">Mimoriadne výnosy                      </t>
  </si>
  <si>
    <t xml:space="preserve">V ý n o s y  s p o l u                </t>
  </si>
  <si>
    <t>OBJEM A ŠTRUKTÚRA HOSPODÁRSKEHO VÝSLEDKU ZA LPP A HPP</t>
  </si>
  <si>
    <t>Tabuľka P 56</t>
  </si>
  <si>
    <t>Hospodársky výsl. s finanč. operácií</t>
  </si>
  <si>
    <t>Hospodársky výsl. z mimor. činností</t>
  </si>
  <si>
    <t xml:space="preserve">Pridaná hodnota </t>
  </si>
  <si>
    <t>FINANČNÉ UKAZOVATELE ZA LPP A HPP</t>
  </si>
  <si>
    <t>Tabuľka P 57</t>
  </si>
  <si>
    <t xml:space="preserve">Aktíva celkom                          </t>
  </si>
  <si>
    <t xml:space="preserve">A. Pohľadávky za upísané vlastné imanie </t>
  </si>
  <si>
    <t xml:space="preserve">B. Stále aktíva                         </t>
  </si>
  <si>
    <t xml:space="preserve">    -hmotný a nehmotný investičný majetok </t>
  </si>
  <si>
    <t xml:space="preserve">    -finančné investície                  </t>
  </si>
  <si>
    <t xml:space="preserve">C. Obežné aktíva                        </t>
  </si>
  <si>
    <t xml:space="preserve">    -zásoby                               </t>
  </si>
  <si>
    <t xml:space="preserve">    -dlhodobé pohľadávky                  </t>
  </si>
  <si>
    <t xml:space="preserve">    -krátkodobé pohľadávky                </t>
  </si>
  <si>
    <t xml:space="preserve">    -finančný majetok                     </t>
  </si>
  <si>
    <t xml:space="preserve">D. Ostatné aktíva                       </t>
  </si>
  <si>
    <t xml:space="preserve">Pasíva celkom                          </t>
  </si>
  <si>
    <t xml:space="preserve">A. Vlastné imanie                       </t>
  </si>
  <si>
    <t xml:space="preserve">    -základné imanie                      </t>
  </si>
  <si>
    <t xml:space="preserve">    -vlastné akcie</t>
  </si>
  <si>
    <t xml:space="preserve">    -kapitálové fondy                     </t>
  </si>
  <si>
    <t xml:space="preserve">    -fondy zo zisku</t>
  </si>
  <si>
    <t xml:space="preserve">B. Cudzie zdroje                        </t>
  </si>
  <si>
    <t xml:space="preserve">    -dlhodobé záväzky                     </t>
  </si>
  <si>
    <t xml:space="preserve">    -krátkodobé záväzky                   </t>
  </si>
  <si>
    <t xml:space="preserve">    -bankové úvery a výpomoci     </t>
  </si>
  <si>
    <t xml:space="preserve">C. Ostatné pasíva                       </t>
  </si>
  <si>
    <t>ŠTRUKTÚRA HMOTNÉHO A NEHMOTNÉHO INVESTIČNÉHO MAJETKU,</t>
  </si>
  <si>
    <t>INVESTÍCIE A ICH OBSTARANIE ZA LPP A HPP</t>
  </si>
  <si>
    <t>Tabuľka P 58</t>
  </si>
  <si>
    <t xml:space="preserve">    - stroje, prístr., dopravné prostriedky</t>
  </si>
  <si>
    <t xml:space="preserve">    - stroje a zariadenia, dopravné prostr.</t>
  </si>
  <si>
    <t xml:space="preserve">    - pestovateľské celky TP, pozemky</t>
  </si>
  <si>
    <t xml:space="preserve">    - základné stádo a záprahové zvieratá</t>
  </si>
  <si>
    <t>ZÁVÄZKY, POHĽADÁVKY A PLATOBNÁ NESCHOPNOSŤ ZA LPP A HPP</t>
  </si>
  <si>
    <t>Tabuľka P 59</t>
  </si>
  <si>
    <t>Záväz. po lehote splatnosti voči peňažným ústavom</t>
  </si>
  <si>
    <t>Pohľadávky po dohodnutej lehote splatnosti</t>
  </si>
  <si>
    <t>EKONOMICKO-FINANČNÉ UKAZOVATELE PODĽA SKUPINY CENY PÔDY</t>
  </si>
  <si>
    <t>Tabuľka P 60</t>
  </si>
  <si>
    <t>SCP</t>
  </si>
  <si>
    <t>Rozdiel</t>
  </si>
  <si>
    <t>01-00</t>
  </si>
  <si>
    <t>HPP 1-15</t>
  </si>
  <si>
    <t>LPP 16-20</t>
  </si>
  <si>
    <t xml:space="preserve">S R  spolu                    </t>
  </si>
  <si>
    <t>VÝNOSY ZISKOVÝCH A STRATOVÝCH PODNIKOV</t>
  </si>
  <si>
    <t>Tabuľka P 61</t>
  </si>
  <si>
    <t>Z i s k o v é   p o d n i k y</t>
  </si>
  <si>
    <t>S t r a t o v é   p o d n i k y</t>
  </si>
  <si>
    <t xml:space="preserve"> -tržby za predaj vlastných výrobkov a služieb</t>
  </si>
  <si>
    <t xml:space="preserve"> -zmena stavu vnútropodnikových zásob  </t>
  </si>
  <si>
    <t>Tržby z predaja investičného majetku a materiálu</t>
  </si>
  <si>
    <t>NÁKLADY ZISKOVÝCH A STRATOVÝCH PODNIKOV</t>
  </si>
  <si>
    <t>Tabuľka P 62</t>
  </si>
  <si>
    <t>OBJEM A ŠTRUKTÚRA HOSPODÁRSKEHO VÝSLEDKU ZISKOVÝCH A STRATOVÝCH PODNIKOV</t>
  </si>
  <si>
    <t>Tabuľka P 63</t>
  </si>
  <si>
    <t>Hospodársky výsl. z finanč. operácií</t>
  </si>
  <si>
    <t>POČET ZISKOVÝCH A STRATOVÝCH SUBJEKTOV V ROKU 2001</t>
  </si>
  <si>
    <t>Tabuľka P 64</t>
  </si>
  <si>
    <t>I n t e r v a l</t>
  </si>
  <si>
    <r>
      <t>zisku v Sk.ha</t>
    </r>
    <r>
      <rPr>
        <vertAlign val="superscript"/>
        <sz val="12"/>
        <rFont val="Times New Roman CE"/>
        <family val="1"/>
      </rPr>
      <t xml:space="preserve">-1 </t>
    </r>
    <r>
      <rPr>
        <sz val="12"/>
        <rFont val="Times New Roman CE"/>
        <family val="1"/>
      </rPr>
      <t>p. p.</t>
    </r>
  </si>
  <si>
    <t>subjektov</t>
  </si>
  <si>
    <t>z celkového počtu</t>
  </si>
  <si>
    <r>
      <t>straty v Sk.ha</t>
    </r>
    <r>
      <rPr>
        <vertAlign val="superscript"/>
        <sz val="12"/>
        <rFont val="Times New Roman CE"/>
        <family val="1"/>
      </rPr>
      <t xml:space="preserve">-1 </t>
    </r>
    <r>
      <rPr>
        <sz val="12"/>
        <rFont val="Times New Roman CE"/>
        <family val="1"/>
      </rPr>
      <t>p. p.</t>
    </r>
  </si>
  <si>
    <t xml:space="preserve">           1   -     500</t>
  </si>
  <si>
    <t xml:space="preserve">              1   -     500</t>
  </si>
  <si>
    <t xml:space="preserve">       501   -   1000</t>
  </si>
  <si>
    <t xml:space="preserve">          501   -   1000</t>
  </si>
  <si>
    <t xml:space="preserve">     1001   -   1500          </t>
  </si>
  <si>
    <t xml:space="preserve">        1001   -   1500          </t>
  </si>
  <si>
    <t xml:space="preserve">     1501   -   2000</t>
  </si>
  <si>
    <t xml:space="preserve">        1501   -   2000</t>
  </si>
  <si>
    <t xml:space="preserve">     2001   -   2500</t>
  </si>
  <si>
    <t xml:space="preserve">        2001   -   2500</t>
  </si>
  <si>
    <t xml:space="preserve">     2501   -   3000</t>
  </si>
  <si>
    <t xml:space="preserve">        2501   -   3000</t>
  </si>
  <si>
    <t xml:space="preserve">     3001   -   4000</t>
  </si>
  <si>
    <t xml:space="preserve">        3001   -   4000</t>
  </si>
  <si>
    <t xml:space="preserve">     4001   -   5000</t>
  </si>
  <si>
    <t xml:space="preserve">        4001   -   5000</t>
  </si>
  <si>
    <t xml:space="preserve">     5001   a   viac</t>
  </si>
  <si>
    <t xml:space="preserve">        5001   a   viac</t>
  </si>
  <si>
    <t xml:space="preserve">  S R   s p o l u</t>
  </si>
  <si>
    <t>Prameň: Informačné listy CD MPSR, VÚEPP</t>
  </si>
  <si>
    <t>FINANČNÉ UKAZOVATELE ZISKOVÝCH A STRATOVÝCH PODNIKOV</t>
  </si>
  <si>
    <t>Tabuľka P 65</t>
  </si>
  <si>
    <t xml:space="preserve">    -bankové úvery a výpomoci       </t>
  </si>
  <si>
    <t>HMOTNÝ A NEHMOTNÝ INVESTIČNÝ MAJETOK, JEHO OPOTREBOVANOSŤ</t>
  </si>
  <si>
    <t>A INVESTÍCIE V ZISKOVÝCH A V STRATOVÝCH PODNIKOCH</t>
  </si>
  <si>
    <r>
      <t>v Sk.ha</t>
    </r>
    <r>
      <rPr>
        <vertAlign val="superscript"/>
        <sz val="11"/>
        <rFont val="Times New Roman CE"/>
        <family val="1"/>
      </rPr>
      <t>-1</t>
    </r>
    <r>
      <rPr>
        <sz val="11"/>
        <rFont val="Times New Roman CE"/>
        <family val="1"/>
      </rPr>
      <t xml:space="preserve"> p. p.</t>
    </r>
  </si>
  <si>
    <t>Tabuľka P 66</t>
  </si>
  <si>
    <t>ZÁVÄZKY, POHĽADÁVKY A PLATOBNÁ NESCHOPNOSŤ ZISKOVÝCH A STRATOVÝCH PODNIKOV</t>
  </si>
  <si>
    <t>Tabuľka P 67</t>
  </si>
  <si>
    <t>PREPOČÍTANÉ FINANČNO-EKONOMICKÉ UKAZOVATELE poľnohospodárskych podnikov</t>
  </si>
  <si>
    <t xml:space="preserve">        Tabuľka P 68</t>
  </si>
  <si>
    <t xml:space="preserve">Poľnohosp. prvovýroba spolu </t>
  </si>
  <si>
    <t xml:space="preserve">Nákladovosť výnosov                    </t>
  </si>
  <si>
    <t>Sk/100 Sk</t>
  </si>
  <si>
    <t xml:space="preserve">Rentabilita nákladov                   </t>
  </si>
  <si>
    <t xml:space="preserve">Rentabilita celkového kapitálu         </t>
  </si>
  <si>
    <t xml:space="preserve">Rentabilita vlastného kapitálu         </t>
  </si>
  <si>
    <t xml:space="preserve">Rentabilita tržieb                     </t>
  </si>
  <si>
    <t xml:space="preserve">Náklady na 1 Sk tržieb                 </t>
  </si>
  <si>
    <t>Sk</t>
  </si>
  <si>
    <t xml:space="preserve">Krytie nákladov úvermi                 </t>
  </si>
  <si>
    <t xml:space="preserve">Podiel dotácii na výnosoch             </t>
  </si>
  <si>
    <t>Podiel mzdovych nákladov z celk. nákladov</t>
  </si>
  <si>
    <t>Podiel osobných nákladov z celk. nákladov</t>
  </si>
  <si>
    <t xml:space="preserve">Výroba na 1 Sk mzdových nákladov       </t>
  </si>
  <si>
    <t>koef.</t>
  </si>
  <si>
    <t xml:space="preserve">Pridaná hodnota na 1 Sk mzdových nákl. </t>
  </si>
  <si>
    <t xml:space="preserve">Produktivita práce z výnosov           </t>
  </si>
  <si>
    <t>tis. Sk</t>
  </si>
  <si>
    <t xml:space="preserve">Produktivita práce z pridanej hodnoty  </t>
  </si>
  <si>
    <t xml:space="preserve">Priemerná mesačná mzda na zamestnanca  </t>
  </si>
  <si>
    <t xml:space="preserve">Počet zamestnancov na 100 ha p.p.      </t>
  </si>
  <si>
    <t>zam/100ha</t>
  </si>
  <si>
    <t xml:space="preserve">Podiel zásob na výrobe                 </t>
  </si>
</sst>
</file>

<file path=xl/styles.xml><?xml version="1.0" encoding="utf-8"?>
<styleSheet xmlns="http://schemas.openxmlformats.org/spreadsheetml/2006/main">
  <numFmts count="4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"/>
    <numFmt numFmtId="166" formatCode="0.0000"/>
    <numFmt numFmtId="167" formatCode="#,##0_)"/>
    <numFmt numFmtId="168" formatCode="0.0_)"/>
    <numFmt numFmtId="169" formatCode="#,##0.0___)"/>
    <numFmt numFmtId="170" formatCode="#,##0.0"/>
    <numFmt numFmtId="171" formatCode="#,##0___)"/>
    <numFmt numFmtId="172" formatCode="0.0___)"/>
    <numFmt numFmtId="173" formatCode="#,##0.0__"/>
    <numFmt numFmtId="174" formatCode="#,##0__"/>
    <numFmt numFmtId="175" formatCode="0.00__"/>
    <numFmt numFmtId="176" formatCode="0.0__"/>
    <numFmt numFmtId="177" formatCode="#,##0.000"/>
    <numFmt numFmtId="178" formatCode="#,##0.0_)"/>
    <numFmt numFmtId="179" formatCode="#,##0.00_)"/>
    <numFmt numFmtId="180" formatCode="#,##0.000_)"/>
    <numFmt numFmtId="181" formatCode="#,##0.000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"/>
    <numFmt numFmtId="186" formatCode="0.00_____)"/>
    <numFmt numFmtId="187" formatCode="#,##0___________________)"/>
    <numFmt numFmtId="188" formatCode="#,##0______"/>
    <numFmt numFmtId="189" formatCode="#,##0_____)"/>
    <numFmt numFmtId="190" formatCode="0___)"/>
    <numFmt numFmtId="191" formatCode="0__"/>
    <numFmt numFmtId="192" formatCode="0.00_)"/>
    <numFmt numFmtId="193" formatCode="0.0_)__"/>
    <numFmt numFmtId="194" formatCode="0.0_____)"/>
    <numFmt numFmtId="195" formatCode="#,##0____"/>
    <numFmt numFmtId="196" formatCode="0.0____"/>
    <numFmt numFmtId="197" formatCode="#,##0________"/>
    <numFmt numFmtId="198" formatCode="0.0______"/>
    <numFmt numFmtId="199" formatCode="0.0_________)"/>
    <numFmt numFmtId="200" formatCode="#,##0__________"/>
  </numFmts>
  <fonts count="64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sz val="11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sz val="10"/>
      <color indexed="10"/>
      <name val="Times New Roman CE"/>
      <family val="1"/>
    </font>
    <font>
      <vertAlign val="superscript"/>
      <sz val="12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b/>
      <vertAlign val="superscript"/>
      <sz val="12"/>
      <name val="Times New Roman CE"/>
      <family val="1"/>
    </font>
    <font>
      <b/>
      <sz val="11"/>
      <name val="Times New Roman CE"/>
      <family val="1"/>
    </font>
    <font>
      <u val="single"/>
      <sz val="7.5"/>
      <color indexed="36"/>
      <name val="Arial CE"/>
      <family val="0"/>
    </font>
    <font>
      <u val="single"/>
      <sz val="7.5"/>
      <color indexed="12"/>
      <name val="Arial CE"/>
      <family val="0"/>
    </font>
    <font>
      <sz val="8"/>
      <name val="Times New Roman CE"/>
      <family val="1"/>
    </font>
    <font>
      <u val="single"/>
      <sz val="12"/>
      <name val="Times New Roman CE"/>
      <family val="1"/>
    </font>
    <font>
      <sz val="10"/>
      <name val="MS Sans Serif"/>
      <family val="0"/>
    </font>
    <font>
      <i/>
      <sz val="10"/>
      <name val="Times New Roman CE"/>
      <family val="1"/>
    </font>
    <font>
      <sz val="12"/>
      <name val="Arial CE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 CE"/>
      <family val="1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1"/>
      <color indexed="10"/>
      <name val="Times New Roman CE"/>
      <family val="1"/>
    </font>
    <font>
      <sz val="11"/>
      <color indexed="10"/>
      <name val="Arial CE"/>
      <family val="0"/>
    </font>
    <font>
      <i/>
      <sz val="12"/>
      <name val="Times New Roman CE"/>
      <family val="1"/>
    </font>
    <font>
      <b/>
      <sz val="12"/>
      <color indexed="10"/>
      <name val="Times New Roman CE"/>
      <family val="1"/>
    </font>
    <font>
      <vertAlign val="superscript"/>
      <sz val="11"/>
      <name val="Times New Roman CE"/>
      <family val="1"/>
    </font>
    <font>
      <b/>
      <sz val="13"/>
      <color indexed="10"/>
      <name val="Times New Roman CE"/>
      <family val="1"/>
    </font>
    <font>
      <b/>
      <sz val="10"/>
      <name val="Arial CE"/>
      <family val="0"/>
    </font>
    <font>
      <b/>
      <sz val="10"/>
      <name val="Times New Roman CE"/>
      <family val="1"/>
    </font>
    <font>
      <b/>
      <sz val="13"/>
      <name val="Arial CE"/>
      <family val="2"/>
    </font>
    <font>
      <b/>
      <i/>
      <sz val="12"/>
      <name val="Times New Roman CE"/>
      <family val="1"/>
    </font>
    <font>
      <b/>
      <i/>
      <sz val="12"/>
      <name val="Arial CE"/>
      <family val="2"/>
    </font>
    <font>
      <sz val="13"/>
      <name val="Times New Roman CE"/>
      <family val="1"/>
    </font>
    <font>
      <b/>
      <sz val="12"/>
      <name val="Arial CE"/>
      <family val="0"/>
    </font>
    <font>
      <b/>
      <i/>
      <sz val="13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3"/>
      <color indexed="10"/>
      <name val="Times New Roman CE"/>
      <family val="1"/>
    </font>
    <font>
      <b/>
      <i/>
      <sz val="12"/>
      <color indexed="10"/>
      <name val="Arial CE"/>
      <family val="2"/>
    </font>
    <font>
      <sz val="13"/>
      <color indexed="10"/>
      <name val="Times New Roman CE"/>
      <family val="1"/>
    </font>
    <font>
      <sz val="12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Times New Roman CE"/>
      <family val="1"/>
    </font>
    <font>
      <b/>
      <i/>
      <sz val="14"/>
      <name val="Times New Roman CE"/>
      <family val="1"/>
    </font>
    <font>
      <i/>
      <sz val="12"/>
      <name val="Arial CE"/>
      <family val="0"/>
    </font>
    <font>
      <b/>
      <i/>
      <sz val="10"/>
      <name val="Times New Roman CE"/>
      <family val="1"/>
    </font>
    <font>
      <sz val="9.5"/>
      <name val="Times New Roman CE"/>
      <family val="1"/>
    </font>
    <font>
      <vertAlign val="superscript"/>
      <sz val="9.5"/>
      <name val="Times New Roman CE"/>
      <family val="1"/>
    </font>
    <font>
      <vertAlign val="superscript"/>
      <sz val="9"/>
      <name val="Times New Roman CE"/>
      <family val="1"/>
    </font>
    <font>
      <vertAlign val="superscript"/>
      <sz val="9"/>
      <color indexed="10"/>
      <name val="Times New Roman CE"/>
      <family val="1"/>
    </font>
    <font>
      <sz val="12"/>
      <color indexed="8"/>
      <name val="Times New Roman CE"/>
      <family val="1"/>
    </font>
    <font>
      <b/>
      <sz val="13"/>
      <color indexed="8"/>
      <name val="Times New Roman CE"/>
      <family val="1"/>
    </font>
    <font>
      <b/>
      <sz val="12"/>
      <color indexed="8"/>
      <name val="Times New Roman CE"/>
      <family val="1"/>
    </font>
    <font>
      <sz val="13"/>
      <color indexed="8"/>
      <name val="Times New Roman CE"/>
      <family val="1"/>
    </font>
    <font>
      <b/>
      <sz val="12"/>
      <color indexed="12"/>
      <name val="Times New Roman CE"/>
      <family val="1"/>
    </font>
    <font>
      <vertAlign val="superscript"/>
      <sz val="10"/>
      <name val="Arial CE"/>
      <family val="2"/>
    </font>
    <font>
      <i/>
      <sz val="11"/>
      <name val="Times New Roman CE"/>
      <family val="1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6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166" fontId="3" fillId="0" borderId="0" xfId="0" applyNumberFormat="1" applyFont="1" applyBorder="1" applyAlignment="1">
      <alignment horizontal="right"/>
    </xf>
    <xf numFmtId="166" fontId="3" fillId="0" borderId="14" xfId="0" applyNumberFormat="1" applyFont="1" applyBorder="1" applyAlignment="1">
      <alignment horizontal="right"/>
    </xf>
    <xf numFmtId="166" fontId="3" fillId="0" borderId="15" xfId="0" applyNumberFormat="1" applyFont="1" applyBorder="1" applyAlignment="1">
      <alignment horizontal="right"/>
    </xf>
    <xf numFmtId="166" fontId="3" fillId="0" borderId="16" xfId="0" applyNumberFormat="1" applyFont="1" applyBorder="1" applyAlignment="1">
      <alignment horizontal="right"/>
    </xf>
    <xf numFmtId="166" fontId="3" fillId="0" borderId="17" xfId="0" applyNumberFormat="1" applyFont="1" applyBorder="1" applyAlignment="1">
      <alignment horizontal="right"/>
    </xf>
    <xf numFmtId="166" fontId="3" fillId="0" borderId="15" xfId="0" applyNumberFormat="1" applyFont="1" applyFill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3" fillId="0" borderId="18" xfId="0" applyNumberFormat="1" applyFont="1" applyBorder="1" applyAlignment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19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1" fillId="0" borderId="28" xfId="0" applyNumberFormat="1" applyFont="1" applyBorder="1" applyAlignment="1">
      <alignment horizontal="left"/>
    </xf>
    <xf numFmtId="49" fontId="6" fillId="0" borderId="29" xfId="0" applyNumberFormat="1" applyFont="1" applyBorder="1" applyAlignment="1">
      <alignment/>
    </xf>
    <xf numFmtId="0" fontId="8" fillId="0" borderId="7" xfId="0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/>
    </xf>
    <xf numFmtId="0" fontId="8" fillId="0" borderId="8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168" fontId="1" fillId="0" borderId="15" xfId="0" applyNumberFormat="1" applyFont="1" applyBorder="1" applyAlignment="1">
      <alignment/>
    </xf>
    <xf numFmtId="168" fontId="1" fillId="0" borderId="17" xfId="0" applyNumberFormat="1" applyFont="1" applyBorder="1" applyAlignment="1">
      <alignment/>
    </xf>
    <xf numFmtId="167" fontId="1" fillId="0" borderId="15" xfId="0" applyNumberFormat="1" applyFont="1" applyBorder="1" applyAlignment="1">
      <alignment horizontal="center"/>
    </xf>
    <xf numFmtId="167" fontId="1" fillId="0" borderId="18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/>
    </xf>
    <xf numFmtId="167" fontId="1" fillId="0" borderId="8" xfId="0" applyNumberFormat="1" applyFont="1" applyBorder="1" applyAlignment="1">
      <alignment/>
    </xf>
    <xf numFmtId="168" fontId="1" fillId="0" borderId="8" xfId="0" applyNumberFormat="1" applyFont="1" applyBorder="1" applyAlignment="1">
      <alignment/>
    </xf>
    <xf numFmtId="168" fontId="1" fillId="0" borderId="5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169" fontId="1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169" fontId="1" fillId="0" borderId="21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1" xfId="0" applyFont="1" applyBorder="1" applyAlignment="1" quotePrefix="1">
      <alignment horizontal="left"/>
    </xf>
    <xf numFmtId="0" fontId="1" fillId="0" borderId="21" xfId="0" applyFont="1" applyBorder="1" applyAlignment="1" quotePrefix="1">
      <alignment horizontal="center"/>
    </xf>
    <xf numFmtId="169" fontId="1" fillId="0" borderId="21" xfId="0" applyNumberFormat="1" applyFont="1" applyBorder="1" applyAlignment="1" quotePrefix="1">
      <alignment horizontal="right"/>
    </xf>
    <xf numFmtId="0" fontId="1" fillId="0" borderId="21" xfId="0" applyFont="1" applyBorder="1" applyAlignment="1">
      <alignment wrapText="1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169" fontId="1" fillId="0" borderId="24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70" fontId="1" fillId="0" borderId="15" xfId="0" applyNumberFormat="1" applyFont="1" applyBorder="1" applyAlignment="1">
      <alignment/>
    </xf>
    <xf numFmtId="170" fontId="1" fillId="0" borderId="16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/>
    </xf>
    <xf numFmtId="170" fontId="1" fillId="0" borderId="10" xfId="0" applyNumberFormat="1" applyFont="1" applyBorder="1" applyAlignment="1">
      <alignment/>
    </xf>
    <xf numFmtId="170" fontId="1" fillId="0" borderId="34" xfId="0" applyNumberFormat="1" applyFont="1" applyBorder="1" applyAlignment="1">
      <alignment/>
    </xf>
    <xf numFmtId="164" fontId="1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170" fontId="1" fillId="0" borderId="8" xfId="0" applyNumberFormat="1" applyFont="1" applyBorder="1" applyAlignment="1">
      <alignment/>
    </xf>
    <xf numFmtId="170" fontId="1" fillId="0" borderId="6" xfId="0" applyNumberFormat="1" applyFont="1" applyBorder="1" applyAlignment="1">
      <alignment/>
    </xf>
    <xf numFmtId="164" fontId="1" fillId="0" borderId="37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9" xfId="0" applyFont="1" applyBorder="1" applyAlignment="1">
      <alignment horizontal="centerContinuous" vertical="center"/>
    </xf>
    <xf numFmtId="0" fontId="1" fillId="0" borderId="39" xfId="0" applyFont="1" applyBorder="1" applyAlignment="1">
      <alignment horizontal="centerContinuous" vertic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164" fontId="1" fillId="0" borderId="43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 horizontal="right"/>
    </xf>
    <xf numFmtId="170" fontId="1" fillId="0" borderId="9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40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/>
    </xf>
    <xf numFmtId="167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7" fontId="1" fillId="0" borderId="16" xfId="0" applyNumberFormat="1" applyFont="1" applyBorder="1" applyAlignment="1">
      <alignment/>
    </xf>
    <xf numFmtId="171" fontId="1" fillId="0" borderId="15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0" fontId="1" fillId="0" borderId="46" xfId="0" applyFont="1" applyBorder="1" applyAlignment="1">
      <alignment/>
    </xf>
    <xf numFmtId="167" fontId="1" fillId="0" borderId="47" xfId="0" applyNumberFormat="1" applyFont="1" applyBorder="1" applyAlignment="1">
      <alignment/>
    </xf>
    <xf numFmtId="164" fontId="1" fillId="0" borderId="48" xfId="0" applyNumberFormat="1" applyFont="1" applyBorder="1" applyAlignment="1">
      <alignment/>
    </xf>
    <xf numFmtId="167" fontId="1" fillId="0" borderId="49" xfId="0" applyNumberFormat="1" applyFont="1" applyBorder="1" applyAlignment="1">
      <alignment/>
    </xf>
    <xf numFmtId="167" fontId="1" fillId="0" borderId="48" xfId="0" applyNumberFormat="1" applyFont="1" applyBorder="1" applyAlignment="1">
      <alignment/>
    </xf>
    <xf numFmtId="171" fontId="1" fillId="0" borderId="48" xfId="0" applyNumberFormat="1" applyFont="1" applyBorder="1" applyAlignment="1">
      <alignment/>
    </xf>
    <xf numFmtId="172" fontId="1" fillId="0" borderId="50" xfId="0" applyNumberFormat="1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7" xfId="0" applyFont="1" applyBorder="1" applyAlignment="1">
      <alignment horizontal="centerContinuous"/>
    </xf>
    <xf numFmtId="0" fontId="1" fillId="0" borderId="51" xfId="0" applyFont="1" applyBorder="1" applyAlignment="1">
      <alignment horizontal="centerContinuous"/>
    </xf>
    <xf numFmtId="0" fontId="1" fillId="0" borderId="48" xfId="0" applyFont="1" applyBorder="1" applyAlignment="1">
      <alignment horizontal="centerContinuous"/>
    </xf>
    <xf numFmtId="0" fontId="1" fillId="0" borderId="50" xfId="0" applyFont="1" applyBorder="1" applyAlignment="1">
      <alignment horizontal="centerContinuous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2" fontId="1" fillId="0" borderId="15" xfId="0" applyNumberFormat="1" applyFont="1" applyBorder="1" applyAlignment="1">
      <alignment/>
    </xf>
    <xf numFmtId="0" fontId="1" fillId="0" borderId="13" xfId="0" applyFont="1" applyBorder="1" applyAlignment="1">
      <alignment/>
    </xf>
    <xf numFmtId="167" fontId="1" fillId="0" borderId="12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1" fontId="1" fillId="0" borderId="12" xfId="0" applyNumberFormat="1" applyFont="1" applyBorder="1" applyAlignment="1">
      <alignment/>
    </xf>
    <xf numFmtId="172" fontId="1" fillId="0" borderId="52" xfId="0" applyNumberFormat="1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8" fontId="1" fillId="0" borderId="16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8" fontId="1" fillId="0" borderId="34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167" fontId="1" fillId="0" borderId="43" xfId="0" applyNumberFormat="1" applyFont="1" applyBorder="1" applyAlignment="1">
      <alignment/>
    </xf>
    <xf numFmtId="168" fontId="1" fillId="0" borderId="35" xfId="0" applyNumberFormat="1" applyFont="1" applyBorder="1" applyAlignment="1">
      <alignment/>
    </xf>
    <xf numFmtId="0" fontId="7" fillId="0" borderId="3" xfId="0" applyFont="1" applyBorder="1" applyAlignment="1">
      <alignment/>
    </xf>
    <xf numFmtId="168" fontId="1" fillId="0" borderId="6" xfId="0" applyNumberFormat="1" applyFont="1" applyBorder="1" applyAlignment="1">
      <alignment/>
    </xf>
    <xf numFmtId="167" fontId="1" fillId="0" borderId="9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167" fontId="1" fillId="0" borderId="41" xfId="0" applyNumberFormat="1" applyFont="1" applyBorder="1" applyAlignment="1">
      <alignment/>
    </xf>
    <xf numFmtId="168" fontId="1" fillId="0" borderId="19" xfId="0" applyNumberFormat="1" applyFont="1" applyBorder="1" applyAlignment="1">
      <alignment/>
    </xf>
    <xf numFmtId="0" fontId="15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6" fillId="0" borderId="20" xfId="0" applyNumberFormat="1" applyFont="1" applyBorder="1" applyAlignment="1">
      <alignment/>
    </xf>
    <xf numFmtId="2" fontId="6" fillId="0" borderId="32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3" fontId="6" fillId="0" borderId="6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9" fontId="15" fillId="0" borderId="53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4" fontId="15" fillId="0" borderId="35" xfId="0" applyNumberFormat="1" applyFont="1" applyBorder="1" applyAlignment="1">
      <alignment/>
    </xf>
    <xf numFmtId="49" fontId="6" fillId="0" borderId="53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21" xfId="0" applyFont="1" applyBorder="1" applyAlignment="1">
      <alignment/>
    </xf>
    <xf numFmtId="49" fontId="15" fillId="0" borderId="24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4" fontId="15" fillId="0" borderId="19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1" fillId="0" borderId="55" xfId="0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0" fontId="1" fillId="0" borderId="22" xfId="0" applyFont="1" applyFill="1" applyBorder="1" applyAlignment="1">
      <alignment/>
    </xf>
    <xf numFmtId="2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1" xfId="0" applyFont="1" applyBorder="1" applyAlignment="1">
      <alignment/>
    </xf>
    <xf numFmtId="3" fontId="7" fillId="0" borderId="48" xfId="0" applyNumberFormat="1" applyFont="1" applyBorder="1" applyAlignment="1">
      <alignment/>
    </xf>
    <xf numFmtId="2" fontId="7" fillId="0" borderId="57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36" xfId="0" applyFont="1" applyBorder="1" applyAlignment="1">
      <alignment/>
    </xf>
    <xf numFmtId="0" fontId="1" fillId="0" borderId="58" xfId="0" applyFont="1" applyBorder="1" applyAlignment="1">
      <alignment/>
    </xf>
    <xf numFmtId="3" fontId="7" fillId="0" borderId="12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" fillId="0" borderId="59" xfId="0" applyFont="1" applyBorder="1" applyAlignment="1">
      <alignment/>
    </xf>
    <xf numFmtId="173" fontId="1" fillId="0" borderId="60" xfId="0" applyNumberFormat="1" applyFont="1" applyBorder="1" applyAlignment="1">
      <alignment/>
    </xf>
    <xf numFmtId="0" fontId="3" fillId="0" borderId="45" xfId="0" applyFont="1" applyBorder="1" applyAlignment="1">
      <alignment horizontal="right"/>
    </xf>
    <xf numFmtId="173" fontId="1" fillId="0" borderId="14" xfId="0" applyNumberFormat="1" applyFont="1" applyBorder="1" applyAlignment="1">
      <alignment/>
    </xf>
    <xf numFmtId="0" fontId="3" fillId="0" borderId="18" xfId="0" applyFont="1" applyBorder="1" applyAlignment="1">
      <alignment horizontal="right"/>
    </xf>
    <xf numFmtId="173" fontId="1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3" fillId="0" borderId="14" xfId="0" applyFont="1" applyBorder="1" applyAlignment="1">
      <alignment/>
    </xf>
    <xf numFmtId="173" fontId="1" fillId="3" borderId="14" xfId="0" applyNumberFormat="1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3" fillId="0" borderId="43" xfId="0" applyFont="1" applyBorder="1" applyAlignment="1">
      <alignment/>
    </xf>
    <xf numFmtId="173" fontId="1" fillId="0" borderId="15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1" fillId="0" borderId="56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173" fontId="1" fillId="0" borderId="51" xfId="0" applyNumberFormat="1" applyFont="1" applyBorder="1" applyAlignment="1">
      <alignment horizontal="left"/>
    </xf>
    <xf numFmtId="173" fontId="1" fillId="0" borderId="51" xfId="0" applyNumberFormat="1" applyFont="1" applyBorder="1" applyAlignment="1">
      <alignment/>
    </xf>
    <xf numFmtId="0" fontId="0" fillId="0" borderId="17" xfId="0" applyBorder="1" applyAlignment="1">
      <alignment/>
    </xf>
    <xf numFmtId="173" fontId="1" fillId="0" borderId="16" xfId="0" applyNumberFormat="1" applyFont="1" applyBorder="1" applyAlignment="1">
      <alignment/>
    </xf>
    <xf numFmtId="164" fontId="3" fillId="0" borderId="45" xfId="0" applyNumberFormat="1" applyFont="1" applyBorder="1" applyAlignment="1">
      <alignment/>
    </xf>
    <xf numFmtId="164" fontId="3" fillId="0" borderId="61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173" fontId="1" fillId="0" borderId="43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64" fontId="3" fillId="0" borderId="35" xfId="0" applyNumberFormat="1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1" xfId="0" applyFont="1" applyBorder="1" applyAlignment="1">
      <alignment horizontal="center"/>
    </xf>
    <xf numFmtId="0" fontId="0" fillId="0" borderId="51" xfId="0" applyBorder="1" applyAlignment="1">
      <alignment/>
    </xf>
    <xf numFmtId="173" fontId="1" fillId="0" borderId="23" xfId="0" applyNumberFormat="1" applyFont="1" applyBorder="1" applyAlignment="1">
      <alignment/>
    </xf>
    <xf numFmtId="170" fontId="3" fillId="0" borderId="61" xfId="0" applyNumberFormat="1" applyFont="1" applyBorder="1" applyAlignment="1">
      <alignment horizontal="right"/>
    </xf>
    <xf numFmtId="170" fontId="3" fillId="0" borderId="18" xfId="0" applyNumberFormat="1" applyFont="1" applyBorder="1" applyAlignment="1">
      <alignment/>
    </xf>
    <xf numFmtId="173" fontId="1" fillId="3" borderId="15" xfId="0" applyNumberFormat="1" applyFont="1" applyFill="1" applyBorder="1" applyAlignment="1">
      <alignment/>
    </xf>
    <xf numFmtId="164" fontId="3" fillId="3" borderId="18" xfId="0" applyNumberFormat="1" applyFont="1" applyFill="1" applyBorder="1" applyAlignment="1">
      <alignment/>
    </xf>
    <xf numFmtId="173" fontId="1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173" fontId="1" fillId="0" borderId="9" xfId="0" applyNumberFormat="1" applyFont="1" applyBorder="1" applyAlignment="1">
      <alignment/>
    </xf>
    <xf numFmtId="164" fontId="3" fillId="0" borderId="37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8" xfId="0" applyFont="1" applyBorder="1" applyAlignment="1">
      <alignment horizontal="left"/>
    </xf>
    <xf numFmtId="174" fontId="1" fillId="0" borderId="62" xfId="0" applyNumberFormat="1" applyFont="1" applyBorder="1" applyAlignment="1">
      <alignment/>
    </xf>
    <xf numFmtId="175" fontId="1" fillId="0" borderId="32" xfId="0" applyNumberFormat="1" applyFont="1" applyBorder="1" applyAlignment="1">
      <alignment horizontal="right"/>
    </xf>
    <xf numFmtId="174" fontId="1" fillId="0" borderId="60" xfId="0" applyNumberFormat="1" applyFont="1" applyBorder="1" applyAlignment="1">
      <alignment/>
    </xf>
    <xf numFmtId="174" fontId="1" fillId="0" borderId="7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174" fontId="1" fillId="0" borderId="0" xfId="0" applyNumberFormat="1" applyFont="1" applyBorder="1" applyAlignment="1">
      <alignment horizontal="left"/>
    </xf>
    <xf numFmtId="174" fontId="1" fillId="0" borderId="15" xfId="0" applyNumberFormat="1" applyFont="1" applyBorder="1" applyAlignment="1">
      <alignment horizontal="left"/>
    </xf>
    <xf numFmtId="175" fontId="1" fillId="0" borderId="18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/>
    </xf>
    <xf numFmtId="174" fontId="1" fillId="0" borderId="15" xfId="0" applyNumberFormat="1" applyFont="1" applyBorder="1" applyAlignment="1">
      <alignment/>
    </xf>
    <xf numFmtId="175" fontId="1" fillId="0" borderId="18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0" fontId="1" fillId="0" borderId="63" xfId="0" applyFont="1" applyBorder="1" applyAlignment="1">
      <alignment/>
    </xf>
    <xf numFmtId="174" fontId="1" fillId="0" borderId="23" xfId="0" applyNumberFormat="1" applyFont="1" applyBorder="1" applyAlignment="1">
      <alignment/>
    </xf>
    <xf numFmtId="175" fontId="1" fillId="0" borderId="61" xfId="0" applyNumberFormat="1" applyFont="1" applyBorder="1" applyAlignment="1">
      <alignment horizontal="right"/>
    </xf>
    <xf numFmtId="176" fontId="1" fillId="0" borderId="60" xfId="0" applyNumberFormat="1" applyFont="1" applyBorder="1" applyAlignment="1">
      <alignment horizontal="right"/>
    </xf>
    <xf numFmtId="176" fontId="1" fillId="0" borderId="23" xfId="0" applyNumberFormat="1" applyFont="1" applyBorder="1" applyAlignment="1">
      <alignment horizontal="right"/>
    </xf>
    <xf numFmtId="176" fontId="1" fillId="0" borderId="64" xfId="0" applyNumberFormat="1" applyFont="1" applyBorder="1" applyAlignment="1">
      <alignment horizontal="right"/>
    </xf>
    <xf numFmtId="175" fontId="1" fillId="0" borderId="18" xfId="0" applyNumberFormat="1" applyFont="1" applyBorder="1" applyAlignment="1">
      <alignment/>
    </xf>
    <xf numFmtId="174" fontId="1" fillId="0" borderId="55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175" fontId="1" fillId="0" borderId="35" xfId="0" applyNumberFormat="1" applyFont="1" applyBorder="1" applyAlignment="1">
      <alignment/>
    </xf>
    <xf numFmtId="175" fontId="1" fillId="0" borderId="35" xfId="0" applyNumberFormat="1" applyFont="1" applyBorder="1" applyAlignment="1">
      <alignment horizontal="right"/>
    </xf>
    <xf numFmtId="176" fontId="1" fillId="0" borderId="55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174" fontId="1" fillId="0" borderId="51" xfId="0" applyNumberFormat="1" applyFont="1" applyBorder="1" applyAlignment="1">
      <alignment/>
    </xf>
    <xf numFmtId="174" fontId="1" fillId="0" borderId="48" xfId="0" applyNumberFormat="1" applyFont="1" applyBorder="1" applyAlignment="1">
      <alignment/>
    </xf>
    <xf numFmtId="175" fontId="1" fillId="0" borderId="57" xfId="0" applyNumberFormat="1" applyFont="1" applyBorder="1" applyAlignment="1">
      <alignment/>
    </xf>
    <xf numFmtId="174" fontId="7" fillId="0" borderId="51" xfId="0" applyNumberFormat="1" applyFont="1" applyBorder="1" applyAlignment="1">
      <alignment horizontal="center"/>
    </xf>
    <xf numFmtId="174" fontId="7" fillId="0" borderId="48" xfId="0" applyNumberFormat="1" applyFont="1" applyBorder="1" applyAlignment="1">
      <alignment horizontal="center"/>
    </xf>
    <xf numFmtId="175" fontId="7" fillId="0" borderId="57" xfId="0" applyNumberFormat="1" applyFont="1" applyBorder="1" applyAlignment="1">
      <alignment horizontal="center"/>
    </xf>
    <xf numFmtId="176" fontId="1" fillId="0" borderId="51" xfId="0" applyNumberFormat="1" applyFont="1" applyBorder="1" applyAlignment="1">
      <alignment horizontal="right"/>
    </xf>
    <xf numFmtId="176" fontId="1" fillId="0" borderId="48" xfId="0" applyNumberFormat="1" applyFont="1" applyBorder="1" applyAlignment="1">
      <alignment horizontal="right"/>
    </xf>
    <xf numFmtId="176" fontId="1" fillId="0" borderId="5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left"/>
    </xf>
    <xf numFmtId="176" fontId="1" fillId="0" borderId="15" xfId="0" applyNumberFormat="1" applyFont="1" applyBorder="1" applyAlignment="1">
      <alignment horizontal="left"/>
    </xf>
    <xf numFmtId="176" fontId="1" fillId="0" borderId="17" xfId="0" applyNumberFormat="1" applyFont="1" applyBorder="1" applyAlignment="1">
      <alignment horizontal="left"/>
    </xf>
    <xf numFmtId="174" fontId="1" fillId="0" borderId="4" xfId="0" applyNumberFormat="1" applyFont="1" applyBorder="1" applyAlignment="1">
      <alignment/>
    </xf>
    <xf numFmtId="174" fontId="1" fillId="0" borderId="8" xfId="0" applyNumberFormat="1" applyFont="1" applyBorder="1" applyAlignment="1">
      <alignment/>
    </xf>
    <xf numFmtId="175" fontId="1" fillId="0" borderId="37" xfId="0" applyNumberFormat="1" applyFont="1" applyBorder="1" applyAlignment="1">
      <alignment/>
    </xf>
    <xf numFmtId="175" fontId="1" fillId="0" borderId="37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5" xfId="0" applyFont="1" applyBorder="1" applyAlignment="1">
      <alignment horizontal="center"/>
    </xf>
    <xf numFmtId="3" fontId="7" fillId="0" borderId="15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64" fontId="7" fillId="0" borderId="65" xfId="0" applyNumberFormat="1" applyFont="1" applyBorder="1" applyAlignment="1">
      <alignment/>
    </xf>
    <xf numFmtId="164" fontId="7" fillId="0" borderId="66" xfId="0" applyNumberFormat="1" applyFont="1" applyBorder="1" applyAlignment="1">
      <alignment horizontal="center"/>
    </xf>
    <xf numFmtId="164" fontId="7" fillId="0" borderId="66" xfId="0" applyNumberFormat="1" applyFont="1" applyBorder="1" applyAlignment="1">
      <alignment/>
    </xf>
    <xf numFmtId="170" fontId="7" fillId="0" borderId="66" xfId="0" applyNumberFormat="1" applyFont="1" applyBorder="1" applyAlignment="1">
      <alignment/>
    </xf>
    <xf numFmtId="170" fontId="7" fillId="0" borderId="67" xfId="0" applyNumberFormat="1" applyFont="1" applyBorder="1" applyAlignment="1">
      <alignment/>
    </xf>
    <xf numFmtId="0" fontId="7" fillId="0" borderId="15" xfId="0" applyFont="1" applyBorder="1" applyAlignment="1">
      <alignment/>
    </xf>
    <xf numFmtId="170" fontId="7" fillId="0" borderId="15" xfId="0" applyNumberFormat="1" applyFont="1" applyBorder="1" applyAlignment="1">
      <alignment/>
    </xf>
    <xf numFmtId="170" fontId="7" fillId="0" borderId="17" xfId="0" applyNumberFormat="1" applyFont="1" applyBorder="1" applyAlignment="1">
      <alignment/>
    </xf>
    <xf numFmtId="170" fontId="1" fillId="0" borderId="17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0" fontId="7" fillId="0" borderId="65" xfId="0" applyFont="1" applyBorder="1" applyAlignment="1">
      <alignment/>
    </xf>
    <xf numFmtId="0" fontId="7" fillId="0" borderId="66" xfId="0" applyFont="1" applyBorder="1" applyAlignment="1">
      <alignment horizontal="center"/>
    </xf>
    <xf numFmtId="164" fontId="7" fillId="0" borderId="67" xfId="0" applyNumberFormat="1" applyFont="1" applyBorder="1" applyAlignment="1">
      <alignment/>
    </xf>
    <xf numFmtId="0" fontId="7" fillId="0" borderId="0" xfId="0" applyFont="1" applyBorder="1" applyAlignment="1" quotePrefix="1">
      <alignment horizontal="left" vertical="center"/>
    </xf>
    <xf numFmtId="0" fontId="7" fillId="0" borderId="0" xfId="0" applyFont="1" applyBorder="1" applyAlignment="1" quotePrefix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28" xfId="0" applyFont="1" applyBorder="1" applyAlignment="1">
      <alignment horizontal="centerContinuous"/>
    </xf>
    <xf numFmtId="0" fontId="1" fillId="0" borderId="29" xfId="0" applyFont="1" applyBorder="1" applyAlignment="1" quotePrefix="1">
      <alignment horizontal="centerContinuous"/>
    </xf>
    <xf numFmtId="0" fontId="1" fillId="0" borderId="31" xfId="0" applyFont="1" applyBorder="1" applyAlignment="1" quotePrefix="1">
      <alignment horizontal="centerContinuous"/>
    </xf>
    <xf numFmtId="0" fontId="1" fillId="0" borderId="31" xfId="0" applyFont="1" applyBorder="1" applyAlignment="1">
      <alignment horizontal="center" vertical="center"/>
    </xf>
    <xf numFmtId="0" fontId="1" fillId="0" borderId="39" xfId="0" applyFont="1" applyBorder="1" applyAlignment="1" quotePrefix="1">
      <alignment horizontal="centerContinuous" vertical="center"/>
    </xf>
    <xf numFmtId="0" fontId="1" fillId="0" borderId="68" xfId="0" applyFont="1" applyBorder="1" applyAlignment="1" quotePrefix="1">
      <alignment horizontal="centerContinuous" vertical="center"/>
    </xf>
    <xf numFmtId="0" fontId="1" fillId="0" borderId="69" xfId="0" applyFont="1" applyBorder="1" applyAlignment="1" quotePrefix="1">
      <alignment horizontal="centerContinuous" vertical="center"/>
    </xf>
    <xf numFmtId="0" fontId="19" fillId="0" borderId="0" xfId="0" applyFont="1" applyBorder="1" applyAlignment="1">
      <alignment horizontal="left" vertical="center"/>
    </xf>
    <xf numFmtId="0" fontId="1" fillId="0" borderId="25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6" xfId="0" applyFont="1" applyBorder="1" applyAlignment="1" quotePrefix="1">
      <alignment horizontal="center" vertical="center"/>
    </xf>
    <xf numFmtId="164" fontId="1" fillId="0" borderId="6" xfId="0" applyNumberFormat="1" applyFont="1" applyBorder="1" applyAlignment="1" quotePrefix="1">
      <alignment horizontal="center" vertical="center"/>
    </xf>
    <xf numFmtId="164" fontId="1" fillId="0" borderId="37" xfId="0" applyNumberFormat="1" applyFont="1" applyBorder="1" applyAlignment="1" quotePrefix="1">
      <alignment horizontal="center" vertical="center"/>
    </xf>
    <xf numFmtId="164" fontId="1" fillId="0" borderId="0" xfId="0" applyNumberFormat="1" applyFont="1" applyBorder="1" applyAlignment="1" quotePrefix="1">
      <alignment horizontal="center" vertical="center"/>
    </xf>
    <xf numFmtId="0" fontId="1" fillId="0" borderId="54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2" borderId="55" xfId="0" applyFont="1" applyFill="1" applyBorder="1" applyAlignment="1">
      <alignment horizontal="center" vertical="center"/>
    </xf>
    <xf numFmtId="164" fontId="1" fillId="0" borderId="55" xfId="0" applyNumberFormat="1" applyFont="1" applyBorder="1" applyAlignment="1" quotePrefix="1">
      <alignment horizontal="center" vertical="center"/>
    </xf>
    <xf numFmtId="164" fontId="1" fillId="0" borderId="11" xfId="0" applyNumberFormat="1" applyFont="1" applyBorder="1" applyAlignment="1" quotePrefix="1">
      <alignment horizontal="center" vertical="center"/>
    </xf>
    <xf numFmtId="164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Alignment="1">
      <alignment/>
    </xf>
    <xf numFmtId="0" fontId="1" fillId="0" borderId="22" xfId="0" applyFont="1" applyBorder="1" applyAlignment="1" quotePrefix="1">
      <alignment horizontal="left" vertical="center"/>
    </xf>
    <xf numFmtId="0" fontId="1" fillId="0" borderId="0" xfId="0" applyFont="1" applyBorder="1" applyAlignment="1" quotePrefix="1">
      <alignment horizontal="left" vertical="center"/>
    </xf>
    <xf numFmtId="0" fontId="1" fillId="0" borderId="16" xfId="0" applyFont="1" applyBorder="1" applyAlignment="1" quotePrefix="1">
      <alignment horizontal="left" vertical="center"/>
    </xf>
    <xf numFmtId="0" fontId="1" fillId="0" borderId="16" xfId="0" applyFont="1" applyBorder="1" applyAlignment="1">
      <alignment horizontal="center" vertical="center"/>
    </xf>
    <xf numFmtId="178" fontId="1" fillId="0" borderId="16" xfId="21" applyNumberFormat="1" applyFont="1" applyBorder="1" applyAlignment="1">
      <alignment horizontal="right" vertical="center"/>
      <protection/>
    </xf>
    <xf numFmtId="178" fontId="1" fillId="0" borderId="16" xfId="21" applyNumberFormat="1" applyFont="1" applyFill="1" applyBorder="1" applyAlignment="1">
      <alignment horizontal="right" vertical="center"/>
      <protection/>
    </xf>
    <xf numFmtId="178" fontId="1" fillId="0" borderId="17" xfId="21" applyNumberFormat="1" applyFont="1" applyFill="1" applyBorder="1" applyAlignment="1">
      <alignment horizontal="right" vertical="center"/>
      <protection/>
    </xf>
    <xf numFmtId="0" fontId="1" fillId="0" borderId="16" xfId="0" applyFont="1" applyBorder="1" applyAlignment="1">
      <alignment horizontal="left" vertical="center"/>
    </xf>
    <xf numFmtId="178" fontId="1" fillId="0" borderId="18" xfId="21" applyNumberFormat="1" applyFont="1" applyFill="1" applyBorder="1" applyAlignment="1">
      <alignment horizontal="right" vertical="center"/>
      <protection/>
    </xf>
    <xf numFmtId="0" fontId="1" fillId="0" borderId="56" xfId="0" applyFont="1" applyBorder="1" applyAlignment="1">
      <alignment horizontal="left" vertical="center"/>
    </xf>
    <xf numFmtId="0" fontId="1" fillId="0" borderId="51" xfId="0" applyFont="1" applyBorder="1" applyAlignment="1">
      <alignment horizontal="centerContinuous" vertical="center"/>
    </xf>
    <xf numFmtId="0" fontId="1" fillId="0" borderId="51" xfId="0" applyFont="1" applyBorder="1" applyAlignment="1">
      <alignment horizontal="center" vertical="center"/>
    </xf>
    <xf numFmtId="164" fontId="1" fillId="0" borderId="51" xfId="0" applyNumberFormat="1" applyFont="1" applyBorder="1" applyAlignment="1" quotePrefix="1">
      <alignment horizontal="center" vertical="center"/>
    </xf>
    <xf numFmtId="164" fontId="1" fillId="0" borderId="51" xfId="0" applyNumberFormat="1" applyFont="1" applyFill="1" applyBorder="1" applyAlignment="1" quotePrefix="1">
      <alignment horizontal="center" vertical="center"/>
    </xf>
    <xf numFmtId="164" fontId="1" fillId="0" borderId="50" xfId="0" applyNumberFormat="1" applyFont="1" applyFill="1" applyBorder="1" applyAlignment="1" quotePrefix="1">
      <alignment horizontal="center" vertical="center"/>
    </xf>
    <xf numFmtId="0" fontId="1" fillId="0" borderId="55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" vertical="center"/>
    </xf>
    <xf numFmtId="167" fontId="1" fillId="0" borderId="34" xfId="0" applyNumberFormat="1" applyFont="1" applyBorder="1" applyAlignment="1">
      <alignment horizontal="right" vertical="center"/>
    </xf>
    <xf numFmtId="167" fontId="1" fillId="0" borderId="57" xfId="0" applyNumberFormat="1" applyFont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right" vertical="center"/>
    </xf>
    <xf numFmtId="0" fontId="1" fillId="0" borderId="16" xfId="0" applyFont="1" applyBorder="1" applyAlignment="1" quotePrefix="1">
      <alignment horizontal="center" vertical="center"/>
    </xf>
    <xf numFmtId="167" fontId="1" fillId="0" borderId="16" xfId="0" applyNumberFormat="1" applyFont="1" applyBorder="1" applyAlignment="1">
      <alignment horizontal="right" vertical="center"/>
    </xf>
    <xf numFmtId="167" fontId="1" fillId="0" borderId="17" xfId="0" applyNumberFormat="1" applyFont="1" applyBorder="1" applyAlignment="1">
      <alignment/>
    </xf>
    <xf numFmtId="167" fontId="1" fillId="0" borderId="16" xfId="0" applyNumberFormat="1" applyFont="1" applyFill="1" applyBorder="1" applyAlignment="1">
      <alignment horizontal="right" vertical="center"/>
    </xf>
    <xf numFmtId="167" fontId="1" fillId="0" borderId="17" xfId="0" applyNumberFormat="1" applyFont="1" applyFill="1" applyBorder="1" applyAlignment="1">
      <alignment horizontal="right" vertical="center"/>
    </xf>
    <xf numFmtId="0" fontId="1" fillId="0" borderId="54" xfId="0" applyFont="1" applyBorder="1" applyAlignment="1" quotePrefix="1">
      <alignment horizontal="left" vertical="center"/>
    </xf>
    <xf numFmtId="0" fontId="1" fillId="0" borderId="55" xfId="0" applyFont="1" applyBorder="1" applyAlignment="1" quotePrefix="1">
      <alignment horizontal="left" vertical="center"/>
    </xf>
    <xf numFmtId="0" fontId="1" fillId="0" borderId="34" xfId="0" applyFont="1" applyBorder="1" applyAlignment="1" quotePrefix="1">
      <alignment horizontal="left" vertical="center"/>
    </xf>
    <xf numFmtId="167" fontId="1" fillId="0" borderId="34" xfId="0" applyNumberFormat="1" applyFont="1" applyFill="1" applyBorder="1" applyAlignment="1">
      <alignment horizontal="right" vertical="center"/>
    </xf>
    <xf numFmtId="167" fontId="1" fillId="0" borderId="11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67" fontId="1" fillId="0" borderId="10" xfId="0" applyNumberFormat="1" applyFont="1" applyFill="1" applyBorder="1" applyAlignment="1">
      <alignment horizontal="right" vertical="center"/>
    </xf>
    <xf numFmtId="0" fontId="1" fillId="0" borderId="25" xfId="0" applyFont="1" applyBorder="1" applyAlignment="1" quotePrefix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167" fontId="1" fillId="0" borderId="6" xfId="0" applyNumberFormat="1" applyFont="1" applyBorder="1" applyAlignment="1">
      <alignment horizontal="right" vertical="center"/>
    </xf>
    <xf numFmtId="167" fontId="1" fillId="0" borderId="6" xfId="0" applyNumberFormat="1" applyFont="1" applyFill="1" applyBorder="1" applyAlignment="1">
      <alignment horizontal="right" vertical="center"/>
    </xf>
    <xf numFmtId="167" fontId="1" fillId="0" borderId="5" xfId="0" applyNumberFormat="1" applyFont="1" applyFill="1" applyBorder="1" applyAlignment="1">
      <alignment horizontal="right" vertical="center"/>
    </xf>
    <xf numFmtId="0" fontId="1" fillId="0" borderId="34" xfId="0" applyFont="1" applyBorder="1" applyAlignment="1">
      <alignment horizontal="left" vertical="center"/>
    </xf>
    <xf numFmtId="0" fontId="1" fillId="0" borderId="34" xfId="0" applyFont="1" applyBorder="1" applyAlignment="1" quotePrefix="1">
      <alignment horizontal="center" vertical="center"/>
    </xf>
    <xf numFmtId="0" fontId="1" fillId="0" borderId="22" xfId="0" applyFont="1" applyBorder="1" applyAlignment="1">
      <alignment horizontal="left" vertical="center"/>
    </xf>
    <xf numFmtId="167" fontId="1" fillId="0" borderId="6" xfId="0" applyNumberFormat="1" applyFont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/>
    </xf>
    <xf numFmtId="167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21" fillId="0" borderId="0" xfId="0" applyFont="1" applyAlignment="1" quotePrefix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right"/>
    </xf>
    <xf numFmtId="164" fontId="1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70" xfId="0" applyFont="1" applyBorder="1" applyAlignment="1">
      <alignment horizontal="centerContinuous" vertical="center"/>
    </xf>
    <xf numFmtId="0" fontId="6" fillId="0" borderId="71" xfId="0" applyFont="1" applyBorder="1" applyAlignment="1">
      <alignment horizontal="centerContinuous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178" fontId="1" fillId="0" borderId="16" xfId="0" applyNumberFormat="1" applyFont="1" applyBorder="1" applyAlignment="1">
      <alignment vertical="center"/>
    </xf>
    <xf numFmtId="178" fontId="1" fillId="0" borderId="15" xfId="0" applyNumberFormat="1" applyFont="1" applyBorder="1" applyAlignment="1">
      <alignment vertical="center"/>
    </xf>
    <xf numFmtId="178" fontId="1" fillId="0" borderId="18" xfId="0" applyNumberFormat="1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4" borderId="53" xfId="0" applyFont="1" applyFill="1" applyBorder="1" applyAlignment="1">
      <alignment horizontal="center" vertical="center"/>
    </xf>
    <xf numFmtId="178" fontId="1" fillId="4" borderId="34" xfId="0" applyNumberFormat="1" applyFont="1" applyFill="1" applyBorder="1" applyAlignment="1">
      <alignment vertical="center"/>
    </xf>
    <xf numFmtId="178" fontId="1" fillId="4" borderId="10" xfId="0" applyNumberFormat="1" applyFont="1" applyFill="1" applyBorder="1" applyAlignment="1">
      <alignment vertical="center"/>
    </xf>
    <xf numFmtId="178" fontId="1" fillId="4" borderId="35" xfId="0" applyNumberFormat="1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4" borderId="24" xfId="0" applyFont="1" applyFill="1" applyBorder="1" applyAlignment="1">
      <alignment horizontal="center" vertical="center"/>
    </xf>
    <xf numFmtId="178" fontId="1" fillId="4" borderId="3" xfId="0" applyNumberFormat="1" applyFont="1" applyFill="1" applyBorder="1" applyAlignment="1">
      <alignment vertical="center"/>
    </xf>
    <xf numFmtId="178" fontId="1" fillId="4" borderId="8" xfId="0" applyNumberFormat="1" applyFont="1" applyFill="1" applyBorder="1" applyAlignment="1">
      <alignment vertical="center"/>
    </xf>
    <xf numFmtId="178" fontId="1" fillId="4" borderId="37" xfId="0" applyNumberFormat="1" applyFont="1" applyFill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0" fontId="7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1" fillId="0" borderId="38" xfId="0" applyFont="1" applyBorder="1" applyAlignment="1">
      <alignment horizontal="centerContinuous"/>
    </xf>
    <xf numFmtId="0" fontId="1" fillId="0" borderId="68" xfId="0" applyFont="1" applyBorder="1" applyAlignment="1" quotePrefix="1">
      <alignment horizontal="center" vertical="center"/>
    </xf>
    <xf numFmtId="0" fontId="1" fillId="0" borderId="69" xfId="0" applyFont="1" applyBorder="1" applyAlignment="1" quotePrefix="1">
      <alignment horizontal="center" vertical="center" wrapText="1"/>
    </xf>
    <xf numFmtId="0" fontId="1" fillId="0" borderId="3" xfId="0" applyFont="1" applyBorder="1" applyAlignment="1">
      <alignment horizontal="centerContinuous" vertical="center"/>
    </xf>
    <xf numFmtId="1" fontId="1" fillId="0" borderId="6" xfId="0" applyNumberFormat="1" applyFont="1" applyBorder="1" applyAlignment="1" quotePrefix="1">
      <alignment horizontal="center" vertical="center"/>
    </xf>
    <xf numFmtId="1" fontId="1" fillId="0" borderId="5" xfId="0" applyNumberFormat="1" applyFont="1" applyBorder="1" applyAlignment="1" quotePrefix="1">
      <alignment horizontal="center" vertical="center" wrapText="1"/>
    </xf>
    <xf numFmtId="0" fontId="1" fillId="0" borderId="59" xfId="0" applyFont="1" applyBorder="1" applyAlignment="1">
      <alignment horizontal="left" vertical="center"/>
    </xf>
    <xf numFmtId="0" fontId="1" fillId="0" borderId="39" xfId="0" applyFont="1" applyFill="1" applyBorder="1" applyAlignment="1">
      <alignment horizontal="center" vertical="center"/>
    </xf>
    <xf numFmtId="164" fontId="1" fillId="0" borderId="39" xfId="0" applyNumberFormat="1" applyFont="1" applyBorder="1" applyAlignment="1" quotePrefix="1">
      <alignment horizontal="center" vertical="center"/>
    </xf>
    <xf numFmtId="164" fontId="1" fillId="0" borderId="39" xfId="0" applyNumberFormat="1" applyFont="1" applyFill="1" applyBorder="1" applyAlignment="1" quotePrefix="1">
      <alignment horizontal="center" vertical="center"/>
    </xf>
    <xf numFmtId="164" fontId="1" fillId="0" borderId="40" xfId="0" applyNumberFormat="1" applyFont="1" applyFill="1" applyBorder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left" vertical="center"/>
    </xf>
    <xf numFmtId="0" fontId="1" fillId="0" borderId="16" xfId="0" applyFont="1" applyFill="1" applyBorder="1" applyAlignment="1" quotePrefix="1">
      <alignment horizontal="center" vertical="center"/>
    </xf>
    <xf numFmtId="178" fontId="1" fillId="0" borderId="16" xfId="0" applyNumberFormat="1" applyFont="1" applyBorder="1" applyAlignment="1">
      <alignment horizontal="right" vertical="center"/>
    </xf>
    <xf numFmtId="178" fontId="1" fillId="0" borderId="16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0" fontId="1" fillId="0" borderId="2" xfId="0" applyFont="1" applyBorder="1" applyAlignment="1" quotePrefix="1">
      <alignment horizontal="left" vertical="center"/>
    </xf>
    <xf numFmtId="178" fontId="1" fillId="0" borderId="18" xfId="0" applyNumberFormat="1" applyFont="1" applyBorder="1" applyAlignment="1">
      <alignment horizontal="right" vertical="center"/>
    </xf>
    <xf numFmtId="0" fontId="1" fillId="0" borderId="42" xfId="0" applyFont="1" applyFill="1" applyBorder="1" applyAlignment="1" quotePrefix="1">
      <alignment horizontal="left" vertical="center"/>
    </xf>
    <xf numFmtId="0" fontId="1" fillId="0" borderId="34" xfId="0" applyFont="1" applyFill="1" applyBorder="1" applyAlignment="1" quotePrefix="1">
      <alignment horizontal="center" vertical="center"/>
    </xf>
    <xf numFmtId="180" fontId="1" fillId="0" borderId="34" xfId="0" applyNumberFormat="1" applyFont="1" applyBorder="1" applyAlignment="1">
      <alignment horizontal="right"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0" fontId="1" fillId="0" borderId="56" xfId="0" applyFont="1" applyBorder="1" applyAlignment="1">
      <alignment horizontal="left" vertical="center"/>
    </xf>
    <xf numFmtId="0" fontId="1" fillId="0" borderId="51" xfId="0" applyFont="1" applyFill="1" applyBorder="1" applyAlignment="1" quotePrefix="1">
      <alignment horizontal="center" vertical="center"/>
    </xf>
    <xf numFmtId="180" fontId="1" fillId="0" borderId="51" xfId="0" applyNumberFormat="1" applyFont="1" applyBorder="1" applyAlignment="1">
      <alignment horizontal="right" vertical="center"/>
    </xf>
    <xf numFmtId="180" fontId="1" fillId="0" borderId="51" xfId="0" applyNumberFormat="1" applyFont="1" applyFill="1" applyBorder="1" applyAlignment="1">
      <alignment vertical="center"/>
    </xf>
    <xf numFmtId="180" fontId="1" fillId="0" borderId="50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180" fontId="1" fillId="0" borderId="16" xfId="0" applyNumberFormat="1" applyFont="1" applyBorder="1" applyAlignment="1">
      <alignment horizontal="right" vertical="center"/>
    </xf>
    <xf numFmtId="179" fontId="1" fillId="0" borderId="16" xfId="0" applyNumberFormat="1" applyFont="1" applyBorder="1" applyAlignment="1">
      <alignment horizontal="right" vertical="center"/>
    </xf>
    <xf numFmtId="179" fontId="1" fillId="0" borderId="16" xfId="0" applyNumberFormat="1" applyFont="1" applyFill="1" applyBorder="1" applyAlignment="1">
      <alignment vertical="center"/>
    </xf>
    <xf numFmtId="179" fontId="1" fillId="0" borderId="17" xfId="0" applyNumberFormat="1" applyFont="1" applyFill="1" applyBorder="1" applyAlignment="1">
      <alignment vertical="center"/>
    </xf>
    <xf numFmtId="180" fontId="1" fillId="0" borderId="34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178" fontId="1" fillId="0" borderId="34" xfId="0" applyNumberFormat="1" applyFont="1" applyBorder="1" applyAlignment="1">
      <alignment horizontal="right" vertical="center"/>
    </xf>
    <xf numFmtId="0" fontId="1" fillId="0" borderId="3" xfId="0" applyFont="1" applyFill="1" applyBorder="1" applyAlignment="1" quotePrefix="1">
      <alignment horizontal="left" vertical="center"/>
    </xf>
    <xf numFmtId="178" fontId="1" fillId="0" borderId="6" xfId="0" applyNumberFormat="1" applyFont="1" applyBorder="1" applyAlignment="1">
      <alignment horizontal="right" vertical="center"/>
    </xf>
    <xf numFmtId="178" fontId="1" fillId="0" borderId="6" xfId="0" applyNumberFormat="1" applyFont="1" applyFill="1" applyBorder="1" applyAlignment="1">
      <alignment horizontal="right" vertical="center"/>
    </xf>
    <xf numFmtId="178" fontId="1" fillId="0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 quotePrefix="1">
      <alignment horizontal="left" vertical="center"/>
    </xf>
    <xf numFmtId="0" fontId="1" fillId="0" borderId="0" xfId="0" applyFont="1" applyBorder="1" applyAlignment="1" quotePrefix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>
      <alignment horizontal="centerContinuous" vertical="center"/>
    </xf>
    <xf numFmtId="0" fontId="1" fillId="0" borderId="0" xfId="0" applyFont="1" applyBorder="1" applyAlignment="1" quotePrefix="1">
      <alignment horizontal="right" vertical="center"/>
    </xf>
    <xf numFmtId="0" fontId="1" fillId="0" borderId="38" xfId="0" applyFont="1" applyBorder="1" applyAlignment="1">
      <alignment horizontal="centerContinuous" wrapText="1"/>
    </xf>
    <xf numFmtId="0" fontId="1" fillId="0" borderId="1" xfId="0" applyFont="1" applyBorder="1" applyAlignment="1">
      <alignment horizontal="centerContinuous" wrapText="1"/>
    </xf>
    <xf numFmtId="0" fontId="1" fillId="0" borderId="68" xfId="0" applyFont="1" applyBorder="1" applyAlignment="1" quotePrefix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40" xfId="0" applyFont="1" applyBorder="1" applyAlignment="1" quotePrefix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 quotePrefix="1">
      <alignment horizontal="center" vertical="center"/>
    </xf>
    <xf numFmtId="170" fontId="1" fillId="0" borderId="16" xfId="0" applyNumberFormat="1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170" fontId="1" fillId="0" borderId="17" xfId="0" applyNumberFormat="1" applyFont="1" applyBorder="1" applyAlignment="1">
      <alignment horizontal="center" vertical="center"/>
    </xf>
    <xf numFmtId="0" fontId="1" fillId="0" borderId="17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170" fontId="1" fillId="0" borderId="34" xfId="0" applyNumberFormat="1" applyFont="1" applyFill="1" applyBorder="1" applyAlignment="1">
      <alignment horizontal="center" vertical="center"/>
    </xf>
    <xf numFmtId="177" fontId="1" fillId="0" borderId="34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 vertical="center"/>
    </xf>
    <xf numFmtId="170" fontId="1" fillId="0" borderId="11" xfId="0" applyNumberFormat="1" applyFont="1" applyFill="1" applyBorder="1" applyAlignment="1">
      <alignment horizontal="center" vertical="center"/>
    </xf>
    <xf numFmtId="170" fontId="1" fillId="0" borderId="16" xfId="0" applyNumberFormat="1" applyFont="1" applyFill="1" applyBorder="1" applyAlignment="1">
      <alignment horizontal="center" vertical="center"/>
    </xf>
    <xf numFmtId="177" fontId="1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170" fontId="1" fillId="0" borderId="17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  <xf numFmtId="170" fontId="1" fillId="0" borderId="3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Fill="1" applyBorder="1" applyAlignment="1" quotePrefix="1">
      <alignment horizontal="center" vertical="center"/>
    </xf>
    <xf numFmtId="170" fontId="1" fillId="0" borderId="6" xfId="0" applyNumberFormat="1" applyFont="1" applyFill="1" applyBorder="1" applyAlignment="1">
      <alignment horizontal="center" vertical="center"/>
    </xf>
    <xf numFmtId="177" fontId="1" fillId="0" borderId="6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170" fontId="1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1" fillId="0" borderId="75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167" fontId="1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1" fillId="0" borderId="14" xfId="0" applyNumberFormat="1" applyFont="1" applyBorder="1" applyAlignment="1">
      <alignment vertical="center"/>
    </xf>
    <xf numFmtId="179" fontId="1" fillId="0" borderId="17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86" fontId="1" fillId="0" borderId="17" xfId="0" applyNumberFormat="1" applyFont="1" applyBorder="1" applyAlignment="1">
      <alignment horizontal="right" vertical="center"/>
    </xf>
    <xf numFmtId="167" fontId="1" fillId="0" borderId="55" xfId="0" applyNumberFormat="1" applyFont="1" applyBorder="1" applyAlignment="1">
      <alignment vertical="center"/>
    </xf>
    <xf numFmtId="2" fontId="1" fillId="0" borderId="43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86" fontId="1" fillId="0" borderId="1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indent="1"/>
    </xf>
    <xf numFmtId="167" fontId="1" fillId="0" borderId="15" xfId="0" applyNumberFormat="1" applyFont="1" applyBorder="1" applyAlignment="1">
      <alignment vertical="center"/>
    </xf>
    <xf numFmtId="179" fontId="1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167" fontId="1" fillId="0" borderId="29" xfId="0" applyNumberFormat="1" applyFont="1" applyBorder="1" applyAlignment="1">
      <alignment vertical="center"/>
    </xf>
    <xf numFmtId="2" fontId="1" fillId="0" borderId="30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86" fontId="1" fillId="0" borderId="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167" fontId="1" fillId="0" borderId="4" xfId="0" applyNumberFormat="1" applyFont="1" applyBorder="1" applyAlignment="1">
      <alignment vertical="center"/>
    </xf>
    <xf numFmtId="2" fontId="1" fillId="0" borderId="9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86" fontId="1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0" fontId="1" fillId="0" borderId="70" xfId="0" applyFont="1" applyBorder="1" applyAlignment="1">
      <alignment horizontal="centerContinuous" vertical="center" wrapText="1"/>
    </xf>
    <xf numFmtId="0" fontId="1" fillId="0" borderId="73" xfId="0" applyFont="1" applyBorder="1" applyAlignment="1">
      <alignment horizontal="centerContinuous" vertical="center" wrapText="1"/>
    </xf>
    <xf numFmtId="0" fontId="1" fillId="0" borderId="75" xfId="0" applyFont="1" applyBorder="1" applyAlignment="1">
      <alignment horizontal="centerContinuous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38" xfId="0" applyFont="1" applyBorder="1" applyAlignment="1" quotePrefix="1">
      <alignment horizontal="left" vertical="center"/>
    </xf>
    <xf numFmtId="0" fontId="1" fillId="0" borderId="31" xfId="0" applyFont="1" applyBorder="1" applyAlignment="1" quotePrefix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5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1" xfId="0" applyFont="1" applyBorder="1" applyAlignment="1" quotePrefix="1">
      <alignment horizont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39" xfId="0" applyFont="1" applyBorder="1" applyAlignment="1" quotePrefix="1">
      <alignment horizontal="centerContinuous" vertical="center" wrapText="1"/>
    </xf>
    <xf numFmtId="0" fontId="1" fillId="0" borderId="68" xfId="0" applyFont="1" applyBorder="1" applyAlignment="1" quotePrefix="1">
      <alignment horizontal="centerContinuous" vertical="center" wrapText="1"/>
    </xf>
    <xf numFmtId="0" fontId="1" fillId="0" borderId="68" xfId="0" applyFont="1" applyBorder="1" applyAlignment="1">
      <alignment horizontal="centerContinuous" vertical="center" wrapText="1"/>
    </xf>
    <xf numFmtId="0" fontId="1" fillId="0" borderId="40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 quotePrefix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79" fontId="22" fillId="0" borderId="16" xfId="0" applyNumberFormat="1" applyFont="1" applyBorder="1" applyAlignment="1">
      <alignment vertical="center"/>
    </xf>
    <xf numFmtId="178" fontId="1" fillId="0" borderId="16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vertical="center"/>
    </xf>
    <xf numFmtId="179" fontId="22" fillId="0" borderId="34" xfId="0" applyNumberFormat="1" applyFont="1" applyBorder="1" applyAlignment="1">
      <alignment vertical="center"/>
    </xf>
    <xf numFmtId="179" fontId="1" fillId="0" borderId="34" xfId="0" applyNumberFormat="1" applyFont="1" applyBorder="1" applyAlignment="1">
      <alignment vertical="center"/>
    </xf>
    <xf numFmtId="178" fontId="1" fillId="0" borderId="34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0" fontId="1" fillId="0" borderId="42" xfId="0" applyFont="1" applyBorder="1" applyAlignment="1" quotePrefix="1">
      <alignment horizontal="left" vertical="center"/>
    </xf>
    <xf numFmtId="0" fontId="22" fillId="0" borderId="3" xfId="0" applyFont="1" applyBorder="1" applyAlignment="1">
      <alignment vertical="center"/>
    </xf>
    <xf numFmtId="179" fontId="22" fillId="0" borderId="6" xfId="0" applyNumberFormat="1" applyFont="1" applyBorder="1" applyAlignment="1">
      <alignment vertical="center"/>
    </xf>
    <xf numFmtId="179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31" xfId="0" applyFont="1" applyBorder="1" applyAlignment="1">
      <alignment horizontal="center"/>
    </xf>
    <xf numFmtId="4" fontId="1" fillId="0" borderId="31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6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0" fontId="8" fillId="0" borderId="53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6" xfId="0" applyFont="1" applyBorder="1" applyAlignment="1">
      <alignment horizontal="center"/>
    </xf>
    <xf numFmtId="4" fontId="1" fillId="0" borderId="8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1" fillId="0" borderId="20" xfId="0" applyFont="1" applyBorder="1" applyAlignment="1">
      <alignment horizontal="left"/>
    </xf>
    <xf numFmtId="0" fontId="1" fillId="0" borderId="77" xfId="0" applyFont="1" applyBorder="1" applyAlignment="1">
      <alignment horizontal="centerContinuous"/>
    </xf>
    <xf numFmtId="0" fontId="1" fillId="0" borderId="39" xfId="0" applyFont="1" applyBorder="1" applyAlignment="1">
      <alignment horizontal="centerContinuous"/>
    </xf>
    <xf numFmtId="0" fontId="22" fillId="0" borderId="39" xfId="0" applyFont="1" applyBorder="1" applyAlignment="1">
      <alignment horizontal="centerContinuous"/>
    </xf>
    <xf numFmtId="0" fontId="1" fillId="0" borderId="68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24" xfId="0" applyFont="1" applyBorder="1" applyAlignment="1">
      <alignment horizontal="left"/>
    </xf>
    <xf numFmtId="0" fontId="1" fillId="0" borderId="4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164" fontId="1" fillId="0" borderId="29" xfId="0" applyNumberFormat="1" applyFont="1" applyBorder="1" applyAlignment="1">
      <alignment/>
    </xf>
    <xf numFmtId="164" fontId="1" fillId="0" borderId="31" xfId="0" applyNumberFormat="1" applyFont="1" applyBorder="1" applyAlignment="1">
      <alignment/>
    </xf>
    <xf numFmtId="164" fontId="11" fillId="0" borderId="31" xfId="0" applyNumberFormat="1" applyFont="1" applyBorder="1" applyAlignment="1">
      <alignment/>
    </xf>
    <xf numFmtId="168" fontId="1" fillId="0" borderId="3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1" fillId="0" borderId="16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26" fillId="0" borderId="16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8" fontId="1" fillId="0" borderId="16" xfId="0" applyNumberFormat="1" applyFont="1" applyBorder="1" applyAlignment="1">
      <alignment/>
    </xf>
    <xf numFmtId="168" fontId="1" fillId="0" borderId="17" xfId="0" applyNumberFormat="1" applyFont="1" applyBorder="1" applyAlignment="1">
      <alignment/>
    </xf>
    <xf numFmtId="164" fontId="1" fillId="0" borderId="9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1" fillId="0" borderId="6" xfId="0" applyNumberFormat="1" applyFont="1" applyBorder="1" applyAlignment="1">
      <alignment/>
    </xf>
    <xf numFmtId="164" fontId="11" fillId="0" borderId="4" xfId="0" applyNumberFormat="1" applyFont="1" applyBorder="1" applyAlignment="1">
      <alignment/>
    </xf>
    <xf numFmtId="168" fontId="1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7" fillId="0" borderId="0" xfId="0" applyFont="1" applyAlignment="1">
      <alignment/>
    </xf>
    <xf numFmtId="164" fontId="27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8" fillId="0" borderId="0" xfId="0" applyFont="1" applyAlignment="1">
      <alignment horizontal="center"/>
    </xf>
    <xf numFmtId="171" fontId="1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right" vertical="center"/>
    </xf>
    <xf numFmtId="0" fontId="1" fillId="0" borderId="4" xfId="0" applyFont="1" applyBorder="1" applyAlignment="1">
      <alignment/>
    </xf>
    <xf numFmtId="171" fontId="30" fillId="0" borderId="4" xfId="0" applyNumberFormat="1" applyFont="1" applyBorder="1" applyAlignment="1">
      <alignment vertical="center"/>
    </xf>
    <xf numFmtId="168" fontId="1" fillId="0" borderId="4" xfId="0" applyNumberFormat="1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Continuous" vertical="center"/>
    </xf>
    <xf numFmtId="49" fontId="1" fillId="0" borderId="66" xfId="0" applyNumberFormat="1" applyFont="1" applyBorder="1" applyAlignment="1">
      <alignment horizontal="centerContinuous" vertical="center"/>
    </xf>
    <xf numFmtId="168" fontId="1" fillId="0" borderId="5" xfId="0" applyNumberFormat="1" applyFont="1" applyBorder="1" applyAlignment="1">
      <alignment horizontal="centerContinuous" vertical="center" wrapText="1"/>
    </xf>
    <xf numFmtId="49" fontId="7" fillId="0" borderId="0" xfId="0" applyNumberFormat="1" applyFont="1" applyAlignment="1">
      <alignment vertical="center"/>
    </xf>
    <xf numFmtId="0" fontId="1" fillId="0" borderId="21" xfId="0" applyFont="1" applyBorder="1" applyAlignment="1">
      <alignment horizontal="left" vertical="center"/>
    </xf>
    <xf numFmtId="167" fontId="1" fillId="0" borderId="7" xfId="0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168" fontId="1" fillId="0" borderId="17" xfId="0" applyNumberFormat="1" applyFont="1" applyBorder="1" applyAlignment="1">
      <alignment horizontal="right"/>
    </xf>
    <xf numFmtId="164" fontId="1" fillId="0" borderId="0" xfId="0" applyNumberFormat="1" applyFont="1" applyAlignment="1">
      <alignment vertical="center"/>
    </xf>
    <xf numFmtId="0" fontId="1" fillId="0" borderId="21" xfId="0" applyFont="1" applyBorder="1" applyAlignment="1">
      <alignment vertical="center"/>
    </xf>
    <xf numFmtId="167" fontId="1" fillId="0" borderId="14" xfId="0" applyNumberFormat="1" applyFont="1" applyBorder="1" applyAlignment="1">
      <alignment/>
    </xf>
    <xf numFmtId="167" fontId="1" fillId="0" borderId="9" xfId="0" applyNumberFormat="1" applyFont="1" applyBorder="1" applyAlignment="1">
      <alignment/>
    </xf>
    <xf numFmtId="167" fontId="1" fillId="0" borderId="8" xfId="0" applyNumberFormat="1" applyFont="1" applyBorder="1" applyAlignment="1">
      <alignment/>
    </xf>
    <xf numFmtId="168" fontId="1" fillId="0" borderId="5" xfId="0" applyNumberFormat="1" applyFont="1" applyBorder="1" applyAlignment="1">
      <alignment/>
    </xf>
    <xf numFmtId="0" fontId="7" fillId="0" borderId="72" xfId="0" applyFont="1" applyBorder="1" applyAlignment="1">
      <alignment horizontal="left" vertical="center"/>
    </xf>
    <xf numFmtId="167" fontId="7" fillId="0" borderId="66" xfId="0" applyNumberFormat="1" applyFont="1" applyBorder="1" applyAlignment="1">
      <alignment vertical="center"/>
    </xf>
    <xf numFmtId="167" fontId="7" fillId="0" borderId="8" xfId="0" applyNumberFormat="1" applyFont="1" applyBorder="1" applyAlignment="1">
      <alignment vertical="center"/>
    </xf>
    <xf numFmtId="168" fontId="7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right"/>
    </xf>
    <xf numFmtId="171" fontId="6" fillId="0" borderId="0" xfId="0" applyNumberFormat="1" applyFont="1" applyAlignment="1">
      <alignment vertical="center"/>
    </xf>
    <xf numFmtId="168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31" xfId="0" applyFont="1" applyBorder="1" applyAlignment="1">
      <alignment horizontal="centerContinuous"/>
    </xf>
    <xf numFmtId="0" fontId="1" fillId="0" borderId="21" xfId="0" applyFont="1" applyBorder="1" applyAlignment="1">
      <alignment vertical="top"/>
    </xf>
    <xf numFmtId="0" fontId="1" fillId="0" borderId="55" xfId="0" applyFont="1" applyBorder="1" applyAlignment="1">
      <alignment horizontal="center" vertical="top"/>
    </xf>
    <xf numFmtId="0" fontId="25" fillId="0" borderId="34" xfId="0" applyFont="1" applyBorder="1" applyAlignment="1">
      <alignment horizontal="right" vertical="top"/>
    </xf>
    <xf numFmtId="0" fontId="1" fillId="0" borderId="51" xfId="0" applyFont="1" applyBorder="1" applyAlignment="1">
      <alignment horizontal="left" vertical="center"/>
    </xf>
    <xf numFmtId="0" fontId="25" fillId="0" borderId="51" xfId="0" applyFont="1" applyBorder="1" applyAlignment="1">
      <alignment horizontal="centerContinuous" vertical="center"/>
    </xf>
    <xf numFmtId="0" fontId="1" fillId="0" borderId="47" xfId="0" applyFont="1" applyBorder="1" applyAlignment="1">
      <alignment horizontal="centerContinuous" vertical="center"/>
    </xf>
    <xf numFmtId="0" fontId="1" fillId="0" borderId="50" xfId="0" applyFont="1" applyBorder="1" applyAlignment="1">
      <alignment horizontal="centerContinuous" vertical="center"/>
    </xf>
    <xf numFmtId="0" fontId="1" fillId="0" borderId="2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  <xf numFmtId="167" fontId="1" fillId="0" borderId="16" xfId="0" applyNumberFormat="1" applyFont="1" applyBorder="1" applyAlignment="1">
      <alignment vertical="center"/>
    </xf>
    <xf numFmtId="0" fontId="1" fillId="0" borderId="21" xfId="0" applyFont="1" applyBorder="1" applyAlignment="1" quotePrefix="1">
      <alignment horizontal="left" vertical="center"/>
    </xf>
    <xf numFmtId="167" fontId="1" fillId="0" borderId="16" xfId="0" applyNumberFormat="1" applyFont="1" applyBorder="1" applyAlignment="1">
      <alignment horizontal="center" vertical="center"/>
    </xf>
    <xf numFmtId="167" fontId="7" fillId="0" borderId="73" xfId="0" applyNumberFormat="1" applyFont="1" applyBorder="1" applyAlignment="1">
      <alignment horizontal="right" vertical="center"/>
    </xf>
    <xf numFmtId="178" fontId="7" fillId="0" borderId="66" xfId="0" applyNumberFormat="1" applyFont="1" applyBorder="1" applyAlignment="1">
      <alignment horizontal="right" vertical="center"/>
    </xf>
    <xf numFmtId="178" fontId="7" fillId="0" borderId="74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>
      <alignment/>
    </xf>
    <xf numFmtId="0" fontId="32" fillId="0" borderId="0" xfId="0" applyFont="1" applyAlignment="1">
      <alignment/>
    </xf>
    <xf numFmtId="178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" xfId="0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187" fontId="1" fillId="0" borderId="17" xfId="0" applyNumberFormat="1" applyFont="1" applyBorder="1" applyAlignment="1">
      <alignment horizontal="right" vertical="center"/>
    </xf>
    <xf numFmtId="0" fontId="7" fillId="0" borderId="65" xfId="0" applyFont="1" applyBorder="1" applyAlignment="1">
      <alignment horizontal="left" vertical="center"/>
    </xf>
    <xf numFmtId="0" fontId="34" fillId="0" borderId="67" xfId="0" applyFont="1" applyBorder="1" applyAlignment="1">
      <alignment horizontal="center" vertical="center"/>
    </xf>
    <xf numFmtId="3" fontId="7" fillId="0" borderId="65" xfId="0" applyNumberFormat="1" applyFont="1" applyBorder="1" applyAlignment="1">
      <alignment horizontal="center" vertical="center"/>
    </xf>
    <xf numFmtId="3" fontId="7" fillId="0" borderId="66" xfId="0" applyNumberFormat="1" applyFont="1" applyBorder="1" applyAlignment="1">
      <alignment horizontal="center" vertical="center"/>
    </xf>
    <xf numFmtId="187" fontId="7" fillId="0" borderId="67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1" fillId="0" borderId="72" xfId="0" applyFont="1" applyBorder="1" applyAlignment="1">
      <alignment vertical="center"/>
    </xf>
    <xf numFmtId="0" fontId="1" fillId="0" borderId="70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71" fontId="1" fillId="0" borderId="16" xfId="0" applyNumberFormat="1" applyFont="1" applyBorder="1" applyAlignment="1">
      <alignment horizontal="right" vertical="center"/>
    </xf>
    <xf numFmtId="188" fontId="1" fillId="0" borderId="16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188" fontId="1" fillId="0" borderId="16" xfId="0" applyNumberFormat="1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171" fontId="7" fillId="0" borderId="73" xfId="0" applyNumberFormat="1" applyFont="1" applyBorder="1" applyAlignment="1">
      <alignment horizontal="right" vertical="center"/>
    </xf>
    <xf numFmtId="188" fontId="7" fillId="0" borderId="73" xfId="0" applyNumberFormat="1" applyFont="1" applyBorder="1" applyAlignment="1">
      <alignment vertical="center"/>
    </xf>
    <xf numFmtId="0" fontId="7" fillId="0" borderId="73" xfId="0" applyFont="1" applyBorder="1" applyAlignment="1">
      <alignment horizontal="center" vertical="center"/>
    </xf>
    <xf numFmtId="0" fontId="35" fillId="0" borderId="67" xfId="0" applyFont="1" applyBorder="1" applyAlignment="1">
      <alignment horizontal="left" vertical="center" wrapText="1"/>
    </xf>
    <xf numFmtId="189" fontId="0" fillId="0" borderId="0" xfId="0" applyNumberFormat="1" applyAlignment="1">
      <alignment/>
    </xf>
    <xf numFmtId="0" fontId="36" fillId="0" borderId="0" xfId="0" applyFont="1" applyAlignment="1">
      <alignment/>
    </xf>
    <xf numFmtId="0" fontId="1" fillId="0" borderId="65" xfId="0" applyFont="1" applyBorder="1" applyAlignment="1">
      <alignment vertical="center"/>
    </xf>
    <xf numFmtId="0" fontId="1" fillId="0" borderId="75" xfId="0" applyFont="1" applyBorder="1" applyAlignment="1">
      <alignment vertical="center"/>
    </xf>
    <xf numFmtId="0" fontId="1" fillId="0" borderId="65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37" fillId="0" borderId="29" xfId="0" applyFont="1" applyFill="1" applyBorder="1" applyAlignment="1">
      <alignment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1" fillId="0" borderId="29" xfId="0" applyFont="1" applyBorder="1" applyAlignment="1" quotePrefix="1">
      <alignment horizontal="left"/>
    </xf>
    <xf numFmtId="174" fontId="39" fillId="0" borderId="31" xfId="0" applyNumberFormat="1" applyFont="1" applyBorder="1" applyAlignment="1">
      <alignment vertical="center"/>
    </xf>
    <xf numFmtId="0" fontId="1" fillId="0" borderId="17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174" fontId="39" fillId="0" borderId="16" xfId="0" applyNumberFormat="1" applyFont="1" applyBorder="1" applyAlignment="1">
      <alignment vertical="center"/>
    </xf>
    <xf numFmtId="174" fontId="39" fillId="0" borderId="22" xfId="0" applyNumberFormat="1" applyFont="1" applyBorder="1" applyAlignment="1">
      <alignment/>
    </xf>
    <xf numFmtId="174" fontId="39" fillId="0" borderId="16" xfId="0" applyNumberFormat="1" applyFont="1" applyBorder="1" applyAlignment="1">
      <alignment/>
    </xf>
    <xf numFmtId="174" fontId="39" fillId="0" borderId="16" xfId="0" applyNumberFormat="1" applyFont="1" applyBorder="1" applyAlignment="1">
      <alignment horizontal="right"/>
    </xf>
    <xf numFmtId="176" fontId="39" fillId="0" borderId="0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7" fillId="0" borderId="4" xfId="0" applyFont="1" applyBorder="1" applyAlignment="1">
      <alignment/>
    </xf>
    <xf numFmtId="167" fontId="9" fillId="0" borderId="25" xfId="0" applyNumberFormat="1" applyFont="1" applyBorder="1" applyAlignment="1">
      <alignment horizontal="right"/>
    </xf>
    <xf numFmtId="171" fontId="9" fillId="0" borderId="6" xfId="0" applyNumberFormat="1" applyFont="1" applyBorder="1" applyAlignment="1">
      <alignment horizontal="right"/>
    </xf>
    <xf numFmtId="174" fontId="9" fillId="0" borderId="6" xfId="0" applyNumberFormat="1" applyFont="1" applyBorder="1" applyAlignment="1">
      <alignment horizontal="right"/>
    </xf>
    <xf numFmtId="176" fontId="9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40" fillId="0" borderId="0" xfId="0" applyFont="1" applyAlignment="1">
      <alignment/>
    </xf>
    <xf numFmtId="171" fontId="41" fillId="0" borderId="0" xfId="0" applyNumberFormat="1" applyFont="1" applyFill="1" applyBorder="1" applyAlignment="1">
      <alignment vertical="center"/>
    </xf>
    <xf numFmtId="171" fontId="41" fillId="0" borderId="16" xfId="0" applyNumberFormat="1" applyFont="1" applyFill="1" applyBorder="1" applyAlignment="1">
      <alignment vertical="center"/>
    </xf>
    <xf numFmtId="175" fontId="41" fillId="0" borderId="0" xfId="0" applyNumberFormat="1" applyFont="1" applyFill="1" applyBorder="1" applyAlignment="1">
      <alignment vertical="center"/>
    </xf>
    <xf numFmtId="174" fontId="39" fillId="0" borderId="28" xfId="0" applyNumberFormat="1" applyFont="1" applyBorder="1" applyAlignment="1">
      <alignment/>
    </xf>
    <xf numFmtId="174" fontId="39" fillId="0" borderId="31" xfId="0" applyNumberFormat="1" applyFont="1" applyBorder="1" applyAlignment="1">
      <alignment/>
    </xf>
    <xf numFmtId="175" fontId="39" fillId="0" borderId="29" xfId="0" applyNumberFormat="1" applyFont="1" applyBorder="1" applyAlignment="1">
      <alignment/>
    </xf>
    <xf numFmtId="175" fontId="39" fillId="0" borderId="0" xfId="0" applyNumberFormat="1" applyFont="1" applyBorder="1" applyAlignment="1">
      <alignment/>
    </xf>
    <xf numFmtId="0" fontId="1" fillId="0" borderId="22" xfId="0" applyFont="1" applyBorder="1" applyAlignment="1" quotePrefix="1">
      <alignment horizontal="left"/>
    </xf>
    <xf numFmtId="0" fontId="7" fillId="0" borderId="17" xfId="0" applyFont="1" applyBorder="1" applyAlignment="1">
      <alignment/>
    </xf>
    <xf numFmtId="174" fontId="9" fillId="0" borderId="22" xfId="0" applyNumberFormat="1" applyFont="1" applyBorder="1" applyAlignment="1">
      <alignment/>
    </xf>
    <xf numFmtId="174" fontId="9" fillId="0" borderId="16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174" fontId="39" fillId="0" borderId="16" xfId="0" applyNumberFormat="1" applyFont="1" applyBorder="1" applyAlignment="1">
      <alignment horizontal="center"/>
    </xf>
    <xf numFmtId="175" fontId="39" fillId="0" borderId="0" xfId="0" applyNumberFormat="1" applyFont="1" applyBorder="1" applyAlignment="1">
      <alignment horizontal="center"/>
    </xf>
    <xf numFmtId="174" fontId="9" fillId="0" borderId="25" xfId="0" applyNumberFormat="1" applyFont="1" applyBorder="1" applyAlignment="1">
      <alignment/>
    </xf>
    <xf numFmtId="174" fontId="9" fillId="0" borderId="6" xfId="0" applyNumberFormat="1" applyFont="1" applyBorder="1" applyAlignment="1">
      <alignment/>
    </xf>
    <xf numFmtId="174" fontId="9" fillId="0" borderId="8" xfId="0" applyNumberFormat="1" applyFont="1" applyBorder="1" applyAlignment="1">
      <alignment/>
    </xf>
    <xf numFmtId="175" fontId="9" fillId="0" borderId="4" xfId="0" applyNumberFormat="1" applyFont="1" applyBorder="1" applyAlignment="1">
      <alignment horizontal="right"/>
    </xf>
    <xf numFmtId="0" fontId="42" fillId="0" borderId="0" xfId="0" applyFont="1" applyFill="1" applyBorder="1" applyAlignment="1">
      <alignment vertical="center"/>
    </xf>
    <xf numFmtId="174" fontId="43" fillId="0" borderId="0" xfId="0" applyNumberFormat="1" applyFont="1" applyFill="1" applyBorder="1" applyAlignment="1">
      <alignment vertical="center"/>
    </xf>
    <xf numFmtId="174" fontId="43" fillId="0" borderId="16" xfId="0" applyNumberFormat="1" applyFont="1" applyFill="1" applyBorder="1" applyAlignment="1">
      <alignment vertical="center"/>
    </xf>
    <xf numFmtId="175" fontId="43" fillId="0" borderId="0" xfId="0" applyNumberFormat="1" applyFont="1" applyFill="1" applyBorder="1" applyAlignment="1">
      <alignment vertical="center"/>
    </xf>
    <xf numFmtId="0" fontId="42" fillId="0" borderId="5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174" fontId="45" fillId="0" borderId="31" xfId="0" applyNumberFormat="1" applyFont="1" applyBorder="1" applyAlignment="1">
      <alignment/>
    </xf>
    <xf numFmtId="0" fontId="46" fillId="0" borderId="0" xfId="0" applyFont="1" applyAlignment="1">
      <alignment/>
    </xf>
    <xf numFmtId="174" fontId="45" fillId="0" borderId="16" xfId="0" applyNumberFormat="1" applyFont="1" applyBorder="1" applyAlignment="1">
      <alignment/>
    </xf>
    <xf numFmtId="174" fontId="33" fillId="0" borderId="6" xfId="0" applyNumberFormat="1" applyFont="1" applyBorder="1" applyAlignment="1">
      <alignment/>
    </xf>
    <xf numFmtId="175" fontId="9" fillId="0" borderId="4" xfId="0" applyNumberFormat="1" applyFont="1" applyBorder="1" applyAlignment="1">
      <alignment/>
    </xf>
    <xf numFmtId="0" fontId="47" fillId="0" borderId="0" xfId="0" applyFont="1" applyAlignment="1">
      <alignment/>
    </xf>
    <xf numFmtId="174" fontId="41" fillId="0" borderId="0" xfId="0" applyNumberFormat="1" applyFont="1" applyFill="1" applyBorder="1" applyAlignment="1">
      <alignment vertical="center"/>
    </xf>
    <xf numFmtId="0" fontId="42" fillId="0" borderId="67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7" fillId="0" borderId="67" xfId="0" applyFont="1" applyBorder="1" applyAlignment="1">
      <alignment/>
    </xf>
    <xf numFmtId="174" fontId="9" fillId="0" borderId="65" xfId="0" applyNumberFormat="1" applyFont="1" applyBorder="1" applyAlignment="1">
      <alignment/>
    </xf>
    <xf numFmtId="174" fontId="45" fillId="0" borderId="73" xfId="0" applyNumberFormat="1" applyFont="1" applyBorder="1" applyAlignment="1">
      <alignment/>
    </xf>
    <xf numFmtId="174" fontId="39" fillId="0" borderId="73" xfId="0" applyNumberFormat="1" applyFont="1" applyBorder="1" applyAlignment="1">
      <alignment/>
    </xf>
    <xf numFmtId="175" fontId="39" fillId="0" borderId="75" xfId="0" applyNumberFormat="1" applyFont="1" applyBorder="1" applyAlignment="1">
      <alignment/>
    </xf>
    <xf numFmtId="0" fontId="31" fillId="0" borderId="67" xfId="0" applyFont="1" applyBorder="1" applyAlignment="1">
      <alignment/>
    </xf>
    <xf numFmtId="0" fontId="48" fillId="0" borderId="65" xfId="0" applyFont="1" applyBorder="1" applyAlignment="1">
      <alignment vertical="center"/>
    </xf>
    <xf numFmtId="0" fontId="49" fillId="0" borderId="67" xfId="0" applyFont="1" applyBorder="1" applyAlignment="1">
      <alignment vertical="center"/>
    </xf>
    <xf numFmtId="174" fontId="48" fillId="0" borderId="65" xfId="0" applyNumberFormat="1" applyFont="1" applyBorder="1" applyAlignment="1">
      <alignment vertical="center"/>
    </xf>
    <xf numFmtId="174" fontId="48" fillId="0" borderId="73" xfId="0" applyNumberFormat="1" applyFont="1" applyBorder="1" applyAlignment="1">
      <alignment vertical="center"/>
    </xf>
    <xf numFmtId="175" fontId="48" fillId="0" borderId="75" xfId="0" applyNumberFormat="1" applyFont="1" applyBorder="1" applyAlignment="1">
      <alignment horizontal="right" vertical="center"/>
    </xf>
    <xf numFmtId="0" fontId="30" fillId="0" borderId="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171" fontId="41" fillId="0" borderId="0" xfId="0" applyNumberFormat="1" applyFont="1" applyBorder="1" applyAlignment="1">
      <alignment vertical="center"/>
    </xf>
    <xf numFmtId="172" fontId="4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1" fontId="1" fillId="0" borderId="20" xfId="0" applyNumberFormat="1" applyFont="1" applyBorder="1" applyAlignment="1">
      <alignment/>
    </xf>
    <xf numFmtId="1" fontId="1" fillId="0" borderId="31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 horizontal="right"/>
    </xf>
    <xf numFmtId="164" fontId="1" fillId="0" borderId="32" xfId="0" applyNumberFormat="1" applyFont="1" applyBorder="1" applyAlignment="1">
      <alignment horizontal="right"/>
    </xf>
    <xf numFmtId="1" fontId="1" fillId="0" borderId="32" xfId="0" applyNumberFormat="1" applyFont="1" applyBorder="1" applyAlignment="1">
      <alignment horizontal="right"/>
    </xf>
    <xf numFmtId="1" fontId="1" fillId="0" borderId="38" xfId="0" applyNumberFormat="1" applyFont="1" applyBorder="1" applyAlignment="1">
      <alignment horizontal="right"/>
    </xf>
    <xf numFmtId="1" fontId="1" fillId="0" borderId="21" xfId="0" applyNumberFormat="1" applyFont="1" applyBorder="1" applyAlignment="1">
      <alignment/>
    </xf>
    <xf numFmtId="1" fontId="1" fillId="0" borderId="16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1" fontId="1" fillId="0" borderId="24" xfId="0" applyNumberFormat="1" applyFont="1" applyBorder="1" applyAlignment="1">
      <alignment/>
    </xf>
    <xf numFmtId="1" fontId="1" fillId="0" borderId="6" xfId="0" applyNumberFormat="1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164" fontId="1" fillId="0" borderId="37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1" fillId="0" borderId="24" xfId="0" applyFont="1" applyBorder="1" applyAlignment="1">
      <alignment horizontal="center" vertical="center"/>
    </xf>
    <xf numFmtId="1" fontId="1" fillId="0" borderId="70" xfId="0" applyNumberFormat="1" applyFont="1" applyBorder="1" applyAlignment="1">
      <alignment horizontal="right" vertical="center"/>
    </xf>
    <xf numFmtId="0" fontId="1" fillId="0" borderId="66" xfId="0" applyFont="1" applyBorder="1" applyAlignment="1">
      <alignment horizontal="right" vertical="center"/>
    </xf>
    <xf numFmtId="164" fontId="1" fillId="0" borderId="74" xfId="0" applyNumberFormat="1" applyFont="1" applyBorder="1" applyAlignment="1">
      <alignment horizontal="right" vertical="center"/>
    </xf>
    <xf numFmtId="3" fontId="51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39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25" fillId="0" borderId="76" xfId="0" applyFont="1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6" fillId="0" borderId="29" xfId="0" applyFont="1" applyBorder="1" applyAlignment="1">
      <alignment horizontal="center" wrapText="1"/>
    </xf>
    <xf numFmtId="0" fontId="6" fillId="0" borderId="28" xfId="0" applyFont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Continuous" vertical="center"/>
    </xf>
    <xf numFmtId="0" fontId="0" fillId="0" borderId="2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52" fillId="0" borderId="4" xfId="0" applyFont="1" applyBorder="1" applyAlignment="1">
      <alignment horizontal="center" wrapText="1"/>
    </xf>
    <xf numFmtId="0" fontId="6" fillId="0" borderId="25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0" fillId="0" borderId="21" xfId="0" applyBorder="1" applyAlignment="1">
      <alignment/>
    </xf>
    <xf numFmtId="168" fontId="0" fillId="0" borderId="0" xfId="0" applyNumberFormat="1" applyBorder="1" applyAlignment="1">
      <alignment/>
    </xf>
    <xf numFmtId="168" fontId="0" fillId="0" borderId="15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1" fillId="0" borderId="15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68" fontId="1" fillId="0" borderId="22" xfId="0" applyNumberFormat="1" applyFont="1" applyBorder="1" applyAlignment="1">
      <alignment horizontal="right"/>
    </xf>
    <xf numFmtId="0" fontId="32" fillId="0" borderId="17" xfId="0" applyFont="1" applyBorder="1" applyAlignment="1">
      <alignment horizontal="left"/>
    </xf>
    <xf numFmtId="168" fontId="1" fillId="0" borderId="0" xfId="0" applyNumberFormat="1" applyFont="1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2" fillId="0" borderId="17" xfId="0" applyFont="1" applyBorder="1" applyAlignment="1">
      <alignment/>
    </xf>
    <xf numFmtId="190" fontId="0" fillId="0" borderId="0" xfId="0" applyNumberFormat="1" applyBorder="1" applyAlignment="1">
      <alignment/>
    </xf>
    <xf numFmtId="190" fontId="0" fillId="0" borderId="15" xfId="0" applyNumberFormat="1" applyBorder="1" applyAlignment="1">
      <alignment/>
    </xf>
    <xf numFmtId="190" fontId="1" fillId="0" borderId="15" xfId="0" applyNumberFormat="1" applyFont="1" applyBorder="1" applyAlignment="1">
      <alignment/>
    </xf>
    <xf numFmtId="191" fontId="1" fillId="0" borderId="15" xfId="0" applyNumberFormat="1" applyFont="1" applyBorder="1" applyAlignment="1">
      <alignment horizontal="center"/>
    </xf>
    <xf numFmtId="191" fontId="0" fillId="0" borderId="0" xfId="0" applyNumberFormat="1" applyBorder="1" applyAlignment="1">
      <alignment horizontal="center"/>
    </xf>
    <xf numFmtId="174" fontId="1" fillId="0" borderId="22" xfId="0" applyNumberFormat="1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0" fillId="0" borderId="21" xfId="0" applyBorder="1" applyAlignment="1">
      <alignment wrapText="1"/>
    </xf>
    <xf numFmtId="168" fontId="0" fillId="0" borderId="0" xfId="0" applyNumberFormat="1" applyBorder="1" applyAlignment="1">
      <alignment vertical="center"/>
    </xf>
    <xf numFmtId="168" fontId="0" fillId="0" borderId="15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Fill="1" applyBorder="1" applyAlignment="1">
      <alignment/>
    </xf>
    <xf numFmtId="168" fontId="0" fillId="0" borderId="4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8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32" fillId="0" borderId="5" xfId="0" applyFont="1" applyBorder="1" applyAlignment="1">
      <alignment/>
    </xf>
    <xf numFmtId="0" fontId="8" fillId="0" borderId="0" xfId="0" applyFont="1" applyAlignment="1" quotePrefix="1">
      <alignment horizontal="left"/>
    </xf>
    <xf numFmtId="0" fontId="27" fillId="0" borderId="0" xfId="0" applyFont="1" applyBorder="1" applyAlignment="1">
      <alignment horizontal="left" wrapText="1"/>
    </xf>
    <xf numFmtId="0" fontId="54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27" fillId="0" borderId="0" xfId="0" applyFont="1" applyAlignment="1">
      <alignment/>
    </xf>
    <xf numFmtId="0" fontId="54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32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26" fillId="0" borderId="0" xfId="0" applyFont="1" applyAlignment="1">
      <alignment/>
    </xf>
    <xf numFmtId="0" fontId="1" fillId="0" borderId="6" xfId="0" applyFont="1" applyBorder="1" applyAlignment="1">
      <alignment horizontal="center" wrapText="1"/>
    </xf>
    <xf numFmtId="0" fontId="7" fillId="0" borderId="21" xfId="0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168" fontId="30" fillId="0" borderId="16" xfId="0" applyNumberFormat="1" applyFont="1" applyBorder="1" applyAlignment="1">
      <alignment vertical="center"/>
    </xf>
    <xf numFmtId="168" fontId="30" fillId="0" borderId="18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0" fontId="1" fillId="0" borderId="7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6" fillId="0" borderId="21" xfId="0" applyFont="1" applyBorder="1" applyAlignment="1" applyProtection="1">
      <alignment horizontal="left"/>
      <protection locked="0"/>
    </xf>
    <xf numFmtId="174" fontId="1" fillId="0" borderId="14" xfId="0" applyNumberFormat="1" applyFont="1" applyBorder="1" applyAlignment="1">
      <alignment/>
    </xf>
    <xf numFmtId="174" fontId="1" fillId="0" borderId="18" xfId="0" applyNumberFormat="1" applyFont="1" applyBorder="1" applyAlignment="1">
      <alignment/>
    </xf>
    <xf numFmtId="173" fontId="1" fillId="0" borderId="64" xfId="0" applyNumberFormat="1" applyFont="1" applyBorder="1" applyAlignment="1">
      <alignment/>
    </xf>
    <xf numFmtId="173" fontId="1" fillId="0" borderId="17" xfId="0" applyNumberFormat="1" applyFont="1" applyBorder="1" applyAlignment="1">
      <alignment/>
    </xf>
    <xf numFmtId="0" fontId="56" fillId="0" borderId="24" xfId="0" applyFont="1" applyBorder="1" applyAlignment="1" applyProtection="1">
      <alignment horizontal="left"/>
      <protection locked="0"/>
    </xf>
    <xf numFmtId="174" fontId="1" fillId="0" borderId="9" xfId="0" applyNumberFormat="1" applyFont="1" applyBorder="1" applyAlignment="1">
      <alignment/>
    </xf>
    <xf numFmtId="174" fontId="1" fillId="0" borderId="37" xfId="0" applyNumberFormat="1" applyFont="1" applyBorder="1" applyAlignment="1">
      <alignment/>
    </xf>
    <xf numFmtId="173" fontId="1" fillId="0" borderId="4" xfId="0" applyNumberFormat="1" applyFont="1" applyBorder="1" applyAlignment="1">
      <alignment/>
    </xf>
    <xf numFmtId="173" fontId="1" fillId="0" borderId="5" xfId="0" applyNumberFormat="1" applyFont="1" applyBorder="1" applyAlignment="1">
      <alignment/>
    </xf>
    <xf numFmtId="167" fontId="1" fillId="0" borderId="0" xfId="0" applyNumberFormat="1" applyFont="1" applyBorder="1" applyAlignment="1" applyProtection="1">
      <alignment/>
      <protection/>
    </xf>
    <xf numFmtId="167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 applyProtection="1">
      <alignment/>
      <protection/>
    </xf>
    <xf numFmtId="178" fontId="1" fillId="0" borderId="0" xfId="0" applyNumberFormat="1" applyFont="1" applyBorder="1" applyAlignment="1">
      <alignment/>
    </xf>
    <xf numFmtId="0" fontId="56" fillId="0" borderId="0" xfId="0" applyFont="1" applyBorder="1" applyAlignment="1" applyProtection="1">
      <alignment horizontal="left"/>
      <protection locked="0"/>
    </xf>
    <xf numFmtId="176" fontId="1" fillId="0" borderId="60" xfId="0" applyNumberFormat="1" applyFont="1" applyBorder="1" applyAlignment="1">
      <alignment/>
    </xf>
    <xf numFmtId="176" fontId="1" fillId="0" borderId="23" xfId="0" applyNumberFormat="1" applyFont="1" applyBorder="1" applyAlignment="1">
      <alignment/>
    </xf>
    <xf numFmtId="176" fontId="1" fillId="0" borderId="64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4" fontId="1" fillId="0" borderId="17" xfId="0" applyNumberFormat="1" applyFont="1" applyBorder="1" applyAlignment="1">
      <alignment/>
    </xf>
    <xf numFmtId="176" fontId="1" fillId="0" borderId="0" xfId="0" applyNumberFormat="1" applyFont="1" applyBorder="1" applyAlignment="1" applyProtection="1">
      <alignment/>
      <protection/>
    </xf>
    <xf numFmtId="176" fontId="1" fillId="0" borderId="17" xfId="0" applyNumberFormat="1" applyFont="1" applyBorder="1" applyAlignment="1" applyProtection="1">
      <alignment/>
      <protection/>
    </xf>
    <xf numFmtId="174" fontId="1" fillId="0" borderId="5" xfId="0" applyNumberFormat="1" applyFont="1" applyBorder="1" applyAlignment="1">
      <alignment/>
    </xf>
    <xf numFmtId="176" fontId="1" fillId="0" borderId="4" xfId="0" applyNumberFormat="1" applyFont="1" applyBorder="1" applyAlignment="1" applyProtection="1">
      <alignment/>
      <protection/>
    </xf>
    <xf numFmtId="176" fontId="1" fillId="0" borderId="5" xfId="0" applyNumberFormat="1" applyFont="1" applyBorder="1" applyAlignment="1" applyProtection="1">
      <alignment/>
      <protection/>
    </xf>
    <xf numFmtId="0" fontId="57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left"/>
      <protection locked="0"/>
    </xf>
    <xf numFmtId="2" fontId="56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 applyProtection="1">
      <alignment horizontal="left"/>
      <protection locked="0"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Continuous"/>
    </xf>
    <xf numFmtId="0" fontId="1" fillId="0" borderId="70" xfId="0" applyFont="1" applyBorder="1" applyAlignment="1">
      <alignment horizontal="center" vertical="center" wrapText="1"/>
    </xf>
    <xf numFmtId="49" fontId="1" fillId="0" borderId="71" xfId="0" applyNumberFormat="1" applyFont="1" applyBorder="1" applyAlignment="1">
      <alignment horizontal="center" vertical="center" wrapText="1"/>
    </xf>
    <xf numFmtId="49" fontId="1" fillId="0" borderId="66" xfId="0" applyNumberFormat="1" applyFont="1" applyBorder="1" applyAlignment="1">
      <alignment horizontal="center" vertical="center"/>
    </xf>
    <xf numFmtId="49" fontId="1" fillId="0" borderId="7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92" fontId="1" fillId="0" borderId="14" xfId="0" applyNumberFormat="1" applyFont="1" applyBorder="1" applyAlignment="1">
      <alignment/>
    </xf>
    <xf numFmtId="192" fontId="1" fillId="0" borderId="7" xfId="0" applyNumberFormat="1" applyFont="1" applyBorder="1" applyAlignment="1">
      <alignment/>
    </xf>
    <xf numFmtId="192" fontId="1" fillId="0" borderId="18" xfId="0" applyNumberFormat="1" applyFont="1" applyBorder="1" applyAlignment="1">
      <alignment/>
    </xf>
    <xf numFmtId="192" fontId="1" fillId="0" borderId="15" xfId="0" applyNumberFormat="1" applyFont="1" applyBorder="1" applyAlignment="1">
      <alignment/>
    </xf>
    <xf numFmtId="0" fontId="1" fillId="0" borderId="53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192" fontId="1" fillId="0" borderId="43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0" borderId="35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192" fontId="1" fillId="0" borderId="9" xfId="0" applyNumberFormat="1" applyFont="1" applyBorder="1" applyAlignment="1">
      <alignment/>
    </xf>
    <xf numFmtId="192" fontId="1" fillId="0" borderId="8" xfId="0" applyNumberFormat="1" applyFont="1" applyBorder="1" applyAlignment="1">
      <alignment/>
    </xf>
    <xf numFmtId="192" fontId="1" fillId="0" borderId="37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7" fillId="0" borderId="72" xfId="0" applyFont="1" applyBorder="1" applyAlignment="1">
      <alignment/>
    </xf>
    <xf numFmtId="174" fontId="7" fillId="0" borderId="70" xfId="0" applyNumberFormat="1" applyFont="1" applyBorder="1" applyAlignment="1">
      <alignment horizontal="right"/>
    </xf>
    <xf numFmtId="174" fontId="7" fillId="0" borderId="66" xfId="0" applyNumberFormat="1" applyFont="1" applyBorder="1" applyAlignment="1">
      <alignment horizontal="right"/>
    </xf>
    <xf numFmtId="174" fontId="7" fillId="0" borderId="67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8" fillId="0" borderId="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2" fontId="6" fillId="0" borderId="4" xfId="0" applyNumberFormat="1" applyFont="1" applyBorder="1" applyAlignment="1">
      <alignment/>
    </xf>
    <xf numFmtId="2" fontId="6" fillId="0" borderId="5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1" fillId="0" borderId="30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35" fillId="0" borderId="0" xfId="0" applyFont="1" applyAlignment="1">
      <alignment/>
    </xf>
    <xf numFmtId="0" fontId="1" fillId="0" borderId="75" xfId="0" applyFont="1" applyBorder="1" applyAlignment="1">
      <alignment horizontal="centerContinuous" vertical="center"/>
    </xf>
    <xf numFmtId="0" fontId="1" fillId="0" borderId="6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1" fillId="0" borderId="44" xfId="0" applyFont="1" applyBorder="1" applyAlignment="1">
      <alignment vertical="center"/>
    </xf>
    <xf numFmtId="3" fontId="0" fillId="0" borderId="60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64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3" fontId="0" fillId="0" borderId="55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8" fillId="0" borderId="0" xfId="31" applyFont="1" applyAlignment="1">
      <alignment/>
      <protection/>
    </xf>
    <xf numFmtId="0" fontId="8" fillId="0" borderId="0" xfId="23" applyFont="1">
      <alignment/>
      <protection/>
    </xf>
    <xf numFmtId="0" fontId="9" fillId="0" borderId="0" xfId="23" applyFont="1" applyAlignment="1">
      <alignment vertical="center"/>
      <protection/>
    </xf>
    <xf numFmtId="0" fontId="9" fillId="0" borderId="0" xfId="23" applyFont="1">
      <alignment/>
      <protection/>
    </xf>
    <xf numFmtId="0" fontId="9" fillId="0" borderId="0" xfId="23" applyFont="1" applyAlignment="1">
      <alignment horizontal="centerContinuous"/>
      <protection/>
    </xf>
    <xf numFmtId="0" fontId="0" fillId="0" borderId="0" xfId="23">
      <alignment/>
      <protection/>
    </xf>
    <xf numFmtId="0" fontId="1" fillId="0" borderId="0" xfId="22" applyFont="1">
      <alignment/>
      <protection/>
    </xf>
    <xf numFmtId="0" fontId="1" fillId="0" borderId="0" xfId="23" applyFont="1">
      <alignment/>
      <protection/>
    </xf>
    <xf numFmtId="0" fontId="1" fillId="0" borderId="0" xfId="23" applyFont="1" applyAlignment="1">
      <alignment horizontal="right"/>
      <protection/>
    </xf>
    <xf numFmtId="0" fontId="6" fillId="0" borderId="59" xfId="23" applyFont="1" applyBorder="1" applyAlignment="1">
      <alignment horizontal="centerContinuous" vertical="center"/>
      <protection/>
    </xf>
    <xf numFmtId="0" fontId="1" fillId="0" borderId="39" xfId="23" applyFont="1" applyBorder="1" applyAlignment="1">
      <alignment horizontal="centerContinuous" vertical="center"/>
      <protection/>
    </xf>
    <xf numFmtId="0" fontId="1" fillId="0" borderId="40" xfId="23" applyFont="1" applyBorder="1" applyAlignment="1">
      <alignment horizontal="centerContinuous" vertical="center"/>
      <protection/>
    </xf>
    <xf numFmtId="0" fontId="1" fillId="0" borderId="25" xfId="23" applyFont="1" applyBorder="1" applyAlignment="1">
      <alignment horizontal="centerContinuous" vertical="center"/>
      <protection/>
    </xf>
    <xf numFmtId="0" fontId="1" fillId="0" borderId="8" xfId="23" applyFont="1" applyBorder="1" applyAlignment="1">
      <alignment horizontal="centerContinuous" vertical="center"/>
      <protection/>
    </xf>
    <xf numFmtId="0" fontId="1" fillId="0" borderId="5" xfId="23" applyFont="1" applyBorder="1" applyAlignment="1">
      <alignment horizontal="centerContinuous" vertical="center" wrapText="1"/>
      <protection/>
    </xf>
    <xf numFmtId="0" fontId="1" fillId="0" borderId="21" xfId="23" applyFont="1" applyBorder="1" applyAlignment="1">
      <alignment vertical="center"/>
      <protection/>
    </xf>
    <xf numFmtId="3" fontId="0" fillId="0" borderId="38" xfId="0" applyNumberFormat="1" applyBorder="1" applyAlignment="1">
      <alignment/>
    </xf>
    <xf numFmtId="3" fontId="0" fillId="0" borderId="7" xfId="0" applyNumberFormat="1" applyBorder="1" applyAlignment="1">
      <alignment/>
    </xf>
    <xf numFmtId="4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6" fillId="0" borderId="21" xfId="23" applyFont="1" applyBorder="1" applyAlignment="1">
      <alignment vertical="center"/>
      <protection/>
    </xf>
    <xf numFmtId="4" fontId="0" fillId="0" borderId="17" xfId="0" applyNumberFormat="1" applyBorder="1" applyAlignment="1">
      <alignment/>
    </xf>
    <xf numFmtId="4" fontId="0" fillId="0" borderId="17" xfId="0" applyNumberFormat="1" applyBorder="1" applyAlignment="1">
      <alignment horizontal="center"/>
    </xf>
    <xf numFmtId="0" fontId="7" fillId="0" borderId="26" xfId="23" applyFont="1" applyBorder="1" applyAlignment="1">
      <alignment vertical="center"/>
      <protection/>
    </xf>
    <xf numFmtId="3" fontId="7" fillId="0" borderId="46" xfId="0" applyNumberFormat="1" applyFont="1" applyBorder="1" applyAlignment="1">
      <alignment/>
    </xf>
    <xf numFmtId="4" fontId="7" fillId="0" borderId="50" xfId="0" applyNumberFormat="1" applyFont="1" applyBorder="1" applyAlignment="1">
      <alignment/>
    </xf>
    <xf numFmtId="0" fontId="1" fillId="0" borderId="21" xfId="23" applyFont="1" applyFill="1" applyBorder="1" applyAlignment="1">
      <alignment vertical="center"/>
      <protection/>
    </xf>
    <xf numFmtId="0" fontId="7" fillId="0" borderId="24" xfId="23" applyFont="1" applyBorder="1" applyAlignment="1">
      <alignment vertical="center"/>
      <protection/>
    </xf>
    <xf numFmtId="3" fontId="7" fillId="0" borderId="3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0" fontId="0" fillId="0" borderId="0" xfId="23" applyFont="1">
      <alignment/>
      <protection/>
    </xf>
    <xf numFmtId="0" fontId="1" fillId="0" borderId="0" xfId="23" applyFont="1" applyAlignment="1">
      <alignment horizontal="center"/>
      <protection/>
    </xf>
    <xf numFmtId="0" fontId="9" fillId="0" borderId="0" xfId="24" applyFont="1" applyAlignment="1">
      <alignment vertical="center"/>
      <protection/>
    </xf>
    <xf numFmtId="0" fontId="9" fillId="0" borderId="0" xfId="24" applyFont="1">
      <alignment/>
      <protection/>
    </xf>
    <xf numFmtId="0" fontId="9" fillId="0" borderId="0" xfId="24" applyFont="1" applyAlignment="1">
      <alignment horizontal="centerContinuous"/>
      <protection/>
    </xf>
    <xf numFmtId="0" fontId="0" fillId="0" borderId="0" xfId="24">
      <alignment/>
      <protection/>
    </xf>
    <xf numFmtId="0" fontId="1" fillId="0" borderId="0" xfId="24" applyFont="1">
      <alignment/>
      <protection/>
    </xf>
    <xf numFmtId="0" fontId="1" fillId="0" borderId="0" xfId="24" applyFont="1" applyAlignment="1">
      <alignment horizontal="right"/>
      <protection/>
    </xf>
    <xf numFmtId="0" fontId="6" fillId="0" borderId="68" xfId="24" applyFont="1" applyBorder="1" applyAlignment="1">
      <alignment horizontal="centerContinuous" vertical="center"/>
      <protection/>
    </xf>
    <xf numFmtId="0" fontId="6" fillId="0" borderId="69" xfId="24" applyFont="1" applyBorder="1" applyAlignment="1">
      <alignment horizontal="centerContinuous" vertical="center"/>
      <protection/>
    </xf>
    <xf numFmtId="0" fontId="6" fillId="0" borderId="68" xfId="26" applyFont="1" applyBorder="1" applyAlignment="1">
      <alignment horizontal="centerContinuous" vertical="center"/>
      <protection/>
    </xf>
    <xf numFmtId="0" fontId="6" fillId="0" borderId="69" xfId="26" applyFont="1" applyBorder="1" applyAlignment="1">
      <alignment horizontal="centerContinuous" vertical="center"/>
      <protection/>
    </xf>
    <xf numFmtId="0" fontId="1" fillId="0" borderId="6" xfId="24" applyFont="1" applyBorder="1" applyAlignment="1">
      <alignment horizontal="centerContinuous" vertical="center"/>
      <protection/>
    </xf>
    <xf numFmtId="0" fontId="1" fillId="0" borderId="37" xfId="24" applyFont="1" applyBorder="1" applyAlignment="1">
      <alignment horizontal="centerContinuous" vertical="center"/>
      <protection/>
    </xf>
    <xf numFmtId="0" fontId="1" fillId="0" borderId="21" xfId="24" applyFont="1" applyBorder="1" applyAlignment="1">
      <alignment vertical="center"/>
      <protection/>
    </xf>
    <xf numFmtId="4" fontId="0" fillId="0" borderId="16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7" fillId="0" borderId="26" xfId="24" applyFont="1" applyBorder="1" applyAlignment="1">
      <alignment vertical="center"/>
      <protection/>
    </xf>
    <xf numFmtId="4" fontId="7" fillId="0" borderId="49" xfId="0" applyNumberFormat="1" applyFont="1" applyBorder="1" applyAlignment="1">
      <alignment horizontal="right"/>
    </xf>
    <xf numFmtId="4" fontId="7" fillId="0" borderId="57" xfId="0" applyNumberFormat="1" applyFont="1" applyBorder="1" applyAlignment="1">
      <alignment horizontal="right"/>
    </xf>
    <xf numFmtId="0" fontId="1" fillId="0" borderId="21" xfId="24" applyFont="1" applyFill="1" applyBorder="1" applyAlignment="1">
      <alignment vertical="center"/>
      <protection/>
    </xf>
    <xf numFmtId="0" fontId="7" fillId="0" borderId="24" xfId="24" applyFont="1" applyBorder="1" applyAlignment="1">
      <alignment vertical="center"/>
      <protection/>
    </xf>
    <xf numFmtId="4" fontId="7" fillId="0" borderId="6" xfId="0" applyNumberFormat="1" applyFont="1" applyBorder="1" applyAlignment="1">
      <alignment horizontal="right"/>
    </xf>
    <xf numFmtId="4" fontId="7" fillId="0" borderId="37" xfId="0" applyNumberFormat="1" applyFont="1" applyBorder="1" applyAlignment="1">
      <alignment horizontal="right"/>
    </xf>
    <xf numFmtId="0" fontId="8" fillId="0" borderId="0" xfId="24" applyFont="1">
      <alignment/>
      <protection/>
    </xf>
    <xf numFmtId="0" fontId="0" fillId="0" borderId="0" xfId="24" applyFont="1">
      <alignment/>
      <protection/>
    </xf>
    <xf numFmtId="0" fontId="9" fillId="0" borderId="0" xfId="25" applyFont="1" applyAlignment="1">
      <alignment vertical="center"/>
      <protection/>
    </xf>
    <xf numFmtId="0" fontId="9" fillId="0" borderId="0" xfId="25" applyFont="1">
      <alignment/>
      <protection/>
    </xf>
    <xf numFmtId="0" fontId="9" fillId="0" borderId="0" xfId="25" applyFont="1" applyAlignment="1">
      <alignment horizontal="centerContinuous"/>
      <protection/>
    </xf>
    <xf numFmtId="0" fontId="0" fillId="0" borderId="0" xfId="25">
      <alignment/>
      <protection/>
    </xf>
    <xf numFmtId="0" fontId="1" fillId="0" borderId="0" xfId="25" applyFont="1">
      <alignment/>
      <protection/>
    </xf>
    <xf numFmtId="0" fontId="1" fillId="0" borderId="0" xfId="25" applyFont="1" applyAlignment="1">
      <alignment horizontal="right"/>
      <protection/>
    </xf>
    <xf numFmtId="0" fontId="6" fillId="0" borderId="68" xfId="25" applyFont="1" applyBorder="1" applyAlignment="1">
      <alignment horizontal="centerContinuous" vertical="center"/>
      <protection/>
    </xf>
    <xf numFmtId="0" fontId="1" fillId="0" borderId="76" xfId="25" applyFont="1" applyBorder="1" applyAlignment="1">
      <alignment horizontal="centerContinuous" vertical="center"/>
      <protection/>
    </xf>
    <xf numFmtId="0" fontId="1" fillId="0" borderId="69" xfId="25" applyFont="1" applyBorder="1" applyAlignment="1">
      <alignment horizontal="centerContinuous" vertical="center"/>
      <protection/>
    </xf>
    <xf numFmtId="0" fontId="1" fillId="0" borderId="21" xfId="25" applyFont="1" applyBorder="1" applyAlignment="1">
      <alignment vertical="center"/>
      <protection/>
    </xf>
    <xf numFmtId="3" fontId="0" fillId="0" borderId="16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4" fontId="0" fillId="0" borderId="18" xfId="0" applyNumberFormat="1" applyBorder="1" applyAlignment="1">
      <alignment/>
    </xf>
    <xf numFmtId="0" fontId="7" fillId="0" borderId="26" xfId="25" applyFont="1" applyBorder="1" applyAlignment="1">
      <alignment vertical="center"/>
      <protection/>
    </xf>
    <xf numFmtId="3" fontId="7" fillId="0" borderId="49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4" fontId="7" fillId="0" borderId="57" xfId="0" applyNumberFormat="1" applyFont="1" applyBorder="1" applyAlignment="1">
      <alignment horizontal="right" vertical="center"/>
    </xf>
    <xf numFmtId="0" fontId="7" fillId="0" borderId="24" xfId="25" applyFont="1" applyBorder="1" applyAlignment="1">
      <alignment vertical="center"/>
      <protection/>
    </xf>
    <xf numFmtId="3" fontId="7" fillId="0" borderId="6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4" fontId="7" fillId="0" borderId="37" xfId="0" applyNumberFormat="1" applyFont="1" applyBorder="1" applyAlignment="1">
      <alignment horizontal="right" vertical="center"/>
    </xf>
    <xf numFmtId="0" fontId="8" fillId="0" borderId="0" xfId="25" applyFont="1">
      <alignment/>
      <protection/>
    </xf>
    <xf numFmtId="0" fontId="0" fillId="0" borderId="0" xfId="25" applyFont="1">
      <alignment/>
      <protection/>
    </xf>
    <xf numFmtId="0" fontId="9" fillId="0" borderId="0" xfId="26" applyFont="1" applyAlignment="1">
      <alignment vertical="center"/>
      <protection/>
    </xf>
    <xf numFmtId="0" fontId="39" fillId="0" borderId="0" xfId="26" applyFont="1">
      <alignment/>
      <protection/>
    </xf>
    <xf numFmtId="0" fontId="1" fillId="0" borderId="0" xfId="26" applyFont="1">
      <alignment/>
      <protection/>
    </xf>
    <xf numFmtId="0" fontId="1" fillId="0" borderId="0" xfId="26" applyFont="1" applyAlignment="1">
      <alignment horizontal="right"/>
      <protection/>
    </xf>
    <xf numFmtId="0" fontId="1" fillId="0" borderId="21" xfId="26" applyFont="1" applyBorder="1" applyAlignment="1">
      <alignment vertical="center"/>
      <protection/>
    </xf>
    <xf numFmtId="2" fontId="0" fillId="0" borderId="16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7" fillId="0" borderId="26" xfId="26" applyFont="1" applyBorder="1" applyAlignment="1">
      <alignment vertical="center"/>
      <protection/>
    </xf>
    <xf numFmtId="2" fontId="7" fillId="0" borderId="49" xfId="0" applyNumberFormat="1" applyFont="1" applyBorder="1" applyAlignment="1">
      <alignment horizontal="right"/>
    </xf>
    <xf numFmtId="2" fontId="7" fillId="0" borderId="57" xfId="0" applyNumberFormat="1" applyFont="1" applyBorder="1" applyAlignment="1">
      <alignment horizontal="right"/>
    </xf>
    <xf numFmtId="0" fontId="7" fillId="0" borderId="0" xfId="26" applyFont="1">
      <alignment/>
      <protection/>
    </xf>
    <xf numFmtId="0" fontId="7" fillId="0" borderId="24" xfId="26" applyFont="1" applyBorder="1" applyAlignment="1">
      <alignment/>
      <protection/>
    </xf>
    <xf numFmtId="2" fontId="7" fillId="0" borderId="6" xfId="0" applyNumberFormat="1" applyFont="1" applyBorder="1" applyAlignment="1">
      <alignment horizontal="right"/>
    </xf>
    <xf numFmtId="2" fontId="7" fillId="0" borderId="37" xfId="0" applyNumberFormat="1" applyFont="1" applyBorder="1" applyAlignment="1">
      <alignment horizontal="right"/>
    </xf>
    <xf numFmtId="0" fontId="8" fillId="0" borderId="0" xfId="26" applyFont="1" applyAlignment="1">
      <alignment/>
      <protection/>
    </xf>
    <xf numFmtId="0" fontId="8" fillId="0" borderId="0" xfId="26" applyFont="1" applyAlignment="1">
      <alignment horizontal="left"/>
      <protection/>
    </xf>
    <xf numFmtId="0" fontId="8" fillId="0" borderId="0" xfId="26" applyFont="1">
      <alignment/>
      <protection/>
    </xf>
    <xf numFmtId="0" fontId="1" fillId="0" borderId="0" xfId="26" applyFont="1" applyAlignment="1">
      <alignment/>
      <protection/>
    </xf>
    <xf numFmtId="0" fontId="9" fillId="0" borderId="0" xfId="27" applyFont="1" applyAlignment="1">
      <alignment/>
      <protection/>
    </xf>
    <xf numFmtId="167" fontId="39" fillId="0" borderId="0" xfId="27" applyNumberFormat="1" applyFont="1" applyAlignment="1">
      <alignment/>
      <protection/>
    </xf>
    <xf numFmtId="168" fontId="39" fillId="0" borderId="0" xfId="27" applyNumberFormat="1" applyFont="1" applyAlignment="1">
      <alignment/>
      <protection/>
    </xf>
    <xf numFmtId="0" fontId="39" fillId="0" borderId="0" xfId="27" applyFont="1" applyAlignment="1">
      <alignment/>
      <protection/>
    </xf>
    <xf numFmtId="167" fontId="8" fillId="0" borderId="0" xfId="27" applyNumberFormat="1" applyFont="1" applyAlignment="1">
      <alignment/>
      <protection/>
    </xf>
    <xf numFmtId="167" fontId="8" fillId="0" borderId="0" xfId="27" applyNumberFormat="1" applyFont="1" applyAlignment="1">
      <alignment horizontal="centerContinuous"/>
      <protection/>
    </xf>
    <xf numFmtId="168" fontId="8" fillId="0" borderId="0" xfId="27" applyNumberFormat="1" applyFont="1" applyAlignment="1">
      <alignment horizontal="centerContinuous"/>
      <protection/>
    </xf>
    <xf numFmtId="168" fontId="6" fillId="0" borderId="0" xfId="27" applyNumberFormat="1" applyFont="1" applyAlignment="1">
      <alignment horizontal="right"/>
      <protection/>
    </xf>
    <xf numFmtId="0" fontId="8" fillId="0" borderId="0" xfId="27" applyFont="1" applyAlignment="1">
      <alignment/>
      <protection/>
    </xf>
    <xf numFmtId="0" fontId="1" fillId="0" borderId="0" xfId="27" applyFont="1" applyAlignment="1">
      <alignment vertical="center"/>
      <protection/>
    </xf>
    <xf numFmtId="49" fontId="1" fillId="0" borderId="0" xfId="27" applyNumberFormat="1" applyFont="1" applyAlignment="1">
      <alignment vertical="center"/>
      <protection/>
    </xf>
    <xf numFmtId="0" fontId="1" fillId="0" borderId="21" xfId="27" applyFont="1" applyBorder="1" applyAlignment="1">
      <alignment vertical="center"/>
      <protection/>
    </xf>
    <xf numFmtId="4" fontId="0" fillId="0" borderId="18" xfId="0" applyNumberFormat="1" applyBorder="1" applyAlignment="1">
      <alignment vertical="center"/>
    </xf>
    <xf numFmtId="0" fontId="1" fillId="0" borderId="24" xfId="27" applyFont="1" applyBorder="1" applyAlignment="1">
      <alignment vertical="center"/>
      <protection/>
    </xf>
    <xf numFmtId="3" fontId="0" fillId="0" borderId="6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4" fontId="0" fillId="0" borderId="37" xfId="0" applyNumberForma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2" fontId="0" fillId="0" borderId="37" xfId="0" applyNumberFormat="1" applyBorder="1" applyAlignment="1">
      <alignment horizontal="right" vertical="center"/>
    </xf>
    <xf numFmtId="0" fontId="1" fillId="0" borderId="21" xfId="27" applyFont="1" applyBorder="1" applyAlignment="1">
      <alignment horizontal="left" vertical="center"/>
      <protection/>
    </xf>
    <xf numFmtId="0" fontId="8" fillId="0" borderId="0" xfId="27" applyFont="1" applyAlignment="1">
      <alignment vertical="center"/>
      <protection/>
    </xf>
    <xf numFmtId="0" fontId="8" fillId="0" borderId="0" xfId="27" applyFont="1">
      <alignment/>
      <protection/>
    </xf>
    <xf numFmtId="0" fontId="6" fillId="0" borderId="0" xfId="27" applyFont="1" applyAlignment="1">
      <alignment vertical="center"/>
      <protection/>
    </xf>
    <xf numFmtId="0" fontId="1" fillId="0" borderId="0" xfId="27" applyFont="1">
      <alignment/>
      <protection/>
    </xf>
    <xf numFmtId="167" fontId="6" fillId="0" borderId="0" xfId="27" applyNumberFormat="1" applyFont="1" applyAlignment="1">
      <alignment vertical="center"/>
      <protection/>
    </xf>
    <xf numFmtId="168" fontId="6" fillId="0" borderId="0" xfId="27" applyNumberFormat="1" applyFont="1" applyAlignment="1">
      <alignment vertical="center"/>
      <protection/>
    </xf>
    <xf numFmtId="167" fontId="8" fillId="0" borderId="0" xfId="27" applyNumberFormat="1" applyFont="1" applyAlignment="1">
      <alignment vertical="center"/>
      <protection/>
    </xf>
    <xf numFmtId="168" fontId="8" fillId="0" borderId="0" xfId="27" applyNumberFormat="1" applyFont="1" applyAlignment="1">
      <alignment vertical="center"/>
      <protection/>
    </xf>
    <xf numFmtId="0" fontId="9" fillId="0" borderId="0" xfId="29" applyFont="1" applyAlignment="1">
      <alignment vertical="center"/>
      <protection/>
    </xf>
    <xf numFmtId="0" fontId="39" fillId="0" borderId="0" xfId="29" applyFont="1">
      <alignment/>
      <protection/>
    </xf>
    <xf numFmtId="0" fontId="1" fillId="0" borderId="0" xfId="29" applyFont="1">
      <alignment/>
      <protection/>
    </xf>
    <xf numFmtId="0" fontId="1" fillId="0" borderId="0" xfId="29" applyFont="1" applyAlignment="1">
      <alignment horizontal="center"/>
      <protection/>
    </xf>
    <xf numFmtId="0" fontId="1" fillId="0" borderId="0" xfId="29" applyFont="1" applyAlignment="1">
      <alignment horizontal="right"/>
      <protection/>
    </xf>
    <xf numFmtId="0" fontId="37" fillId="0" borderId="79" xfId="29" applyFont="1" applyBorder="1">
      <alignment/>
      <protection/>
    </xf>
    <xf numFmtId="3" fontId="7" fillId="0" borderId="80" xfId="0" applyNumberFormat="1" applyFont="1" applyBorder="1" applyAlignment="1">
      <alignment/>
    </xf>
    <xf numFmtId="3" fontId="7" fillId="0" borderId="76" xfId="0" applyNumberFormat="1" applyFont="1" applyBorder="1" applyAlignment="1">
      <alignment/>
    </xf>
    <xf numFmtId="4" fontId="7" fillId="0" borderId="69" xfId="0" applyNumberFormat="1" applyFont="1" applyBorder="1" applyAlignment="1">
      <alignment/>
    </xf>
    <xf numFmtId="3" fontId="7" fillId="0" borderId="68" xfId="0" applyNumberFormat="1" applyFont="1" applyBorder="1" applyAlignment="1">
      <alignment/>
    </xf>
    <xf numFmtId="0" fontId="37" fillId="0" borderId="0" xfId="29" applyFont="1">
      <alignment/>
      <protection/>
    </xf>
    <xf numFmtId="0" fontId="6" fillId="0" borderId="21" xfId="29" applyFont="1" applyBorder="1">
      <alignment/>
      <protection/>
    </xf>
    <xf numFmtId="4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8" fillId="0" borderId="0" xfId="29" applyFont="1">
      <alignment/>
      <protection/>
    </xf>
    <xf numFmtId="0" fontId="37" fillId="0" borderId="26" xfId="29" applyFont="1" applyBorder="1">
      <alignment/>
      <protection/>
    </xf>
    <xf numFmtId="4" fontId="7" fillId="0" borderId="57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0" fontId="6" fillId="0" borderId="24" xfId="29" applyFont="1" applyBorder="1">
      <alignment/>
      <protection/>
    </xf>
    <xf numFmtId="3" fontId="0" fillId="0" borderId="3" xfId="0" applyNumberFormat="1" applyBorder="1" applyAlignment="1">
      <alignment/>
    </xf>
    <xf numFmtId="3" fontId="0" fillId="0" borderId="8" xfId="0" applyNumberFormat="1" applyBorder="1" applyAlignment="1">
      <alignment/>
    </xf>
    <xf numFmtId="4" fontId="0" fillId="0" borderId="37" xfId="0" applyNumberFormat="1" applyBorder="1" applyAlignment="1">
      <alignment/>
    </xf>
    <xf numFmtId="3" fontId="0" fillId="0" borderId="6" xfId="0" applyNumberFormat="1" applyBorder="1" applyAlignment="1">
      <alignment/>
    </xf>
    <xf numFmtId="0" fontId="8" fillId="0" borderId="0" xfId="29" applyFont="1" applyAlignment="1">
      <alignment/>
      <protection/>
    </xf>
    <xf numFmtId="0" fontId="8" fillId="0" borderId="0" xfId="29" applyFont="1" applyAlignment="1">
      <alignment horizontal="left"/>
      <protection/>
    </xf>
    <xf numFmtId="0" fontId="9" fillId="0" borderId="0" xfId="30" applyFont="1" applyAlignment="1">
      <alignment vertical="center"/>
      <protection/>
    </xf>
    <xf numFmtId="0" fontId="39" fillId="0" borderId="0" xfId="30" applyFont="1">
      <alignment/>
      <protection/>
    </xf>
    <xf numFmtId="0" fontId="9" fillId="0" borderId="0" xfId="31" applyFont="1">
      <alignment/>
      <protection/>
    </xf>
    <xf numFmtId="0" fontId="1" fillId="0" borderId="0" xfId="30" applyFont="1">
      <alignment/>
      <protection/>
    </xf>
    <xf numFmtId="0" fontId="1" fillId="0" borderId="0" xfId="30" applyFont="1" applyAlignment="1">
      <alignment horizontal="center"/>
      <protection/>
    </xf>
    <xf numFmtId="0" fontId="1" fillId="0" borderId="0" xfId="30" applyFont="1" applyAlignment="1">
      <alignment horizontal="right"/>
      <protection/>
    </xf>
    <xf numFmtId="0" fontId="6" fillId="0" borderId="20" xfId="30" applyFont="1" applyBorder="1">
      <alignment/>
      <protection/>
    </xf>
    <xf numFmtId="4" fontId="0" fillId="0" borderId="32" xfId="0" applyNumberFormat="1" applyBorder="1" applyAlignment="1">
      <alignment/>
    </xf>
    <xf numFmtId="0" fontId="8" fillId="0" borderId="0" xfId="30" applyFont="1">
      <alignment/>
      <protection/>
    </xf>
    <xf numFmtId="0" fontId="6" fillId="0" borderId="21" xfId="30" applyFont="1" applyBorder="1">
      <alignment/>
      <protection/>
    </xf>
    <xf numFmtId="2" fontId="0" fillId="0" borderId="2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6" fillId="0" borderId="24" xfId="30" applyFont="1" applyBorder="1">
      <alignment/>
      <protection/>
    </xf>
    <xf numFmtId="2" fontId="0" fillId="0" borderId="3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8" fillId="0" borderId="0" xfId="30" applyFont="1" applyAlignment="1">
      <alignment/>
      <protection/>
    </xf>
    <xf numFmtId="0" fontId="8" fillId="0" borderId="0" xfId="30" applyFont="1" applyAlignment="1">
      <alignment horizontal="left"/>
      <protection/>
    </xf>
    <xf numFmtId="0" fontId="7" fillId="0" borderId="0" xfId="31" applyFont="1">
      <alignment/>
      <protection/>
    </xf>
    <xf numFmtId="0" fontId="1" fillId="0" borderId="0" xfId="31" applyFont="1">
      <alignment/>
      <protection/>
    </xf>
    <xf numFmtId="0" fontId="8" fillId="0" borderId="0" xfId="31" applyFont="1">
      <alignment/>
      <protection/>
    </xf>
    <xf numFmtId="0" fontId="1" fillId="0" borderId="0" xfId="31" applyFont="1" applyAlignment="1">
      <alignment horizontal="right"/>
      <protection/>
    </xf>
    <xf numFmtId="0" fontId="7" fillId="0" borderId="79" xfId="31" applyFont="1" applyBorder="1" applyAlignment="1">
      <alignment vertical="center"/>
      <protection/>
    </xf>
    <xf numFmtId="3" fontId="7" fillId="0" borderId="80" xfId="0" applyNumberFormat="1" applyFont="1" applyBorder="1" applyAlignment="1">
      <alignment vertical="center"/>
    </xf>
    <xf numFmtId="3" fontId="7" fillId="0" borderId="76" xfId="0" applyNumberFormat="1" applyFont="1" applyBorder="1" applyAlignment="1">
      <alignment vertical="center"/>
    </xf>
    <xf numFmtId="4" fontId="7" fillId="0" borderId="69" xfId="0" applyNumberFormat="1" applyFont="1" applyBorder="1" applyAlignment="1">
      <alignment vertical="center"/>
    </xf>
    <xf numFmtId="0" fontId="8" fillId="0" borderId="0" xfId="31" applyFont="1" applyAlignment="1">
      <alignment vertical="center"/>
      <protection/>
    </xf>
    <xf numFmtId="0" fontId="6" fillId="0" borderId="21" xfId="31" applyFont="1" applyBorder="1" applyAlignment="1">
      <alignment vertical="center"/>
      <protection/>
    </xf>
    <xf numFmtId="3" fontId="0" fillId="0" borderId="2" xfId="0" applyNumberFormat="1" applyBorder="1" applyAlignment="1">
      <alignment vertical="center"/>
    </xf>
    <xf numFmtId="0" fontId="7" fillId="0" borderId="26" xfId="31" applyFont="1" applyBorder="1" applyAlignment="1">
      <alignment vertical="center"/>
      <protection/>
    </xf>
    <xf numFmtId="3" fontId="7" fillId="0" borderId="46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4" fontId="7" fillId="0" borderId="57" xfId="0" applyNumberFormat="1" applyFont="1" applyBorder="1" applyAlignment="1">
      <alignment vertical="center"/>
    </xf>
    <xf numFmtId="0" fontId="1" fillId="0" borderId="0" xfId="31" applyFont="1" applyAlignment="1">
      <alignment vertical="center"/>
      <protection/>
    </xf>
    <xf numFmtId="0" fontId="6" fillId="0" borderId="24" xfId="31" applyFont="1" applyBorder="1" applyAlignment="1">
      <alignment vertical="center"/>
      <protection/>
    </xf>
    <xf numFmtId="3" fontId="0" fillId="0" borderId="3" xfId="0" applyNumberFormat="1" applyBorder="1" applyAlignment="1">
      <alignment vertical="center"/>
    </xf>
    <xf numFmtId="4" fontId="0" fillId="0" borderId="37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0" fillId="0" borderId="8" xfId="0" applyNumberFormat="1" applyBorder="1" applyAlignment="1">
      <alignment vertical="center"/>
    </xf>
    <xf numFmtId="2" fontId="0" fillId="0" borderId="37" xfId="0" applyNumberFormat="1" applyBorder="1" applyAlignment="1">
      <alignment vertical="center"/>
    </xf>
    <xf numFmtId="0" fontId="6" fillId="0" borderId="0" xfId="31" applyFont="1" applyAlignment="1">
      <alignment/>
      <protection/>
    </xf>
    <xf numFmtId="0" fontId="6" fillId="0" borderId="0" xfId="31" applyFont="1" applyAlignment="1">
      <alignment horizontal="left"/>
      <protection/>
    </xf>
    <xf numFmtId="0" fontId="48" fillId="0" borderId="0" xfId="0" applyFont="1" applyAlignment="1">
      <alignment/>
    </xf>
    <xf numFmtId="0" fontId="39" fillId="0" borderId="28" xfId="0" applyFont="1" applyBorder="1" applyAlignment="1">
      <alignment horizontal="centerContinuous" vertical="center"/>
    </xf>
    <xf numFmtId="0" fontId="39" fillId="0" borderId="29" xfId="0" applyFont="1" applyBorder="1" applyAlignment="1">
      <alignment horizontal="centerContinuous" vertical="center"/>
    </xf>
    <xf numFmtId="0" fontId="39" fillId="0" borderId="1" xfId="0" applyFont="1" applyBorder="1" applyAlignment="1">
      <alignment horizontal="centerContinuous" vertical="center"/>
    </xf>
    <xf numFmtId="0" fontId="39" fillId="0" borderId="65" xfId="0" applyFont="1" applyBorder="1" applyAlignment="1">
      <alignment horizontal="centerContinuous" vertical="center"/>
    </xf>
    <xf numFmtId="0" fontId="39" fillId="0" borderId="75" xfId="0" applyFont="1" applyBorder="1" applyAlignment="1">
      <alignment horizontal="centerContinuous" vertical="center"/>
    </xf>
    <xf numFmtId="0" fontId="39" fillId="0" borderId="67" xfId="0" applyFont="1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39" fillId="0" borderId="25" xfId="0" applyFont="1" applyBorder="1" applyAlignment="1">
      <alignment horizontal="centerContinuous" vertical="center"/>
    </xf>
    <xf numFmtId="0" fontId="39" fillId="0" borderId="4" xfId="0" applyFont="1" applyBorder="1" applyAlignment="1">
      <alignment horizontal="centerContinuous" vertical="center"/>
    </xf>
    <xf numFmtId="0" fontId="39" fillId="0" borderId="5" xfId="0" applyFont="1" applyBorder="1" applyAlignment="1">
      <alignment horizontal="centerContinuous" vertical="center"/>
    </xf>
    <xf numFmtId="0" fontId="39" fillId="0" borderId="1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3" fontId="7" fillId="0" borderId="73" xfId="0" applyNumberFormat="1" applyFont="1" applyBorder="1" applyAlignment="1">
      <alignment vertical="center"/>
    </xf>
    <xf numFmtId="3" fontId="7" fillId="0" borderId="66" xfId="0" applyNumberFormat="1" applyFont="1" applyBorder="1" applyAlignment="1">
      <alignment vertical="center"/>
    </xf>
    <xf numFmtId="4" fontId="7" fillId="0" borderId="74" xfId="0" applyNumberFormat="1" applyFont="1" applyBorder="1" applyAlignment="1">
      <alignment vertical="center"/>
    </xf>
    <xf numFmtId="0" fontId="9" fillId="0" borderId="0" xfId="32" applyFont="1" applyAlignment="1">
      <alignment vertical="center"/>
      <protection/>
    </xf>
    <xf numFmtId="0" fontId="7" fillId="0" borderId="0" xfId="32" applyFont="1" applyAlignment="1">
      <alignment vertical="center"/>
      <protection/>
    </xf>
    <xf numFmtId="0" fontId="8" fillId="0" borderId="0" xfId="32" applyFont="1">
      <alignment/>
      <protection/>
    </xf>
    <xf numFmtId="0" fontId="1" fillId="0" borderId="0" xfId="32" applyFont="1" applyAlignment="1">
      <alignment vertical="center"/>
      <protection/>
    </xf>
    <xf numFmtId="0" fontId="1" fillId="0" borderId="0" xfId="32" applyFont="1" applyAlignment="1">
      <alignment horizontal="right" vertical="center"/>
      <protection/>
    </xf>
    <xf numFmtId="0" fontId="39" fillId="0" borderId="59" xfId="32" applyFont="1" applyBorder="1" applyAlignment="1">
      <alignment horizontal="centerContinuous" vertical="center"/>
      <protection/>
    </xf>
    <xf numFmtId="0" fontId="1" fillId="0" borderId="39" xfId="32" applyFont="1" applyBorder="1" applyAlignment="1">
      <alignment horizontal="centerContinuous" vertical="center"/>
      <protection/>
    </xf>
    <xf numFmtId="0" fontId="1" fillId="0" borderId="40" xfId="32" applyFont="1" applyBorder="1" applyAlignment="1">
      <alignment horizontal="centerContinuous" vertical="center"/>
      <protection/>
    </xf>
    <xf numFmtId="0" fontId="39" fillId="0" borderId="39" xfId="32" applyFont="1" applyBorder="1" applyAlignment="1">
      <alignment horizontal="centerContinuous" vertical="center"/>
      <protection/>
    </xf>
    <xf numFmtId="0" fontId="8" fillId="0" borderId="0" xfId="32" applyFont="1" applyAlignment="1">
      <alignment vertical="center"/>
      <protection/>
    </xf>
    <xf numFmtId="0" fontId="1" fillId="0" borderId="25" xfId="32" applyFont="1" applyBorder="1" applyAlignment="1">
      <alignment horizontal="centerContinuous" vertical="center" wrapText="1"/>
      <protection/>
    </xf>
    <xf numFmtId="0" fontId="1" fillId="0" borderId="8" xfId="32" applyFont="1" applyBorder="1" applyAlignment="1">
      <alignment horizontal="centerContinuous" vertical="center" wrapText="1"/>
      <protection/>
    </xf>
    <xf numFmtId="0" fontId="1" fillId="0" borderId="6" xfId="32" applyFont="1" applyBorder="1" applyAlignment="1">
      <alignment horizontal="centerContinuous" vertical="center" wrapText="1"/>
      <protection/>
    </xf>
    <xf numFmtId="0" fontId="1" fillId="0" borderId="5" xfId="32" applyFont="1" applyBorder="1" applyAlignment="1">
      <alignment horizontal="centerContinuous" vertical="center" wrapText="1"/>
      <protection/>
    </xf>
    <xf numFmtId="0" fontId="1" fillId="0" borderId="4" xfId="32" applyFont="1" applyBorder="1" applyAlignment="1">
      <alignment horizontal="centerContinuous" vertical="center" wrapText="1"/>
      <protection/>
    </xf>
    <xf numFmtId="0" fontId="1" fillId="0" borderId="12" xfId="32" applyFont="1" applyBorder="1" applyAlignment="1">
      <alignment horizontal="centerContinuous" vertical="center" wrapText="1"/>
      <protection/>
    </xf>
    <xf numFmtId="0" fontId="1" fillId="0" borderId="21" xfId="32" applyFont="1" applyBorder="1" applyAlignment="1">
      <alignment vertical="center"/>
      <protection/>
    </xf>
    <xf numFmtId="188" fontId="1" fillId="0" borderId="22" xfId="32" applyNumberFormat="1" applyFont="1" applyBorder="1" applyAlignment="1">
      <alignment vertical="center"/>
      <protection/>
    </xf>
    <xf numFmtId="188" fontId="1" fillId="0" borderId="7" xfId="32" applyNumberFormat="1" applyFont="1" applyBorder="1" applyAlignment="1">
      <alignment vertical="center"/>
      <protection/>
    </xf>
    <xf numFmtId="188" fontId="1" fillId="0" borderId="16" xfId="32" applyNumberFormat="1" applyFont="1" applyBorder="1" applyAlignment="1">
      <alignment vertical="center"/>
      <protection/>
    </xf>
    <xf numFmtId="192" fontId="1" fillId="0" borderId="17" xfId="32" applyNumberFormat="1" applyFont="1" applyBorder="1" applyAlignment="1">
      <alignment vertical="center"/>
      <protection/>
    </xf>
    <xf numFmtId="188" fontId="1" fillId="0" borderId="0" xfId="32" applyNumberFormat="1" applyFont="1" applyBorder="1" applyAlignment="1">
      <alignment vertical="center"/>
      <protection/>
    </xf>
    <xf numFmtId="188" fontId="1" fillId="0" borderId="15" xfId="32" applyNumberFormat="1" applyFont="1" applyBorder="1" applyAlignment="1">
      <alignment vertical="center"/>
      <protection/>
    </xf>
    <xf numFmtId="0" fontId="1" fillId="0" borderId="53" xfId="32" applyFont="1" applyBorder="1" applyAlignment="1">
      <alignment vertical="center"/>
      <protection/>
    </xf>
    <xf numFmtId="192" fontId="1" fillId="0" borderId="54" xfId="32" applyNumberFormat="1" applyFont="1" applyBorder="1" applyAlignment="1">
      <alignment vertical="center"/>
      <protection/>
    </xf>
    <xf numFmtId="192" fontId="1" fillId="0" borderId="10" xfId="32" applyNumberFormat="1" applyFont="1" applyBorder="1" applyAlignment="1">
      <alignment vertical="center"/>
      <protection/>
    </xf>
    <xf numFmtId="192" fontId="1" fillId="0" borderId="34" xfId="32" applyNumberFormat="1" applyFont="1" applyBorder="1" applyAlignment="1">
      <alignment vertical="center"/>
      <protection/>
    </xf>
    <xf numFmtId="192" fontId="1" fillId="0" borderId="11" xfId="32" applyNumberFormat="1" applyFont="1" applyBorder="1" applyAlignment="1">
      <alignment horizontal="right" vertical="center"/>
      <protection/>
    </xf>
    <xf numFmtId="192" fontId="1" fillId="0" borderId="55" xfId="32" applyNumberFormat="1" applyFont="1" applyBorder="1" applyAlignment="1">
      <alignment vertical="center"/>
      <protection/>
    </xf>
    <xf numFmtId="192" fontId="1" fillId="0" borderId="53" xfId="32" applyNumberFormat="1" applyFont="1" applyBorder="1" applyAlignment="1">
      <alignment vertical="center"/>
      <protection/>
    </xf>
    <xf numFmtId="0" fontId="8" fillId="0" borderId="0" xfId="32" applyFont="1" applyBorder="1" applyAlignment="1">
      <alignment vertical="center"/>
      <protection/>
    </xf>
    <xf numFmtId="0" fontId="1" fillId="0" borderId="24" xfId="32" applyFont="1" applyBorder="1" applyAlignment="1">
      <alignment vertical="center"/>
      <protection/>
    </xf>
    <xf numFmtId="192" fontId="1" fillId="0" borderId="25" xfId="32" applyNumberFormat="1" applyFont="1" applyBorder="1" applyAlignment="1">
      <alignment vertical="center"/>
      <protection/>
    </xf>
    <xf numFmtId="192" fontId="1" fillId="0" borderId="8" xfId="32" applyNumberFormat="1" applyFont="1" applyBorder="1" applyAlignment="1">
      <alignment vertical="center"/>
      <protection/>
    </xf>
    <xf numFmtId="192" fontId="1" fillId="0" borderId="6" xfId="32" applyNumberFormat="1" applyFont="1" applyBorder="1" applyAlignment="1">
      <alignment vertical="center"/>
      <protection/>
    </xf>
    <xf numFmtId="192" fontId="1" fillId="0" borderId="5" xfId="32" applyNumberFormat="1" applyFont="1" applyBorder="1" applyAlignment="1">
      <alignment horizontal="right" vertical="center"/>
      <protection/>
    </xf>
    <xf numFmtId="192" fontId="1" fillId="0" borderId="4" xfId="32" applyNumberFormat="1" applyFont="1" applyBorder="1" applyAlignment="1">
      <alignment vertical="center"/>
      <protection/>
    </xf>
    <xf numFmtId="0" fontId="7" fillId="0" borderId="72" xfId="32" applyFont="1" applyBorder="1" applyAlignment="1">
      <alignment vertical="center"/>
      <protection/>
    </xf>
    <xf numFmtId="188" fontId="1" fillId="0" borderId="65" xfId="32" applyNumberFormat="1" applyFont="1" applyBorder="1" applyAlignment="1">
      <alignment vertical="center"/>
      <protection/>
    </xf>
    <xf numFmtId="188" fontId="1" fillId="0" borderId="66" xfId="32" applyNumberFormat="1" applyFont="1" applyBorder="1" applyAlignment="1">
      <alignment vertical="center"/>
      <protection/>
    </xf>
    <xf numFmtId="188" fontId="1" fillId="0" borderId="73" xfId="32" applyNumberFormat="1" applyFont="1" applyBorder="1" applyAlignment="1">
      <alignment vertical="center"/>
      <protection/>
    </xf>
    <xf numFmtId="192" fontId="1" fillId="0" borderId="67" xfId="32" applyNumberFormat="1" applyFont="1" applyBorder="1" applyAlignment="1">
      <alignment vertical="center"/>
      <protection/>
    </xf>
    <xf numFmtId="188" fontId="1" fillId="0" borderId="75" xfId="32" applyNumberFormat="1" applyFont="1" applyBorder="1" applyAlignment="1">
      <alignment vertical="center"/>
      <protection/>
    </xf>
    <xf numFmtId="0" fontId="1" fillId="0" borderId="0" xfId="33" applyFont="1" applyAlignment="1">
      <alignment vertical="center"/>
      <protection/>
    </xf>
    <xf numFmtId="192" fontId="1" fillId="0" borderId="0" xfId="33" applyNumberFormat="1" applyFont="1" applyAlignment="1">
      <alignment vertical="center"/>
      <protection/>
    </xf>
    <xf numFmtId="191" fontId="1" fillId="0" borderId="0" xfId="33" applyNumberFormat="1" applyFont="1" applyAlignment="1">
      <alignment vertical="center"/>
      <protection/>
    </xf>
    <xf numFmtId="0" fontId="1" fillId="0" borderId="0" xfId="33" applyFont="1" applyAlignment="1">
      <alignment horizontal="right" vertical="center"/>
      <protection/>
    </xf>
    <xf numFmtId="49" fontId="1" fillId="0" borderId="59" xfId="34" applyNumberFormat="1" applyFont="1" applyBorder="1" applyAlignment="1">
      <alignment horizontal="centerContinuous" vertical="center"/>
      <protection/>
    </xf>
    <xf numFmtId="49" fontId="1" fillId="0" borderId="39" xfId="34" applyNumberFormat="1" applyFont="1" applyBorder="1" applyAlignment="1">
      <alignment horizontal="centerContinuous" vertical="center"/>
      <protection/>
    </xf>
    <xf numFmtId="49" fontId="1" fillId="0" borderId="40" xfId="34" applyNumberFormat="1" applyFont="1" applyBorder="1" applyAlignment="1">
      <alignment horizontal="centerContinuous" vertical="center"/>
      <protection/>
    </xf>
    <xf numFmtId="49" fontId="1" fillId="0" borderId="25" xfId="34" applyNumberFormat="1" applyFont="1" applyBorder="1" applyAlignment="1">
      <alignment horizontal="centerContinuous" vertical="center"/>
      <protection/>
    </xf>
    <xf numFmtId="49" fontId="1" fillId="0" borderId="8" xfId="34" applyNumberFormat="1" applyFont="1" applyBorder="1" applyAlignment="1">
      <alignment horizontal="centerContinuous" vertical="center"/>
      <protection/>
    </xf>
    <xf numFmtId="49" fontId="1" fillId="0" borderId="5" xfId="34" applyNumberFormat="1" applyFont="1" applyBorder="1" applyAlignment="1">
      <alignment horizontal="centerContinuous" vertical="center" wrapText="1"/>
      <protection/>
    </xf>
    <xf numFmtId="49" fontId="6" fillId="0" borderId="5" xfId="34" applyNumberFormat="1" applyFont="1" applyBorder="1" applyAlignment="1">
      <alignment horizontal="centerContinuous" vertical="center" wrapText="1"/>
      <protection/>
    </xf>
    <xf numFmtId="0" fontId="6" fillId="0" borderId="0" xfId="33" applyFont="1" applyAlignment="1">
      <alignment vertical="center"/>
      <protection/>
    </xf>
    <xf numFmtId="0" fontId="1" fillId="0" borderId="21" xfId="33" applyFont="1" applyBorder="1" applyAlignment="1">
      <alignment vertical="center"/>
      <protection/>
    </xf>
    <xf numFmtId="3" fontId="1" fillId="0" borderId="22" xfId="33" applyNumberFormat="1" applyFont="1" applyBorder="1" applyAlignment="1">
      <alignment vertical="center"/>
      <protection/>
    </xf>
    <xf numFmtId="3" fontId="1" fillId="0" borderId="15" xfId="33" applyNumberFormat="1" applyFont="1" applyBorder="1" applyAlignment="1">
      <alignment vertical="center"/>
      <protection/>
    </xf>
    <xf numFmtId="4" fontId="1" fillId="0" borderId="17" xfId="33" applyNumberFormat="1" applyFont="1" applyBorder="1" applyAlignment="1">
      <alignment vertical="center"/>
      <protection/>
    </xf>
    <xf numFmtId="3" fontId="1" fillId="0" borderId="0" xfId="33" applyNumberFormat="1" applyFont="1" applyBorder="1" applyAlignment="1">
      <alignment vertical="center"/>
      <protection/>
    </xf>
    <xf numFmtId="4" fontId="1" fillId="0" borderId="0" xfId="33" applyNumberFormat="1" applyFont="1" applyBorder="1" applyAlignment="1">
      <alignment vertical="center"/>
      <protection/>
    </xf>
    <xf numFmtId="3" fontId="1" fillId="0" borderId="17" xfId="33" applyNumberFormat="1" applyFont="1" applyBorder="1" applyAlignment="1">
      <alignment vertical="center"/>
      <protection/>
    </xf>
    <xf numFmtId="4" fontId="1" fillId="0" borderId="0" xfId="33" applyNumberFormat="1" applyFont="1" applyBorder="1" applyAlignment="1">
      <alignment horizontal="right" vertical="center"/>
      <protection/>
    </xf>
    <xf numFmtId="0" fontId="7" fillId="0" borderId="26" xfId="33" applyFont="1" applyBorder="1" applyAlignment="1">
      <alignment vertical="center"/>
      <protection/>
    </xf>
    <xf numFmtId="3" fontId="7" fillId="0" borderId="56" xfId="33" applyNumberFormat="1" applyFont="1" applyBorder="1" applyAlignment="1">
      <alignment vertical="center"/>
      <protection/>
    </xf>
    <xf numFmtId="3" fontId="7" fillId="0" borderId="48" xfId="33" applyNumberFormat="1" applyFont="1" applyBorder="1" applyAlignment="1">
      <alignment vertical="center"/>
      <protection/>
    </xf>
    <xf numFmtId="4" fontId="7" fillId="0" borderId="50" xfId="33" applyNumberFormat="1" applyFont="1" applyBorder="1" applyAlignment="1">
      <alignment vertical="center"/>
      <protection/>
    </xf>
    <xf numFmtId="3" fontId="7" fillId="0" borderId="51" xfId="33" applyNumberFormat="1" applyFont="1" applyBorder="1" applyAlignment="1">
      <alignment vertical="center"/>
      <protection/>
    </xf>
    <xf numFmtId="4" fontId="7" fillId="0" borderId="51" xfId="33" applyNumberFormat="1" applyFont="1" applyBorder="1" applyAlignment="1">
      <alignment vertical="center"/>
      <protection/>
    </xf>
    <xf numFmtId="3" fontId="7" fillId="0" borderId="50" xfId="33" applyNumberFormat="1" applyFont="1" applyBorder="1" applyAlignment="1">
      <alignment vertical="center"/>
      <protection/>
    </xf>
    <xf numFmtId="0" fontId="7" fillId="0" borderId="0" xfId="33" applyFont="1" applyAlignment="1">
      <alignment vertical="center"/>
      <protection/>
    </xf>
    <xf numFmtId="0" fontId="7" fillId="0" borderId="27" xfId="33" applyFont="1" applyBorder="1" applyAlignment="1">
      <alignment vertical="center"/>
      <protection/>
    </xf>
    <xf numFmtId="3" fontId="7" fillId="0" borderId="36" xfId="33" applyNumberFormat="1" applyFont="1" applyBorder="1" applyAlignment="1">
      <alignment vertical="center"/>
      <protection/>
    </xf>
    <xf numFmtId="3" fontId="7" fillId="0" borderId="12" xfId="33" applyNumberFormat="1" applyFont="1" applyBorder="1" applyAlignment="1">
      <alignment vertical="center"/>
      <protection/>
    </xf>
    <xf numFmtId="4" fontId="7" fillId="0" borderId="52" xfId="33" applyNumberFormat="1" applyFont="1" applyBorder="1" applyAlignment="1">
      <alignment vertical="center"/>
      <protection/>
    </xf>
    <xf numFmtId="3" fontId="7" fillId="0" borderId="58" xfId="33" applyNumberFormat="1" applyFont="1" applyBorder="1" applyAlignment="1">
      <alignment vertical="center"/>
      <protection/>
    </xf>
    <xf numFmtId="4" fontId="7" fillId="0" borderId="58" xfId="33" applyNumberFormat="1" applyFont="1" applyBorder="1" applyAlignment="1">
      <alignment vertical="center"/>
      <protection/>
    </xf>
    <xf numFmtId="3" fontId="7" fillId="0" borderId="52" xfId="33" applyNumberFormat="1" applyFont="1" applyBorder="1" applyAlignment="1">
      <alignment vertical="center"/>
      <protection/>
    </xf>
    <xf numFmtId="0" fontId="7" fillId="0" borderId="24" xfId="33" applyFont="1" applyBorder="1" applyAlignment="1">
      <alignment vertical="center"/>
      <protection/>
    </xf>
    <xf numFmtId="3" fontId="7" fillId="0" borderId="25" xfId="33" applyNumberFormat="1" applyFont="1" applyBorder="1" applyAlignment="1">
      <alignment vertical="center"/>
      <protection/>
    </xf>
    <xf numFmtId="3" fontId="7" fillId="0" borderId="8" xfId="33" applyNumberFormat="1" applyFont="1" applyBorder="1" applyAlignment="1">
      <alignment vertical="center"/>
      <protection/>
    </xf>
    <xf numFmtId="4" fontId="7" fillId="0" borderId="5" xfId="33" applyNumberFormat="1" applyFont="1" applyBorder="1" applyAlignment="1">
      <alignment vertical="center"/>
      <protection/>
    </xf>
    <xf numFmtId="3" fontId="7" fillId="0" borderId="4" xfId="33" applyNumberFormat="1" applyFont="1" applyBorder="1" applyAlignment="1">
      <alignment vertical="center"/>
      <protection/>
    </xf>
    <xf numFmtId="4" fontId="7" fillId="0" borderId="4" xfId="33" applyNumberFormat="1" applyFont="1" applyBorder="1" applyAlignment="1">
      <alignment vertical="center"/>
      <protection/>
    </xf>
    <xf numFmtId="3" fontId="7" fillId="0" borderId="5" xfId="33" applyNumberFormat="1" applyFont="1" applyBorder="1" applyAlignment="1">
      <alignment vertical="center"/>
      <protection/>
    </xf>
    <xf numFmtId="0" fontId="8" fillId="0" borderId="0" xfId="33" applyFont="1" applyAlignment="1">
      <alignment vertical="center"/>
      <protection/>
    </xf>
    <xf numFmtId="192" fontId="8" fillId="0" borderId="0" xfId="33" applyNumberFormat="1" applyFont="1" applyAlignment="1">
      <alignment vertical="center"/>
      <protection/>
    </xf>
    <xf numFmtId="191" fontId="8" fillId="0" borderId="0" xfId="33" applyNumberFormat="1" applyFont="1" applyAlignment="1">
      <alignment vertical="center"/>
      <protection/>
    </xf>
    <xf numFmtId="192" fontId="8" fillId="0" borderId="0" xfId="34" applyNumberFormat="1" applyFont="1" applyAlignment="1">
      <alignment vertical="center"/>
      <protection/>
    </xf>
    <xf numFmtId="0" fontId="35" fillId="0" borderId="0" xfId="33" applyFont="1" applyAlignment="1">
      <alignment vertical="center"/>
      <protection/>
    </xf>
    <xf numFmtId="0" fontId="39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/>
    </xf>
    <xf numFmtId="3" fontId="7" fillId="0" borderId="49" xfId="0" applyNumberFormat="1" applyFont="1" applyBorder="1" applyAlignment="1">
      <alignment/>
    </xf>
    <xf numFmtId="4" fontId="7" fillId="0" borderId="50" xfId="0" applyNumberFormat="1" applyFont="1" applyBorder="1" applyAlignment="1">
      <alignment/>
    </xf>
    <xf numFmtId="3" fontId="7" fillId="0" borderId="49" xfId="0" applyNumberFormat="1" applyFont="1" applyBorder="1" applyAlignment="1">
      <alignment vertical="center"/>
    </xf>
    <xf numFmtId="4" fontId="7" fillId="0" borderId="50" xfId="0" applyNumberFormat="1" applyFont="1" applyBorder="1" applyAlignment="1">
      <alignment vertical="center"/>
    </xf>
    <xf numFmtId="0" fontId="7" fillId="0" borderId="27" xfId="0" applyFont="1" applyBorder="1" applyAlignment="1">
      <alignment/>
    </xf>
    <xf numFmtId="3" fontId="7" fillId="0" borderId="33" xfId="0" applyNumberFormat="1" applyFont="1" applyBorder="1" applyAlignment="1">
      <alignment vertical="center"/>
    </xf>
    <xf numFmtId="4" fontId="7" fillId="0" borderId="52" xfId="0" applyNumberFormat="1" applyFont="1" applyBorder="1" applyAlignment="1">
      <alignment vertical="center"/>
    </xf>
    <xf numFmtId="0" fontId="7" fillId="0" borderId="24" xfId="0" applyFont="1" applyBorder="1" applyAlignment="1">
      <alignment/>
    </xf>
    <xf numFmtId="3" fontId="7" fillId="0" borderId="6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4" fontId="1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 horizontal="right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3" fontId="7" fillId="0" borderId="33" xfId="0" applyNumberFormat="1" applyFont="1" applyBorder="1" applyAlignment="1">
      <alignment/>
    </xf>
    <xf numFmtId="4" fontId="7" fillId="0" borderId="52" xfId="0" applyNumberFormat="1" applyFont="1" applyBorder="1" applyAlignment="1">
      <alignment/>
    </xf>
    <xf numFmtId="0" fontId="7" fillId="0" borderId="24" xfId="0" applyFont="1" applyBorder="1" applyAlignment="1">
      <alignment/>
    </xf>
    <xf numFmtId="3" fontId="7" fillId="0" borderId="6" xfId="0" applyNumberFormat="1" applyFont="1" applyBorder="1" applyAlignment="1">
      <alignment/>
    </xf>
    <xf numFmtId="0" fontId="9" fillId="0" borderId="0" xfId="27" applyFont="1" applyAlignment="1">
      <alignment vertical="top"/>
      <protection/>
    </xf>
    <xf numFmtId="168" fontId="1" fillId="0" borderId="0" xfId="27" applyNumberFormat="1" applyFont="1" applyAlignment="1">
      <alignment horizontal="right"/>
      <protection/>
    </xf>
    <xf numFmtId="0" fontId="8" fillId="0" borderId="21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" fillId="0" borderId="22" xfId="27" applyFont="1" applyBorder="1" applyAlignment="1">
      <alignment vertical="center"/>
      <protection/>
    </xf>
    <xf numFmtId="3" fontId="1" fillId="0" borderId="22" xfId="27" applyNumberFormat="1" applyFont="1" applyBorder="1" applyAlignment="1">
      <alignment vertical="center"/>
      <protection/>
    </xf>
    <xf numFmtId="3" fontId="1" fillId="0" borderId="15" xfId="27" applyNumberFormat="1" applyFont="1" applyBorder="1" applyAlignment="1">
      <alignment vertical="center"/>
      <protection/>
    </xf>
    <xf numFmtId="4" fontId="1" fillId="0" borderId="17" xfId="27" applyNumberFormat="1" applyFont="1" applyBorder="1" applyAlignment="1">
      <alignment vertical="center"/>
      <protection/>
    </xf>
    <xf numFmtId="4" fontId="1" fillId="0" borderId="17" xfId="27" applyNumberFormat="1" applyFont="1" applyBorder="1" applyAlignment="1">
      <alignment horizontal="right" vertical="center"/>
      <protection/>
    </xf>
    <xf numFmtId="0" fontId="1" fillId="0" borderId="25" xfId="27" applyFont="1" applyBorder="1" applyAlignment="1">
      <alignment vertical="center"/>
      <protection/>
    </xf>
    <xf numFmtId="3" fontId="1" fillId="0" borderId="25" xfId="27" applyNumberFormat="1" applyFont="1" applyBorder="1" applyAlignment="1">
      <alignment vertical="center"/>
      <protection/>
    </xf>
    <xf numFmtId="3" fontId="1" fillId="0" borderId="8" xfId="27" applyNumberFormat="1" applyFont="1" applyBorder="1" applyAlignment="1">
      <alignment vertical="center"/>
      <protection/>
    </xf>
    <xf numFmtId="4" fontId="1" fillId="0" borderId="5" xfId="27" applyNumberFormat="1" applyFont="1" applyBorder="1" applyAlignment="1">
      <alignment vertical="center"/>
      <protection/>
    </xf>
    <xf numFmtId="3" fontId="1" fillId="0" borderId="16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2" fontId="1" fillId="0" borderId="6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 vertical="center"/>
    </xf>
    <xf numFmtId="2" fontId="1" fillId="0" borderId="37" xfId="0" applyNumberFormat="1" applyFont="1" applyBorder="1" applyAlignment="1">
      <alignment horizontal="right" vertical="center"/>
    </xf>
    <xf numFmtId="0" fontId="6" fillId="0" borderId="0" xfId="27" applyFont="1" applyAlignment="1">
      <alignment/>
      <protection/>
    </xf>
    <xf numFmtId="0" fontId="7" fillId="0" borderId="79" xfId="0" applyFont="1" applyBorder="1" applyAlignment="1">
      <alignment/>
    </xf>
    <xf numFmtId="4" fontId="7" fillId="0" borderId="4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39" fillId="0" borderId="0" xfId="0" applyFont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2" fontId="1" fillId="0" borderId="17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1" fillId="0" borderId="8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21" xfId="31" applyFont="1" applyBorder="1" applyAlignment="1">
      <alignment vertical="center"/>
      <protection/>
    </xf>
    <xf numFmtId="0" fontId="1" fillId="0" borderId="24" xfId="31" applyFont="1" applyBorder="1" applyAlignment="1">
      <alignment vertical="center"/>
      <protection/>
    </xf>
    <xf numFmtId="0" fontId="1" fillId="0" borderId="67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3" fontId="7" fillId="0" borderId="50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4" fontId="7" fillId="0" borderId="67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/>
    </xf>
    <xf numFmtId="3" fontId="1" fillId="0" borderId="6" xfId="0" applyNumberFormat="1" applyFont="1" applyBorder="1" applyAlignment="1">
      <alignment vertical="center"/>
    </xf>
    <xf numFmtId="0" fontId="9" fillId="0" borderId="0" xfId="28" applyFont="1">
      <alignment/>
      <protection/>
    </xf>
    <xf numFmtId="0" fontId="8" fillId="0" borderId="0" xfId="28" applyFont="1">
      <alignment/>
      <protection/>
    </xf>
    <xf numFmtId="0" fontId="6" fillId="0" borderId="0" xfId="28" applyFont="1" applyAlignment="1">
      <alignment horizontal="right"/>
      <protection/>
    </xf>
    <xf numFmtId="0" fontId="1" fillId="0" borderId="20" xfId="28" applyFont="1" applyBorder="1" applyAlignment="1">
      <alignment horizontal="center" vertical="center"/>
      <protection/>
    </xf>
    <xf numFmtId="0" fontId="1" fillId="0" borderId="31" xfId="28" applyFont="1" applyBorder="1" applyAlignment="1">
      <alignment horizontal="center" vertical="center"/>
      <protection/>
    </xf>
    <xf numFmtId="0" fontId="1" fillId="0" borderId="32" xfId="28" applyFont="1" applyBorder="1" applyAlignment="1">
      <alignment horizontal="center" vertical="center"/>
      <protection/>
    </xf>
    <xf numFmtId="0" fontId="1" fillId="0" borderId="0" xfId="28" applyFont="1" applyBorder="1" applyAlignment="1">
      <alignment vertical="center"/>
      <protection/>
    </xf>
    <xf numFmtId="0" fontId="8" fillId="0" borderId="0" xfId="28" applyFont="1" applyAlignment="1">
      <alignment vertical="center"/>
      <protection/>
    </xf>
    <xf numFmtId="0" fontId="1" fillId="0" borderId="24" xfId="28" applyFont="1" applyBorder="1" applyAlignment="1">
      <alignment horizontal="center" vertical="center"/>
      <protection/>
    </xf>
    <xf numFmtId="0" fontId="1" fillId="0" borderId="6" xfId="28" applyFont="1" applyBorder="1" applyAlignment="1">
      <alignment horizontal="center" vertical="center"/>
      <protection/>
    </xf>
    <xf numFmtId="0" fontId="1" fillId="0" borderId="37" xfId="28" applyFont="1" applyBorder="1" applyAlignment="1">
      <alignment horizontal="center" vertical="center"/>
      <protection/>
    </xf>
    <xf numFmtId="0" fontId="1" fillId="0" borderId="21" xfId="28" applyFont="1" applyBorder="1" applyAlignment="1">
      <alignment horizontal="left" vertical="center"/>
      <protection/>
    </xf>
    <xf numFmtId="0" fontId="8" fillId="0" borderId="0" xfId="28" applyFont="1" applyBorder="1" applyAlignment="1">
      <alignment horizontal="right" vertical="center"/>
      <protection/>
    </xf>
    <xf numFmtId="0" fontId="1" fillId="0" borderId="21" xfId="28" applyFont="1" applyBorder="1" applyAlignment="1">
      <alignment vertical="center"/>
      <protection/>
    </xf>
    <xf numFmtId="0" fontId="1" fillId="0" borderId="24" xfId="28" applyFont="1" applyBorder="1" applyAlignment="1">
      <alignment vertical="center"/>
      <protection/>
    </xf>
    <xf numFmtId="0" fontId="1" fillId="0" borderId="24" xfId="28" applyFont="1" applyBorder="1" applyAlignment="1">
      <alignment horizontal="left" vertical="center"/>
      <protection/>
    </xf>
    <xf numFmtId="0" fontId="7" fillId="0" borderId="24" xfId="28" applyFont="1" applyBorder="1" applyAlignment="1">
      <alignment horizontal="left" vertical="center"/>
      <protection/>
    </xf>
    <xf numFmtId="0" fontId="7" fillId="0" borderId="0" xfId="28" applyFont="1" applyBorder="1" applyAlignment="1">
      <alignment horizontal="right" vertical="center"/>
      <protection/>
    </xf>
    <xf numFmtId="2" fontId="7" fillId="0" borderId="37" xfId="0" applyNumberFormat="1" applyFont="1" applyBorder="1" applyAlignment="1">
      <alignment horizontal="right" vertical="center"/>
    </xf>
    <xf numFmtId="0" fontId="37" fillId="0" borderId="79" xfId="0" applyFont="1" applyBorder="1" applyAlignment="1">
      <alignment/>
    </xf>
    <xf numFmtId="3" fontId="37" fillId="0" borderId="68" xfId="0" applyNumberFormat="1" applyFont="1" applyBorder="1" applyAlignment="1">
      <alignment/>
    </xf>
    <xf numFmtId="4" fontId="37" fillId="0" borderId="40" xfId="0" applyNumberFormat="1" applyFont="1" applyBorder="1" applyAlignment="1">
      <alignment/>
    </xf>
    <xf numFmtId="0" fontId="37" fillId="0" borderId="26" xfId="0" applyFont="1" applyBorder="1" applyAlignment="1">
      <alignment/>
    </xf>
    <xf numFmtId="3" fontId="37" fillId="0" borderId="49" xfId="0" applyNumberFormat="1" applyFont="1" applyBorder="1" applyAlignment="1">
      <alignment/>
    </xf>
    <xf numFmtId="4" fontId="37" fillId="0" borderId="50" xfId="0" applyNumberFormat="1" applyFont="1" applyBorder="1" applyAlignment="1">
      <alignment/>
    </xf>
    <xf numFmtId="0" fontId="37" fillId="0" borderId="79" xfId="31" applyFont="1" applyBorder="1" applyAlignment="1">
      <alignment vertical="center"/>
      <protection/>
    </xf>
    <xf numFmtId="0" fontId="37" fillId="0" borderId="26" xfId="31" applyFont="1" applyBorder="1" applyAlignment="1">
      <alignment vertical="center"/>
      <protection/>
    </xf>
    <xf numFmtId="0" fontId="6" fillId="0" borderId="20" xfId="0" applyFont="1" applyBorder="1" applyAlignment="1">
      <alignment horizontal="center"/>
    </xf>
    <xf numFmtId="0" fontId="8" fillId="0" borderId="59" xfId="30" applyFont="1" applyBorder="1" applyAlignment="1">
      <alignment horizontal="centerContinuous" vertical="top" wrapText="1"/>
      <protection/>
    </xf>
    <xf numFmtId="0" fontId="8" fillId="0" borderId="40" xfId="30" applyFont="1" applyBorder="1" applyAlignment="1">
      <alignment horizontal="centerContinuous" vertical="center"/>
      <protection/>
    </xf>
    <xf numFmtId="0" fontId="8" fillId="0" borderId="39" xfId="30" applyFont="1" applyBorder="1" applyAlignment="1">
      <alignment horizontal="centerContinuous" vertical="top" wrapText="1"/>
      <protection/>
    </xf>
    <xf numFmtId="0" fontId="8" fillId="0" borderId="40" xfId="30" applyFont="1" applyBorder="1" applyAlignment="1">
      <alignment horizontal="centerContinuous" vertical="top" wrapText="1"/>
      <protection/>
    </xf>
    <xf numFmtId="0" fontId="6" fillId="0" borderId="24" xfId="0" applyFont="1" applyBorder="1" applyAlignment="1">
      <alignment horizontal="center"/>
    </xf>
    <xf numFmtId="0" fontId="6" fillId="0" borderId="25" xfId="23" applyFont="1" applyBorder="1" applyAlignment="1">
      <alignment horizontal="centerContinuous" vertical="center"/>
      <protection/>
    </xf>
    <xf numFmtId="0" fontId="6" fillId="0" borderId="37" xfId="23" applyFont="1" applyBorder="1" applyAlignment="1">
      <alignment horizontal="center" vertical="center"/>
      <protection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4" fontId="6" fillId="0" borderId="38" xfId="0" applyNumberFormat="1" applyFont="1" applyBorder="1" applyAlignment="1">
      <alignment vertical="center"/>
    </xf>
    <xf numFmtId="4" fontId="6" fillId="0" borderId="32" xfId="0" applyNumberFormat="1" applyFont="1" applyBorder="1" applyAlignment="1">
      <alignment vertical="center"/>
    </xf>
    <xf numFmtId="4" fontId="6" fillId="0" borderId="3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8" fillId="0" borderId="39" xfId="30" applyFont="1" applyBorder="1" applyAlignment="1">
      <alignment horizontal="centerContinuous" vertical="center" wrapText="1"/>
      <protection/>
    </xf>
    <xf numFmtId="0" fontId="8" fillId="0" borderId="40" xfId="30" applyFont="1" applyBorder="1" applyAlignment="1">
      <alignment horizontal="centerContinuous" vertical="center" wrapText="1"/>
      <protection/>
    </xf>
    <xf numFmtId="0" fontId="8" fillId="0" borderId="39" xfId="30" applyFont="1" applyBorder="1" applyAlignment="1">
      <alignment horizontal="centerContinuous" vertical="center"/>
      <protection/>
    </xf>
    <xf numFmtId="4" fontId="6" fillId="0" borderId="29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39" fillId="0" borderId="76" xfId="30" applyFont="1" applyBorder="1" applyAlignment="1">
      <alignment horizontal="centerContinuous" vertical="center"/>
      <protection/>
    </xf>
    <xf numFmtId="0" fontId="39" fillId="0" borderId="69" xfId="30" applyFont="1" applyBorder="1" applyAlignment="1">
      <alignment horizontal="centerContinuous" vertical="center"/>
      <protection/>
    </xf>
    <xf numFmtId="0" fontId="39" fillId="0" borderId="59" xfId="30" applyFont="1" applyBorder="1" applyAlignment="1">
      <alignment horizontal="centerContinuous" vertical="center"/>
      <protection/>
    </xf>
    <xf numFmtId="0" fontId="39" fillId="0" borderId="25" xfId="23" applyFont="1" applyBorder="1" applyAlignment="1">
      <alignment horizontal="centerContinuous" vertical="center"/>
      <protection/>
    </xf>
    <xf numFmtId="0" fontId="39" fillId="0" borderId="8" xfId="23" applyFont="1" applyBorder="1" applyAlignment="1">
      <alignment horizontal="centerContinuous" vertical="center"/>
      <protection/>
    </xf>
    <xf numFmtId="0" fontId="39" fillId="0" borderId="5" xfId="23" applyFont="1" applyBorder="1" applyAlignment="1">
      <alignment horizontal="centerContinuous" vertical="center" wrapText="1"/>
      <protection/>
    </xf>
    <xf numFmtId="0" fontId="6" fillId="0" borderId="21" xfId="0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4" fontId="6" fillId="0" borderId="3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0" fontId="1" fillId="0" borderId="61" xfId="0" applyFont="1" applyBorder="1" applyAlignment="1">
      <alignment horizontal="center"/>
    </xf>
    <xf numFmtId="0" fontId="62" fillId="0" borderId="54" xfId="0" applyFont="1" applyBorder="1" applyAlignment="1">
      <alignment horizontal="left"/>
    </xf>
    <xf numFmtId="0" fontId="62" fillId="0" borderId="55" xfId="0" applyFont="1" applyBorder="1" applyAlignment="1">
      <alignment horizontal="left"/>
    </xf>
    <xf numFmtId="0" fontId="62" fillId="0" borderId="1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3" fontId="1" fillId="0" borderId="6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2" fontId="1" fillId="0" borderId="61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15" fillId="0" borderId="27" xfId="0" applyFont="1" applyBorder="1" applyAlignment="1">
      <alignment/>
    </xf>
    <xf numFmtId="2" fontId="15" fillId="0" borderId="19" xfId="0" applyNumberFormat="1" applyFont="1" applyBorder="1" applyAlignment="1">
      <alignment/>
    </xf>
    <xf numFmtId="2" fontId="7" fillId="0" borderId="19" xfId="0" applyNumberFormat="1" applyFont="1" applyBorder="1" applyAlignment="1">
      <alignment horizontal="right"/>
    </xf>
    <xf numFmtId="0" fontId="62" fillId="0" borderId="22" xfId="0" applyFont="1" applyBorder="1" applyAlignment="1">
      <alignment horizontal="left"/>
    </xf>
    <xf numFmtId="3" fontId="62" fillId="0" borderId="55" xfId="0" applyNumberFormat="1" applyFont="1" applyBorder="1" applyAlignment="1">
      <alignment horizontal="left"/>
    </xf>
    <xf numFmtId="2" fontId="62" fillId="0" borderId="55" xfId="0" applyNumberFormat="1" applyFont="1" applyBorder="1" applyAlignment="1">
      <alignment horizontal="left"/>
    </xf>
    <xf numFmtId="2" fontId="62" fillId="0" borderId="11" xfId="0" applyNumberFormat="1" applyFont="1" applyBorder="1" applyAlignment="1">
      <alignment horizontal="left"/>
    </xf>
    <xf numFmtId="3" fontId="1" fillId="0" borderId="6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2" fontId="1" fillId="0" borderId="61" xfId="0" applyNumberFormat="1" applyFont="1" applyBorder="1" applyAlignment="1">
      <alignment horizontal="center"/>
    </xf>
    <xf numFmtId="0" fontId="15" fillId="0" borderId="26" xfId="0" applyFont="1" applyBorder="1" applyAlignment="1">
      <alignment/>
    </xf>
    <xf numFmtId="3" fontId="62" fillId="0" borderId="51" xfId="0" applyNumberFormat="1" applyFont="1" applyBorder="1" applyAlignment="1">
      <alignment horizontal="left"/>
    </xf>
    <xf numFmtId="2" fontId="62" fillId="0" borderId="51" xfId="0" applyNumberFormat="1" applyFont="1" applyBorder="1" applyAlignment="1">
      <alignment horizontal="left"/>
    </xf>
    <xf numFmtId="2" fontId="62" fillId="0" borderId="50" xfId="0" applyNumberFormat="1" applyFont="1" applyBorder="1" applyAlignment="1">
      <alignment horizontal="left"/>
    </xf>
    <xf numFmtId="3" fontId="6" fillId="0" borderId="6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2" fontId="6" fillId="0" borderId="61" xfId="0" applyNumberFormat="1" applyFont="1" applyBorder="1" applyAlignment="1">
      <alignment horizontal="right"/>
    </xf>
    <xf numFmtId="3" fontId="6" fillId="0" borderId="6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/>
    </xf>
    <xf numFmtId="2" fontId="6" fillId="0" borderId="18" xfId="0" applyNumberFormat="1" applyFont="1" applyBorder="1" applyAlignment="1">
      <alignment horizontal="right"/>
    </xf>
    <xf numFmtId="3" fontId="15" fillId="0" borderId="49" xfId="0" applyNumberFormat="1" applyFont="1" applyBorder="1" applyAlignment="1">
      <alignment/>
    </xf>
    <xf numFmtId="3" fontId="15" fillId="0" borderId="48" xfId="0" applyNumberFormat="1" applyFont="1" applyBorder="1" applyAlignment="1">
      <alignment/>
    </xf>
    <xf numFmtId="2" fontId="15" fillId="0" borderId="57" xfId="0" applyNumberFormat="1" applyFont="1" applyBorder="1" applyAlignment="1">
      <alignment/>
    </xf>
    <xf numFmtId="2" fontId="15" fillId="0" borderId="57" xfId="0" applyNumberFormat="1" applyFont="1" applyBorder="1" applyAlignment="1">
      <alignment horizontal="right"/>
    </xf>
    <xf numFmtId="3" fontId="15" fillId="0" borderId="33" xfId="0" applyNumberFormat="1" applyFont="1" applyBorder="1" applyAlignment="1">
      <alignment/>
    </xf>
    <xf numFmtId="2" fontId="15" fillId="0" borderId="19" xfId="0" applyNumberFormat="1" applyFont="1" applyBorder="1" applyAlignment="1">
      <alignment horizontal="right"/>
    </xf>
    <xf numFmtId="0" fontId="15" fillId="0" borderId="24" xfId="0" applyFont="1" applyBorder="1" applyAlignment="1">
      <alignment/>
    </xf>
    <xf numFmtId="3" fontId="15" fillId="0" borderId="6" xfId="0" applyNumberFormat="1" applyFont="1" applyBorder="1" applyAlignment="1">
      <alignment/>
    </xf>
    <xf numFmtId="3" fontId="15" fillId="0" borderId="8" xfId="0" applyNumberFormat="1" applyFont="1" applyBorder="1" applyAlignment="1">
      <alignment/>
    </xf>
    <xf numFmtId="2" fontId="15" fillId="0" borderId="37" xfId="0" applyNumberFormat="1" applyFont="1" applyBorder="1" applyAlignment="1">
      <alignment/>
    </xf>
    <xf numFmtId="2" fontId="15" fillId="0" borderId="37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4" fontId="1" fillId="0" borderId="6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62" fillId="0" borderId="55" xfId="0" applyNumberFormat="1" applyFont="1" applyBorder="1" applyAlignment="1">
      <alignment horizontal="left"/>
    </xf>
    <xf numFmtId="4" fontId="1" fillId="0" borderId="6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2" fontId="7" fillId="0" borderId="48" xfId="0" applyNumberFormat="1" applyFont="1" applyBorder="1" applyAlignment="1">
      <alignment/>
    </xf>
    <xf numFmtId="4" fontId="7" fillId="0" borderId="49" xfId="0" applyNumberFormat="1" applyFont="1" applyBorder="1" applyAlignment="1">
      <alignment/>
    </xf>
    <xf numFmtId="4" fontId="7" fillId="0" borderId="48" xfId="0" applyNumberFormat="1" applyFont="1" applyBorder="1" applyAlignment="1">
      <alignment/>
    </xf>
    <xf numFmtId="4" fontId="62" fillId="0" borderId="51" xfId="0" applyNumberFormat="1" applyFont="1" applyBorder="1" applyAlignment="1">
      <alignment horizontal="left"/>
    </xf>
    <xf numFmtId="2" fontId="7" fillId="0" borderId="8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167" fontId="1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vertical="center"/>
    </xf>
    <xf numFmtId="171" fontId="30" fillId="0" borderId="0" xfId="0" applyNumberFormat="1" applyFont="1" applyAlignment="1">
      <alignment vertical="center"/>
    </xf>
    <xf numFmtId="167" fontId="30" fillId="0" borderId="0" xfId="0" applyNumberFormat="1" applyFont="1" applyAlignment="1">
      <alignment horizontal="right" vertical="center"/>
    </xf>
    <xf numFmtId="167" fontId="30" fillId="0" borderId="0" xfId="0" applyNumberFormat="1" applyFont="1" applyAlignment="1">
      <alignment vertical="center"/>
    </xf>
    <xf numFmtId="168" fontId="30" fillId="0" borderId="0" xfId="0" applyNumberFormat="1" applyFont="1" applyAlignment="1">
      <alignment horizontal="right" vertical="center"/>
    </xf>
    <xf numFmtId="193" fontId="1" fillId="0" borderId="0" xfId="0" applyNumberFormat="1" applyFont="1" applyAlignment="1">
      <alignment horizontal="right" vertical="center"/>
    </xf>
    <xf numFmtId="0" fontId="1" fillId="0" borderId="20" xfId="0" applyFont="1" applyBorder="1" applyAlignment="1">
      <alignment vertical="center"/>
    </xf>
    <xf numFmtId="171" fontId="1" fillId="0" borderId="59" xfId="0" applyNumberFormat="1" applyFont="1" applyBorder="1" applyAlignment="1">
      <alignment horizontal="centerContinuous" vertical="center"/>
    </xf>
    <xf numFmtId="171" fontId="1" fillId="0" borderId="39" xfId="0" applyNumberFormat="1" applyFont="1" applyBorder="1" applyAlignment="1">
      <alignment horizontal="centerContinuous" vertical="center"/>
    </xf>
    <xf numFmtId="167" fontId="1" fillId="0" borderId="40" xfId="0" applyNumberFormat="1" applyFont="1" applyBorder="1" applyAlignment="1">
      <alignment horizontal="centerContinuous" vertical="center"/>
    </xf>
    <xf numFmtId="49" fontId="1" fillId="0" borderId="24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center" vertical="center"/>
    </xf>
    <xf numFmtId="167" fontId="1" fillId="0" borderId="5" xfId="0" applyNumberFormat="1" applyFont="1" applyBorder="1" applyAlignment="1">
      <alignment horizontal="centerContinuous" vertical="center" wrapText="1"/>
    </xf>
    <xf numFmtId="49" fontId="1" fillId="0" borderId="3" xfId="0" applyNumberFormat="1" applyFont="1" applyBorder="1" applyAlignment="1">
      <alignment horizontal="centerContinuous" vertical="center"/>
    </xf>
    <xf numFmtId="49" fontId="1" fillId="0" borderId="25" xfId="0" applyNumberFormat="1" applyFont="1" applyBorder="1" applyAlignment="1">
      <alignment horizontal="centerContinuous" vertical="center"/>
    </xf>
    <xf numFmtId="0" fontId="1" fillId="0" borderId="8" xfId="0" applyNumberFormat="1" applyFont="1" applyBorder="1" applyAlignment="1">
      <alignment horizontal="centerContinuous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Continuous" vertical="center"/>
    </xf>
    <xf numFmtId="3" fontId="1" fillId="0" borderId="0" xfId="0" applyNumberFormat="1" applyFont="1" applyAlignment="1">
      <alignment vertical="center"/>
    </xf>
    <xf numFmtId="3" fontId="1" fillId="0" borderId="7" xfId="0" applyNumberFormat="1" applyFont="1" applyBorder="1" applyAlignment="1">
      <alignment vertical="center"/>
    </xf>
    <xf numFmtId="167" fontId="1" fillId="0" borderId="17" xfId="0" applyNumberFormat="1" applyFont="1" applyBorder="1" applyAlignment="1">
      <alignment horizontal="right" vertical="center"/>
    </xf>
    <xf numFmtId="168" fontId="1" fillId="0" borderId="17" xfId="0" applyNumberFormat="1" applyFont="1" applyBorder="1" applyAlignment="1">
      <alignment horizontal="right" vertical="center"/>
    </xf>
    <xf numFmtId="164" fontId="1" fillId="0" borderId="30" xfId="0" applyNumberFormat="1" applyFont="1" applyBorder="1" applyAlignment="1">
      <alignment vertical="center"/>
    </xf>
    <xf numFmtId="2" fontId="1" fillId="0" borderId="22" xfId="0" applyNumberFormat="1" applyFont="1" applyBorder="1" applyAlignment="1">
      <alignment vertical="center"/>
    </xf>
    <xf numFmtId="2" fontId="1" fillId="0" borderId="18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3" fontId="7" fillId="0" borderId="65" xfId="0" applyNumberFormat="1" applyFont="1" applyBorder="1" applyAlignment="1">
      <alignment vertical="center"/>
    </xf>
    <xf numFmtId="167" fontId="7" fillId="0" borderId="67" xfId="0" applyNumberFormat="1" applyFont="1" applyBorder="1" applyAlignment="1">
      <alignment horizontal="right" vertical="center"/>
    </xf>
    <xf numFmtId="168" fontId="7" fillId="0" borderId="67" xfId="0" applyNumberFormat="1" applyFont="1" applyBorder="1" applyAlignment="1">
      <alignment horizontal="right" vertical="center"/>
    </xf>
    <xf numFmtId="164" fontId="7" fillId="0" borderId="65" xfId="0" applyNumberFormat="1" applyFont="1" applyBorder="1" applyAlignment="1">
      <alignment vertical="center"/>
    </xf>
    <xf numFmtId="164" fontId="7" fillId="0" borderId="71" xfId="0" applyNumberFormat="1" applyFont="1" applyBorder="1" applyAlignment="1">
      <alignment vertical="center"/>
    </xf>
    <xf numFmtId="2" fontId="7" fillId="0" borderId="65" xfId="0" applyNumberFormat="1" applyFont="1" applyBorder="1" applyAlignment="1">
      <alignment vertical="center"/>
    </xf>
    <xf numFmtId="2" fontId="7" fillId="0" borderId="74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1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71" fontId="1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88" fontId="1" fillId="0" borderId="2" xfId="0" applyNumberFormat="1" applyFont="1" applyBorder="1" applyAlignment="1">
      <alignment vertical="center"/>
    </xf>
    <xf numFmtId="188" fontId="1" fillId="0" borderId="17" xfId="0" applyNumberFormat="1" applyFont="1" applyBorder="1" applyAlignment="1">
      <alignment vertical="center"/>
    </xf>
    <xf numFmtId="194" fontId="1" fillId="0" borderId="2" xfId="0" applyNumberFormat="1" applyFont="1" applyBorder="1" applyAlignment="1">
      <alignment vertical="center"/>
    </xf>
    <xf numFmtId="194" fontId="1" fillId="0" borderId="17" xfId="0" applyNumberFormat="1" applyFont="1" applyBorder="1" applyAlignment="1">
      <alignment vertical="center"/>
    </xf>
    <xf numFmtId="188" fontId="1" fillId="0" borderId="17" xfId="0" applyNumberFormat="1" applyFont="1" applyBorder="1" applyAlignment="1">
      <alignment horizontal="center" vertical="center"/>
    </xf>
    <xf numFmtId="194" fontId="1" fillId="0" borderId="17" xfId="0" applyNumberFormat="1" applyFont="1" applyBorder="1" applyAlignment="1">
      <alignment horizontal="center" vertical="center"/>
    </xf>
    <xf numFmtId="188" fontId="1" fillId="0" borderId="2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194" fontId="1" fillId="0" borderId="2" xfId="0" applyNumberFormat="1" applyFont="1" applyBorder="1" applyAlignment="1">
      <alignment/>
    </xf>
    <xf numFmtId="194" fontId="1" fillId="0" borderId="17" xfId="0" applyNumberFormat="1" applyFont="1" applyBorder="1" applyAlignment="1">
      <alignment/>
    </xf>
    <xf numFmtId="194" fontId="1" fillId="0" borderId="3" xfId="0" applyNumberFormat="1" applyFont="1" applyBorder="1" applyAlignment="1">
      <alignment vertical="center"/>
    </xf>
    <xf numFmtId="188" fontId="7" fillId="0" borderId="70" xfId="0" applyNumberFormat="1" applyFont="1" applyBorder="1" applyAlignment="1">
      <alignment vertical="center"/>
    </xf>
    <xf numFmtId="188" fontId="7" fillId="0" borderId="67" xfId="0" applyNumberFormat="1" applyFont="1" applyBorder="1" applyAlignment="1">
      <alignment vertical="center"/>
    </xf>
    <xf numFmtId="194" fontId="7" fillId="0" borderId="3" xfId="0" applyNumberFormat="1" applyFont="1" applyBorder="1" applyAlignment="1">
      <alignment vertical="center"/>
    </xf>
    <xf numFmtId="194" fontId="7" fillId="0" borderId="67" xfId="0" applyNumberFormat="1" applyFont="1" applyBorder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193" fontId="30" fillId="0" borderId="0" xfId="0" applyNumberFormat="1" applyFont="1" applyAlignment="1">
      <alignment horizontal="right" vertical="center"/>
    </xf>
    <xf numFmtId="2" fontId="1" fillId="0" borderId="5" xfId="0" applyNumberFormat="1" applyFont="1" applyBorder="1" applyAlignment="1">
      <alignment horizontal="centerContinuous" vertical="center" wrapText="1"/>
    </xf>
    <xf numFmtId="174" fontId="1" fillId="0" borderId="16" xfId="0" applyNumberFormat="1" applyFont="1" applyBorder="1" applyAlignment="1">
      <alignment horizontal="right" vertical="center"/>
    </xf>
    <xf numFmtId="174" fontId="1" fillId="0" borderId="15" xfId="0" applyNumberFormat="1" applyFont="1" applyBorder="1" applyAlignment="1">
      <alignment horizontal="right" vertical="center"/>
    </xf>
    <xf numFmtId="172" fontId="1" fillId="0" borderId="17" xfId="0" applyNumberFormat="1" applyFont="1" applyBorder="1" applyAlignment="1">
      <alignment horizontal="right" vertical="center"/>
    </xf>
    <xf numFmtId="174" fontId="1" fillId="0" borderId="2" xfId="0" applyNumberFormat="1" applyFont="1" applyBorder="1" applyAlignment="1">
      <alignment horizontal="right" vertical="center"/>
    </xf>
    <xf numFmtId="172" fontId="1" fillId="0" borderId="5" xfId="0" applyNumberFormat="1" applyFont="1" applyBorder="1" applyAlignment="1">
      <alignment horizontal="right" vertical="center"/>
    </xf>
    <xf numFmtId="174" fontId="7" fillId="0" borderId="70" xfId="0" applyNumberFormat="1" applyFont="1" applyBorder="1" applyAlignment="1">
      <alignment horizontal="right" vertical="center"/>
    </xf>
    <xf numFmtId="174" fontId="7" fillId="0" borderId="66" xfId="0" applyNumberFormat="1" applyFont="1" applyBorder="1" applyAlignment="1">
      <alignment horizontal="right" vertical="center"/>
    </xf>
    <xf numFmtId="172" fontId="7" fillId="0" borderId="67" xfId="0" applyNumberFormat="1" applyFont="1" applyBorder="1" applyAlignment="1">
      <alignment horizontal="right" vertical="center"/>
    </xf>
    <xf numFmtId="19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72" fontId="1" fillId="0" borderId="0" xfId="0" applyNumberFormat="1" applyFont="1" applyAlignment="1">
      <alignment vertical="center"/>
    </xf>
    <xf numFmtId="172" fontId="7" fillId="0" borderId="0" xfId="0" applyNumberFormat="1" applyFont="1" applyAlignment="1">
      <alignment vertical="center"/>
    </xf>
    <xf numFmtId="0" fontId="31" fillId="0" borderId="4" xfId="0" applyFont="1" applyBorder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2" fontId="1" fillId="0" borderId="0" xfId="0" applyNumberFormat="1" applyFont="1" applyAlignment="1">
      <alignment horizontal="right" vertical="center"/>
    </xf>
    <xf numFmtId="172" fontId="1" fillId="0" borderId="1" xfId="0" applyNumberFormat="1" applyFont="1" applyBorder="1" applyAlignment="1">
      <alignment horizontal="centerContinuous" vertical="center"/>
    </xf>
    <xf numFmtId="2" fontId="1" fillId="0" borderId="28" xfId="0" applyNumberFormat="1" applyFont="1" applyBorder="1" applyAlignment="1">
      <alignment horizontal="centerContinuous" vertical="center"/>
    </xf>
    <xf numFmtId="2" fontId="1" fillId="0" borderId="1" xfId="0" applyNumberFormat="1" applyFont="1" applyBorder="1" applyAlignment="1">
      <alignment horizontal="centerContinuous" vertical="center"/>
    </xf>
    <xf numFmtId="172" fontId="1" fillId="0" borderId="5" xfId="0" applyNumberFormat="1" applyFont="1" applyBorder="1" applyAlignment="1">
      <alignment horizontal="centerContinuous" vertical="center"/>
    </xf>
    <xf numFmtId="2" fontId="1" fillId="0" borderId="22" xfId="0" applyNumberFormat="1" applyFont="1" applyBorder="1" applyAlignment="1">
      <alignment horizontal="centerContinuous" vertical="center"/>
    </xf>
    <xf numFmtId="2" fontId="1" fillId="0" borderId="17" xfId="0" applyNumberFormat="1" applyFont="1" applyBorder="1" applyAlignment="1">
      <alignment horizontal="centerContinuous" vertical="center"/>
    </xf>
    <xf numFmtId="2" fontId="1" fillId="0" borderId="5" xfId="0" applyNumberFormat="1" applyFont="1" applyBorder="1" applyAlignment="1">
      <alignment horizontal="centerContinuous" vertical="center"/>
    </xf>
    <xf numFmtId="172" fontId="1" fillId="0" borderId="67" xfId="0" applyNumberFormat="1" applyFont="1" applyBorder="1" applyAlignment="1">
      <alignment horizontal="centerContinuous" vertical="center" wrapText="1"/>
    </xf>
    <xf numFmtId="1" fontId="1" fillId="0" borderId="70" xfId="0" applyNumberFormat="1" applyFont="1" applyBorder="1" applyAlignment="1">
      <alignment horizontal="centerContinuous" vertical="center"/>
    </xf>
    <xf numFmtId="1" fontId="1" fillId="0" borderId="67" xfId="0" applyNumberFormat="1" applyFont="1" applyBorder="1" applyAlignment="1">
      <alignment horizontal="centerContinuous" vertical="center"/>
    </xf>
    <xf numFmtId="1" fontId="1" fillId="0" borderId="67" xfId="0" applyNumberFormat="1" applyFont="1" applyBorder="1" applyAlignment="1">
      <alignment horizontal="center" vertical="center"/>
    </xf>
    <xf numFmtId="195" fontId="1" fillId="0" borderId="15" xfId="0" applyNumberFormat="1" applyFont="1" applyBorder="1" applyAlignment="1">
      <alignment horizontal="right" vertical="center"/>
    </xf>
    <xf numFmtId="172" fontId="1" fillId="0" borderId="17" xfId="0" applyNumberFormat="1" applyFont="1" applyBorder="1" applyAlignment="1">
      <alignment vertical="center"/>
    </xf>
    <xf numFmtId="196" fontId="1" fillId="0" borderId="2" xfId="0" applyNumberFormat="1" applyFont="1" applyBorder="1" applyAlignment="1">
      <alignment horizontal="right" vertical="center"/>
    </xf>
    <xf numFmtId="196" fontId="1" fillId="0" borderId="17" xfId="0" applyNumberFormat="1" applyFont="1" applyBorder="1" applyAlignment="1">
      <alignment horizontal="right" vertical="center"/>
    </xf>
    <xf numFmtId="196" fontId="1" fillId="0" borderId="16" xfId="0" applyNumberFormat="1" applyFont="1" applyBorder="1" applyAlignment="1">
      <alignment horizontal="right" vertical="center"/>
    </xf>
    <xf numFmtId="170" fontId="0" fillId="0" borderId="0" xfId="0" applyNumberFormat="1" applyFill="1" applyAlignment="1">
      <alignment/>
    </xf>
    <xf numFmtId="195" fontId="1" fillId="0" borderId="8" xfId="0" applyNumberFormat="1" applyFont="1" applyBorder="1" applyAlignment="1">
      <alignment horizontal="right" vertical="center"/>
    </xf>
    <xf numFmtId="172" fontId="1" fillId="0" borderId="5" xfId="0" applyNumberFormat="1" applyFont="1" applyBorder="1" applyAlignment="1">
      <alignment vertical="center"/>
    </xf>
    <xf numFmtId="195" fontId="7" fillId="0" borderId="66" xfId="0" applyNumberFormat="1" applyFont="1" applyBorder="1" applyAlignment="1">
      <alignment horizontal="right" vertical="center"/>
    </xf>
    <xf numFmtId="195" fontId="7" fillId="0" borderId="8" xfId="0" applyNumberFormat="1" applyFont="1" applyBorder="1" applyAlignment="1">
      <alignment horizontal="right" vertical="center"/>
    </xf>
    <xf numFmtId="172" fontId="7" fillId="0" borderId="5" xfId="0" applyNumberFormat="1" applyFont="1" applyBorder="1" applyAlignment="1">
      <alignment vertical="center"/>
    </xf>
    <xf numFmtId="196" fontId="7" fillId="0" borderId="70" xfId="0" applyNumberFormat="1" applyFont="1" applyBorder="1" applyAlignment="1">
      <alignment horizontal="right" vertical="center"/>
    </xf>
    <xf numFmtId="196" fontId="7" fillId="0" borderId="67" xfId="0" applyNumberFormat="1" applyFont="1" applyBorder="1" applyAlignment="1">
      <alignment horizontal="right" vertical="center"/>
    </xf>
    <xf numFmtId="196" fontId="7" fillId="0" borderId="73" xfId="0" applyNumberFormat="1" applyFont="1" applyBorder="1" applyAlignment="1">
      <alignment horizontal="right" vertical="center"/>
    </xf>
    <xf numFmtId="195" fontId="25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vertical="center"/>
    </xf>
    <xf numFmtId="197" fontId="1" fillId="0" borderId="0" xfId="0" applyNumberFormat="1" applyFont="1" applyAlignment="1">
      <alignment/>
    </xf>
    <xf numFmtId="198" fontId="1" fillId="0" borderId="0" xfId="0" applyNumberFormat="1" applyFont="1" applyAlignment="1">
      <alignment/>
    </xf>
    <xf numFmtId="198" fontId="1" fillId="0" borderId="4" xfId="0" applyNumberFormat="1" applyFont="1" applyBorder="1" applyAlignment="1">
      <alignment vertical="center"/>
    </xf>
    <xf numFmtId="198" fontId="1" fillId="0" borderId="4" xfId="0" applyNumberFormat="1" applyFont="1" applyBorder="1" applyAlignment="1">
      <alignment horizontal="right" vertical="center"/>
    </xf>
    <xf numFmtId="49" fontId="1" fillId="0" borderId="65" xfId="0" applyNumberFormat="1" applyFont="1" applyBorder="1" applyAlignment="1">
      <alignment vertical="center"/>
    </xf>
    <xf numFmtId="49" fontId="1" fillId="0" borderId="75" xfId="0" applyNumberFormat="1" applyFont="1" applyBorder="1" applyAlignment="1">
      <alignment/>
    </xf>
    <xf numFmtId="49" fontId="1" fillId="0" borderId="67" xfId="0" applyNumberFormat="1" applyFont="1" applyBorder="1" applyAlignment="1">
      <alignment/>
    </xf>
    <xf numFmtId="49" fontId="1" fillId="0" borderId="74" xfId="0" applyNumberFormat="1" applyFont="1" applyBorder="1" applyAlignment="1">
      <alignment horizontal="center" vertical="center"/>
    </xf>
    <xf numFmtId="49" fontId="1" fillId="0" borderId="75" xfId="0" applyNumberFormat="1" applyFont="1" applyBorder="1" applyAlignment="1">
      <alignment horizontal="centerContinuous" vertical="center"/>
    </xf>
    <xf numFmtId="49" fontId="1" fillId="0" borderId="70" xfId="0" applyNumberFormat="1" applyFont="1" applyBorder="1" applyAlignment="1">
      <alignment horizontal="centerContinuous" vertical="center" wrapText="1"/>
    </xf>
    <xf numFmtId="49" fontId="1" fillId="0" borderId="67" xfId="0" applyNumberFormat="1" applyFont="1" applyBorder="1" applyAlignment="1">
      <alignment horizontal="centerContinuous" vertical="center" wrapText="1"/>
    </xf>
    <xf numFmtId="49" fontId="1" fillId="0" borderId="0" xfId="0" applyNumberFormat="1" applyFont="1" applyAlignment="1">
      <alignment vertical="center"/>
    </xf>
    <xf numFmtId="167" fontId="1" fillId="0" borderId="17" xfId="0" applyNumberFormat="1" applyFont="1" applyBorder="1" applyAlignment="1">
      <alignment vertical="center"/>
    </xf>
    <xf numFmtId="188" fontId="0" fillId="0" borderId="18" xfId="0" applyNumberFormat="1" applyBorder="1" applyAlignment="1">
      <alignment/>
    </xf>
    <xf numFmtId="188" fontId="0" fillId="0" borderId="0" xfId="0" applyNumberFormat="1" applyBorder="1" applyAlignment="1">
      <alignment/>
    </xf>
    <xf numFmtId="199" fontId="1" fillId="0" borderId="2" xfId="0" applyNumberFormat="1" applyFont="1" applyBorder="1" applyAlignment="1">
      <alignment vertical="center"/>
    </xf>
    <xf numFmtId="200" fontId="1" fillId="0" borderId="17" xfId="0" applyNumberFormat="1" applyFont="1" applyBorder="1" applyAlignment="1">
      <alignment vertical="center"/>
    </xf>
    <xf numFmtId="167" fontId="1" fillId="0" borderId="22" xfId="0" applyNumberFormat="1" applyFont="1" applyBorder="1" applyAlignment="1">
      <alignment vertical="center"/>
    </xf>
    <xf numFmtId="167" fontId="1" fillId="0" borderId="11" xfId="0" applyNumberFormat="1" applyFont="1" applyBorder="1" applyAlignment="1">
      <alignment vertical="center"/>
    </xf>
    <xf numFmtId="188" fontId="0" fillId="0" borderId="35" xfId="0" applyNumberFormat="1" applyBorder="1" applyAlignment="1">
      <alignment/>
    </xf>
    <xf numFmtId="188" fontId="0" fillId="0" borderId="55" xfId="0" applyNumberFormat="1" applyBorder="1" applyAlignment="1">
      <alignment/>
    </xf>
    <xf numFmtId="199" fontId="1" fillId="0" borderId="42" xfId="0" applyNumberFormat="1" applyFont="1" applyBorder="1" applyAlignment="1">
      <alignment vertical="center"/>
    </xf>
    <xf numFmtId="200" fontId="1" fillId="0" borderId="11" xfId="0" applyNumberFormat="1" applyFont="1" applyBorder="1" applyAlignment="1">
      <alignment vertical="center"/>
    </xf>
    <xf numFmtId="167" fontId="1" fillId="0" borderId="34" xfId="0" applyNumberFormat="1" applyFont="1" applyBorder="1" applyAlignment="1">
      <alignment vertical="center"/>
    </xf>
    <xf numFmtId="167" fontId="1" fillId="0" borderId="5" xfId="0" applyNumberFormat="1" applyFont="1" applyBorder="1" applyAlignment="1">
      <alignment vertical="center"/>
    </xf>
    <xf numFmtId="188" fontId="0" fillId="0" borderId="37" xfId="0" applyNumberFormat="1" applyBorder="1" applyAlignment="1">
      <alignment/>
    </xf>
    <xf numFmtId="188" fontId="0" fillId="0" borderId="4" xfId="0" applyNumberFormat="1" applyBorder="1" applyAlignment="1">
      <alignment/>
    </xf>
    <xf numFmtId="199" fontId="1" fillId="0" borderId="3" xfId="0" applyNumberFormat="1" applyFont="1" applyBorder="1" applyAlignment="1">
      <alignment vertical="center"/>
    </xf>
    <xf numFmtId="200" fontId="1" fillId="0" borderId="5" xfId="0" applyNumberFormat="1" applyFont="1" applyBorder="1" applyAlignment="1">
      <alignment vertical="center"/>
    </xf>
    <xf numFmtId="188" fontId="1" fillId="0" borderId="18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67" fontId="1" fillId="0" borderId="43" xfId="0" applyNumberFormat="1" applyFont="1" applyBorder="1" applyAlignment="1">
      <alignment vertical="center"/>
    </xf>
    <xf numFmtId="198" fontId="1" fillId="0" borderId="0" xfId="0" applyNumberFormat="1" applyFont="1" applyAlignment="1">
      <alignment vertical="center"/>
    </xf>
    <xf numFmtId="197" fontId="25" fillId="0" borderId="0" xfId="0" applyNumberFormat="1" applyFont="1" applyAlignment="1">
      <alignment/>
    </xf>
    <xf numFmtId="171" fontId="9" fillId="0" borderId="0" xfId="0" applyNumberFormat="1" applyFont="1" applyAlignment="1">
      <alignment horizontal="left" vertical="center"/>
    </xf>
    <xf numFmtId="167" fontId="25" fillId="0" borderId="0" xfId="0" applyNumberFormat="1" applyFont="1" applyAlignment="1">
      <alignment horizontal="centerContinuous" vertical="center"/>
    </xf>
    <xf numFmtId="167" fontId="6" fillId="0" borderId="80" xfId="0" applyNumberFormat="1" applyFont="1" applyBorder="1" applyAlignment="1">
      <alignment horizontal="centerContinuous" vertical="center"/>
    </xf>
    <xf numFmtId="167" fontId="6" fillId="0" borderId="39" xfId="0" applyNumberFormat="1" applyFont="1" applyBorder="1" applyAlignment="1">
      <alignment horizontal="centerContinuous" vertical="center"/>
    </xf>
    <xf numFmtId="168" fontId="6" fillId="0" borderId="40" xfId="0" applyNumberFormat="1" applyFont="1" applyBorder="1" applyAlignment="1">
      <alignment horizontal="centerContinuous" vertical="center"/>
    </xf>
    <xf numFmtId="167" fontId="6" fillId="0" borderId="68" xfId="0" applyNumberFormat="1" applyFont="1" applyBorder="1" applyAlignment="1">
      <alignment horizontal="centerContinuous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Continuous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168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168" fontId="1" fillId="0" borderId="17" xfId="0" applyNumberFormat="1" applyFont="1" applyBorder="1" applyAlignment="1">
      <alignment horizontal="center" vertical="center"/>
    </xf>
    <xf numFmtId="3" fontId="7" fillId="0" borderId="70" xfId="0" applyNumberFormat="1" applyFont="1" applyBorder="1" applyAlignment="1">
      <alignment horizontal="right" vertical="center"/>
    </xf>
    <xf numFmtId="3" fontId="7" fillId="0" borderId="66" xfId="0" applyNumberFormat="1" applyFont="1" applyBorder="1" applyAlignment="1">
      <alignment horizontal="right" vertical="center"/>
    </xf>
    <xf numFmtId="3" fontId="7" fillId="0" borderId="75" xfId="0" applyNumberFormat="1" applyFont="1" applyBorder="1" applyAlignment="1">
      <alignment horizontal="right" vertical="center"/>
    </xf>
    <xf numFmtId="3" fontId="7" fillId="0" borderId="72" xfId="0" applyNumberFormat="1" applyFont="1" applyBorder="1" applyAlignment="1">
      <alignment horizontal="right" vertical="center"/>
    </xf>
    <xf numFmtId="3" fontId="7" fillId="0" borderId="70" xfId="0" applyNumberFormat="1" applyFont="1" applyBorder="1" applyAlignment="1">
      <alignment vertical="center"/>
    </xf>
    <xf numFmtId="167" fontId="1" fillId="0" borderId="0" xfId="0" applyNumberFormat="1" applyFont="1" applyAlignment="1">
      <alignment horizontal="center" vertical="center"/>
    </xf>
    <xf numFmtId="167" fontId="25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0" fillId="0" borderId="67" xfId="0" applyBorder="1" applyAlignment="1">
      <alignment/>
    </xf>
    <xf numFmtId="0" fontId="1" fillId="0" borderId="66" xfId="0" applyFont="1" applyBorder="1" applyAlignment="1">
      <alignment horizontal="centerContinuous" vertical="center"/>
    </xf>
    <xf numFmtId="0" fontId="1" fillId="0" borderId="67" xfId="0" applyFont="1" applyBorder="1" applyAlignment="1">
      <alignment horizontal="centerContinuous" vertical="center" wrapText="1"/>
    </xf>
    <xf numFmtId="195" fontId="0" fillId="0" borderId="7" xfId="0" applyNumberFormat="1" applyBorder="1" applyAlignment="1">
      <alignment/>
    </xf>
    <xf numFmtId="198" fontId="1" fillId="0" borderId="17" xfId="0" applyNumberFormat="1" applyFont="1" applyBorder="1" applyAlignment="1">
      <alignment vertical="center"/>
    </xf>
    <xf numFmtId="195" fontId="0" fillId="0" borderId="15" xfId="0" applyNumberFormat="1" applyBorder="1" applyAlignment="1">
      <alignment/>
    </xf>
    <xf numFmtId="0" fontId="0" fillId="0" borderId="5" xfId="0" applyBorder="1" applyAlignment="1">
      <alignment/>
    </xf>
    <xf numFmtId="195" fontId="0" fillId="0" borderId="8" xfId="0" applyNumberFormat="1" applyBorder="1" applyAlignment="1">
      <alignment/>
    </xf>
    <xf numFmtId="198" fontId="1" fillId="0" borderId="5" xfId="0" applyNumberFormat="1" applyFont="1" applyBorder="1" applyAlignment="1">
      <alignment vertical="center"/>
    </xf>
    <xf numFmtId="0" fontId="1" fillId="0" borderId="72" xfId="0" applyFont="1" applyBorder="1" applyAlignment="1">
      <alignment horizontal="centerContinuous" vertical="center" wrapText="1"/>
    </xf>
    <xf numFmtId="0" fontId="1" fillId="0" borderId="59" xfId="0" applyFont="1" applyBorder="1" applyAlignment="1">
      <alignment vertical="center" wrapText="1"/>
    </xf>
    <xf numFmtId="0" fontId="1" fillId="0" borderId="79" xfId="0" applyFont="1" applyBorder="1" applyAlignment="1">
      <alignment horizontal="centerContinuous" vertical="center" wrapText="1"/>
    </xf>
    <xf numFmtId="174" fontId="1" fillId="0" borderId="76" xfId="0" applyNumberFormat="1" applyFont="1" applyBorder="1" applyAlignment="1">
      <alignment vertical="center"/>
    </xf>
    <xf numFmtId="198" fontId="1" fillId="0" borderId="40" xfId="0" applyNumberFormat="1" applyFont="1" applyBorder="1" applyAlignment="1">
      <alignment vertical="center"/>
    </xf>
    <xf numFmtId="0" fontId="1" fillId="0" borderId="53" xfId="0" applyFont="1" applyBorder="1" applyAlignment="1">
      <alignment horizontal="centerContinuous" vertical="center" wrapText="1"/>
    </xf>
    <xf numFmtId="174" fontId="1" fillId="0" borderId="10" xfId="0" applyNumberFormat="1" applyFont="1" applyBorder="1" applyAlignment="1">
      <alignment vertical="center"/>
    </xf>
    <xf numFmtId="198" fontId="1" fillId="0" borderId="11" xfId="0" applyNumberFormat="1" applyFont="1" applyBorder="1" applyAlignment="1">
      <alignment vertical="center"/>
    </xf>
    <xf numFmtId="174" fontId="1" fillId="0" borderId="8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3" xfId="0" applyFont="1" applyBorder="1" applyAlignment="1">
      <alignment/>
    </xf>
    <xf numFmtId="167" fontId="1" fillId="0" borderId="42" xfId="0" applyNumberFormat="1" applyFont="1" applyBorder="1" applyAlignment="1">
      <alignment/>
    </xf>
    <xf numFmtId="167" fontId="1" fillId="0" borderId="35" xfId="0" applyNumberFormat="1" applyFont="1" applyBorder="1" applyAlignment="1">
      <alignment/>
    </xf>
    <xf numFmtId="167" fontId="1" fillId="0" borderId="46" xfId="0" applyNumberFormat="1" applyFont="1" applyBorder="1" applyAlignment="1">
      <alignment/>
    </xf>
    <xf numFmtId="167" fontId="1" fillId="0" borderId="57" xfId="0" applyNumberFormat="1" applyFont="1" applyBorder="1" applyAlignment="1">
      <alignment/>
    </xf>
    <xf numFmtId="0" fontId="1" fillId="0" borderId="27" xfId="0" applyFont="1" applyBorder="1" applyAlignment="1">
      <alignment/>
    </xf>
    <xf numFmtId="167" fontId="1" fillId="0" borderId="13" xfId="0" applyNumberFormat="1" applyFont="1" applyBorder="1" applyAlignment="1">
      <alignment/>
    </xf>
    <xf numFmtId="167" fontId="1" fillId="0" borderId="19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2" fontId="1" fillId="0" borderId="46" xfId="0" applyNumberFormat="1" applyFont="1" applyBorder="1" applyAlignment="1">
      <alignment/>
    </xf>
    <xf numFmtId="2" fontId="1" fillId="0" borderId="48" xfId="0" applyNumberFormat="1" applyFont="1" applyBorder="1" applyAlignment="1">
      <alignment/>
    </xf>
    <xf numFmtId="2" fontId="1" fillId="0" borderId="57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67" xfId="0" applyNumberFormat="1" applyFont="1" applyBorder="1" applyAlignment="1">
      <alignment horizontal="left" indent="12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21" xfId="0" applyFont="1" applyBorder="1" applyAlignment="1">
      <alignment/>
    </xf>
    <xf numFmtId="189" fontId="37" fillId="0" borderId="20" xfId="0" applyNumberFormat="1" applyFont="1" applyBorder="1" applyAlignment="1">
      <alignment horizontal="left" indent="2"/>
    </xf>
    <xf numFmtId="0" fontId="7" fillId="0" borderId="21" xfId="0" applyFont="1" applyBorder="1" applyAlignment="1">
      <alignment/>
    </xf>
    <xf numFmtId="189" fontId="7" fillId="0" borderId="21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89" fontId="1" fillId="0" borderId="21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89" fontId="7" fillId="0" borderId="24" xfId="0" applyNumberFormat="1" applyFont="1" applyBorder="1" applyAlignment="1">
      <alignment/>
    </xf>
    <xf numFmtId="164" fontId="37" fillId="0" borderId="0" xfId="0" applyNumberFormat="1" applyFont="1" applyBorder="1" applyAlignment="1">
      <alignment horizontal="right"/>
    </xf>
    <xf numFmtId="164" fontId="37" fillId="0" borderId="0" xfId="0" applyNumberFormat="1" applyFont="1" applyBorder="1" applyAlignment="1">
      <alignment/>
    </xf>
    <xf numFmtId="0" fontId="37" fillId="0" borderId="22" xfId="0" applyFont="1" applyBorder="1" applyAlignment="1">
      <alignment/>
    </xf>
    <xf numFmtId="189" fontId="37" fillId="0" borderId="17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189" fontId="7" fillId="0" borderId="17" xfId="0" applyNumberFormat="1" applyFont="1" applyBorder="1" applyAlignment="1">
      <alignment horizontal="right"/>
    </xf>
    <xf numFmtId="189" fontId="1" fillId="0" borderId="17" xfId="0" applyNumberFormat="1" applyFont="1" applyBorder="1" applyAlignment="1">
      <alignment horizontal="right"/>
    </xf>
    <xf numFmtId="189" fontId="7" fillId="0" borderId="52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right"/>
    </xf>
    <xf numFmtId="189" fontId="7" fillId="0" borderId="67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71" xfId="0" applyFont="1" applyBorder="1" applyAlignment="1" quotePrefix="1">
      <alignment horizontal="center" vertical="center" wrapText="1"/>
    </xf>
    <xf numFmtId="0" fontId="1" fillId="0" borderId="73" xfId="0" applyFont="1" applyBorder="1" applyAlignment="1" quotePrefix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22" xfId="0" applyFont="1" applyBorder="1" applyAlignment="1" quotePrefix="1">
      <alignment horizontal="left" vertical="center" indent="1"/>
    </xf>
    <xf numFmtId="0" fontId="1" fillId="0" borderId="0" xfId="0" applyFont="1" applyBorder="1" applyAlignment="1" quotePrefix="1">
      <alignment horizontal="left" vertical="center" indent="1"/>
    </xf>
    <xf numFmtId="0" fontId="1" fillId="0" borderId="80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3" fontId="6" fillId="0" borderId="76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6" fillId="0" borderId="68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59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vertical="center"/>
    </xf>
    <xf numFmtId="3" fontId="22" fillId="0" borderId="5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7" fontId="1" fillId="0" borderId="30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22" fillId="0" borderId="29" xfId="0" applyNumberFormat="1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22" fillId="0" borderId="4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22" fillId="0" borderId="67" xfId="0" applyFont="1" applyBorder="1" applyAlignment="1">
      <alignment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62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67" xfId="0" applyFont="1" applyBorder="1" applyAlignment="1">
      <alignment horizontal="center" vertical="center" wrapText="1"/>
    </xf>
    <xf numFmtId="174" fontId="39" fillId="0" borderId="28" xfId="0" applyNumberFormat="1" applyFont="1" applyBorder="1" applyAlignment="1">
      <alignment vertical="center"/>
    </xf>
    <xf numFmtId="174" fontId="39" fillId="0" borderId="22" xfId="0" applyNumberFormat="1" applyFont="1" applyBorder="1" applyAlignment="1">
      <alignment vertical="center"/>
    </xf>
    <xf numFmtId="174" fontId="39" fillId="0" borderId="31" xfId="0" applyNumberFormat="1" applyFont="1" applyBorder="1" applyAlignment="1">
      <alignment horizontal="right" vertical="center"/>
    </xf>
    <xf numFmtId="174" fontId="39" fillId="0" borderId="16" xfId="0" applyNumberFormat="1" applyFont="1" applyBorder="1" applyAlignment="1">
      <alignment horizontal="right" vertical="center"/>
    </xf>
    <xf numFmtId="176" fontId="39" fillId="0" borderId="30" xfId="0" applyNumberFormat="1" applyFont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0" fontId="0" fillId="0" borderId="59" xfId="0" applyBorder="1" applyAlignment="1">
      <alignment horizontal="center"/>
    </xf>
    <xf numFmtId="0" fontId="0" fillId="0" borderId="39" xfId="0" applyBorder="1" applyAlignment="1">
      <alignment horizontal="center"/>
    </xf>
    <xf numFmtId="0" fontId="27" fillId="0" borderId="0" xfId="0" applyFont="1" applyBorder="1" applyAlignment="1">
      <alignment horizontal="left" wrapText="1"/>
    </xf>
    <xf numFmtId="0" fontId="54" fillId="0" borderId="0" xfId="0" applyFont="1" applyBorder="1" applyAlignment="1">
      <alignment horizontal="left" wrapText="1"/>
    </xf>
    <xf numFmtId="0" fontId="27" fillId="0" borderId="0" xfId="0" applyFont="1" applyAlignment="1">
      <alignment horizontal="left"/>
    </xf>
    <xf numFmtId="0" fontId="1" fillId="0" borderId="59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8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9" fillId="0" borderId="20" xfId="23" applyFont="1" applyBorder="1" applyAlignment="1">
      <alignment horizontal="center" vertical="center"/>
      <protection/>
    </xf>
    <xf numFmtId="0" fontId="39" fillId="0" borderId="24" xfId="23" applyFont="1" applyBorder="1" applyAlignment="1">
      <alignment horizontal="center" vertical="center"/>
      <protection/>
    </xf>
    <xf numFmtId="0" fontId="39" fillId="0" borderId="24" xfId="0" applyFont="1" applyBorder="1" applyAlignment="1">
      <alignment horizontal="center" vertical="center"/>
    </xf>
    <xf numFmtId="0" fontId="39" fillId="0" borderId="20" xfId="24" applyFont="1" applyBorder="1" applyAlignment="1">
      <alignment horizontal="center" vertical="center"/>
      <protection/>
    </xf>
    <xf numFmtId="0" fontId="39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39" fillId="0" borderId="3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9" fillId="0" borderId="20" xfId="32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49" fontId="39" fillId="0" borderId="20" xfId="33" applyNumberFormat="1" applyFont="1" applyBorder="1" applyAlignment="1">
      <alignment horizontal="center" vertical="center"/>
      <protection/>
    </xf>
    <xf numFmtId="0" fontId="39" fillId="0" borderId="8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9" fillId="0" borderId="20" xfId="0" applyNumberFormat="1" applyFont="1" applyBorder="1" applyAlignment="1">
      <alignment horizontal="center" vertical="center"/>
    </xf>
    <xf numFmtId="0" fontId="0" fillId="0" borderId="24" xfId="0" applyNumberFormat="1" applyBorder="1" applyAlignment="1">
      <alignment vertical="center"/>
    </xf>
    <xf numFmtId="0" fontId="39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7" fontId="1" fillId="0" borderId="59" xfId="0" applyNumberFormat="1" applyFont="1" applyBorder="1" applyAlignment="1">
      <alignment horizontal="center" vertical="center"/>
    </xf>
    <xf numFmtId="167" fontId="1" fillId="0" borderId="39" xfId="0" applyNumberFormat="1" applyFont="1" applyBorder="1" applyAlignment="1">
      <alignment horizontal="center" vertical="center"/>
    </xf>
    <xf numFmtId="167" fontId="1" fillId="0" borderId="40" xfId="0" applyNumberFormat="1" applyFont="1" applyBorder="1" applyAlignment="1">
      <alignment horizontal="center" vertical="center"/>
    </xf>
    <xf numFmtId="167" fontId="1" fillId="0" borderId="59" xfId="0" applyNumberFormat="1" applyFont="1" applyBorder="1" applyAlignment="1">
      <alignment horizontal="center" vertical="center" wrapText="1"/>
    </xf>
    <xf numFmtId="167" fontId="1" fillId="0" borderId="39" xfId="0" applyNumberFormat="1" applyFont="1" applyBorder="1" applyAlignment="1">
      <alignment horizontal="center" vertical="center" wrapText="1"/>
    </xf>
    <xf numFmtId="167" fontId="1" fillId="0" borderId="40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71" fontId="1" fillId="0" borderId="59" xfId="0" applyNumberFormat="1" applyFont="1" applyBorder="1" applyAlignment="1">
      <alignment horizontal="center" vertical="center"/>
    </xf>
    <xf numFmtId="171" fontId="1" fillId="0" borderId="39" xfId="0" applyNumberFormat="1" applyFont="1" applyBorder="1" applyAlignment="1">
      <alignment horizontal="center" vertical="center"/>
    </xf>
    <xf numFmtId="171" fontId="1" fillId="0" borderId="40" xfId="0" applyNumberFormat="1" applyFont="1" applyBorder="1" applyAlignment="1">
      <alignment horizontal="center" vertical="center"/>
    </xf>
    <xf numFmtId="167" fontId="1" fillId="0" borderId="22" xfId="0" applyNumberFormat="1" applyFont="1" applyBorder="1" applyAlignment="1">
      <alignment horizontal="left" vertical="center"/>
    </xf>
    <xf numFmtId="167" fontId="1" fillId="0" borderId="0" xfId="0" applyNumberFormat="1" applyFont="1" applyBorder="1" applyAlignment="1">
      <alignment horizontal="left" vertical="center"/>
    </xf>
    <xf numFmtId="167" fontId="1" fillId="0" borderId="17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67" fontId="6" fillId="0" borderId="59" xfId="0" applyNumberFormat="1" applyFont="1" applyBorder="1" applyAlignment="1">
      <alignment horizontal="center" vertical="center"/>
    </xf>
    <xf numFmtId="167" fontId="6" fillId="0" borderId="39" xfId="0" applyNumberFormat="1" applyFont="1" applyBorder="1" applyAlignment="1">
      <alignment horizontal="center" vertical="center"/>
    </xf>
    <xf numFmtId="167" fontId="6" fillId="0" borderId="40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ní_HD5" xfId="21"/>
    <cellStyle name="normální_T_32" xfId="22"/>
    <cellStyle name="normální_T_33" xfId="23"/>
    <cellStyle name="normální_T_34" xfId="24"/>
    <cellStyle name="normální_T_35" xfId="25"/>
    <cellStyle name="normální_T_37" xfId="26"/>
    <cellStyle name="normální_T_38" xfId="27"/>
    <cellStyle name="normální_T_39" xfId="28"/>
    <cellStyle name="normální_T_40" xfId="29"/>
    <cellStyle name="normální_T_41" xfId="30"/>
    <cellStyle name="normální_T_42" xfId="31"/>
    <cellStyle name="normální_T_45" xfId="32"/>
    <cellStyle name="normální_T_46" xfId="33"/>
    <cellStyle name="normální_T_47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externalLink" Target="externalLinks/externalLink1.xml" /><Relationship Id="rId7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Výroba a predaj mlieka v SR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55"/>
          <c:y val="0.18625"/>
          <c:w val="0.72375"/>
          <c:h val="0.6935"/>
        </c:manualLayout>
      </c:layout>
      <c:lineChart>
        <c:grouping val="standard"/>
        <c:varyColors val="0"/>
        <c:ser>
          <c:idx val="0"/>
          <c:order val="0"/>
          <c:tx>
            <c:strRef>
              <c:f>'[1]P16'!$D$64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'[1]P16'!$E$58:$H$58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'[1]P16'!$E$64:$H$64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'[1]P16'!$D$65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'[1]P16'!$E$58:$H$58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'[1]P16'!$E$65:$H$65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11176710"/>
        <c:axId val="33481527"/>
      </c:lineChart>
      <c:catAx>
        <c:axId val="111767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481527"/>
        <c:crosses val="autoZero"/>
        <c:auto val="0"/>
        <c:lblOffset val="100"/>
        <c:noMultiLvlLbl val="0"/>
      </c:catAx>
      <c:valAx>
        <c:axId val="334815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176710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75"/>
          <c:y val="0.9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90</xdr:row>
      <xdr:rowOff>28575</xdr:rowOff>
    </xdr:from>
    <xdr:to>
      <xdr:col>5</xdr:col>
      <xdr:colOff>581025</xdr:colOff>
      <xdr:row>110</xdr:row>
      <xdr:rowOff>0</xdr:rowOff>
    </xdr:to>
    <xdr:graphicFrame>
      <xdr:nvGraphicFramePr>
        <xdr:cNvPr id="1" name="Chart 1"/>
        <xdr:cNvGraphicFramePr/>
      </xdr:nvGraphicFramePr>
      <xdr:xfrm>
        <a:off x="1295400" y="15973425"/>
        <a:ext cx="26289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ulky\Pt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70" zoomScaleNormal="70" workbookViewId="0" topLeftCell="A1">
      <selection activeCell="E20" sqref="E20"/>
    </sheetView>
  </sheetViews>
  <sheetFormatPr defaultColWidth="9.00390625" defaultRowHeight="12.75"/>
  <cols>
    <col min="1" max="1" width="17.25390625" style="0" customWidth="1"/>
    <col min="2" max="6" width="9.75390625" style="0" customWidth="1"/>
    <col min="7" max="7" width="10.75390625" style="0" customWidth="1"/>
    <col min="8" max="10" width="9.75390625" style="0" customWidth="1"/>
    <col min="11" max="12" width="12.75390625" style="0" customWidth="1"/>
  </cols>
  <sheetData>
    <row r="1" spans="1:11" ht="15.75">
      <c r="A1" s="1982" t="s">
        <v>268</v>
      </c>
      <c r="B1" s="1983"/>
      <c r="C1" s="1983"/>
      <c r="D1" s="1983"/>
      <c r="E1" s="1983"/>
      <c r="F1" s="1983"/>
      <c r="G1" s="1983"/>
      <c r="H1" s="1983"/>
      <c r="I1" s="1983"/>
      <c r="J1" s="1983"/>
      <c r="K1" s="1983"/>
    </row>
    <row r="2" spans="1:12" s="2" customFormat="1" ht="16.5" thickBot="1">
      <c r="A2" s="1"/>
      <c r="C2" s="1"/>
      <c r="L2" s="3" t="s">
        <v>266</v>
      </c>
    </row>
    <row r="3" spans="1:12" ht="15.75">
      <c r="A3" s="1976" t="s">
        <v>241</v>
      </c>
      <c r="B3" s="1978" t="s">
        <v>242</v>
      </c>
      <c r="C3" s="1979"/>
      <c r="D3" s="1979"/>
      <c r="E3" s="1979"/>
      <c r="F3" s="1979"/>
      <c r="G3" s="1979"/>
      <c r="H3" s="1979"/>
      <c r="I3" s="1979"/>
      <c r="J3" s="1979"/>
      <c r="K3" s="10" t="s">
        <v>243</v>
      </c>
      <c r="L3" s="4" t="s">
        <v>245</v>
      </c>
    </row>
    <row r="4" spans="1:12" ht="15.75">
      <c r="A4" s="1977"/>
      <c r="B4" s="1980"/>
      <c r="C4" s="1981"/>
      <c r="D4" s="1981"/>
      <c r="E4" s="1981"/>
      <c r="F4" s="1981"/>
      <c r="G4" s="1981"/>
      <c r="H4" s="1981"/>
      <c r="I4" s="1981"/>
      <c r="J4" s="1981"/>
      <c r="K4" s="13" t="s">
        <v>244</v>
      </c>
      <c r="L4" s="14" t="s">
        <v>244</v>
      </c>
    </row>
    <row r="5" spans="1:12" ht="24.75" customHeight="1" thickBot="1">
      <c r="A5" s="6"/>
      <c r="B5" s="7" t="s">
        <v>246</v>
      </c>
      <c r="C5" s="12" t="s">
        <v>247</v>
      </c>
      <c r="D5" s="15" t="s">
        <v>248</v>
      </c>
      <c r="E5" s="15" t="s">
        <v>249</v>
      </c>
      <c r="F5" s="15" t="s">
        <v>250</v>
      </c>
      <c r="G5" s="15" t="s">
        <v>251</v>
      </c>
      <c r="H5" s="15" t="s">
        <v>252</v>
      </c>
      <c r="I5" s="9" t="s">
        <v>253</v>
      </c>
      <c r="J5" s="7" t="s">
        <v>254</v>
      </c>
      <c r="K5" s="11" t="s">
        <v>255</v>
      </c>
      <c r="L5" s="8" t="s">
        <v>255</v>
      </c>
    </row>
    <row r="6" spans="1:12" ht="27.75" customHeight="1">
      <c r="A6" s="5" t="s">
        <v>256</v>
      </c>
      <c r="B6" s="18">
        <v>0.0473</v>
      </c>
      <c r="C6" s="19">
        <v>4.9614</v>
      </c>
      <c r="D6" s="20">
        <v>2.4663</v>
      </c>
      <c r="E6" s="20">
        <v>0.1978</v>
      </c>
      <c r="F6" s="20">
        <v>1.0696</v>
      </c>
      <c r="G6" s="20">
        <v>38.7765</v>
      </c>
      <c r="H6" s="20">
        <v>17.8291</v>
      </c>
      <c r="I6" s="21">
        <v>0</v>
      </c>
      <c r="J6" s="18">
        <v>0.8476</v>
      </c>
      <c r="K6" s="20">
        <v>66.1956</v>
      </c>
      <c r="L6" s="22">
        <v>4.0311</v>
      </c>
    </row>
    <row r="7" spans="1:12" ht="27.75" customHeight="1">
      <c r="A7" s="5" t="s">
        <v>257</v>
      </c>
      <c r="B7" s="18">
        <v>0.9702</v>
      </c>
      <c r="C7" s="19">
        <v>12.341</v>
      </c>
      <c r="D7" s="20">
        <v>3.8738</v>
      </c>
      <c r="E7" s="20">
        <v>1.2805</v>
      </c>
      <c r="F7" s="20">
        <v>3.8853</v>
      </c>
      <c r="G7" s="20">
        <v>10.2567</v>
      </c>
      <c r="H7" s="20">
        <v>2.9789</v>
      </c>
      <c r="I7" s="21">
        <v>2.2416</v>
      </c>
      <c r="J7" s="18">
        <v>0.1382</v>
      </c>
      <c r="K7" s="20">
        <v>37.9662</v>
      </c>
      <c r="L7" s="22">
        <v>5.4897</v>
      </c>
    </row>
    <row r="8" spans="1:12" ht="27.75" customHeight="1">
      <c r="A8" s="5" t="s">
        <v>258</v>
      </c>
      <c r="B8" s="18">
        <v>0.0514</v>
      </c>
      <c r="C8" s="19">
        <v>0.0603</v>
      </c>
      <c r="D8" s="20">
        <v>1.9636</v>
      </c>
      <c r="E8" s="20">
        <v>0.481</v>
      </c>
      <c r="F8" s="20">
        <v>0.7474</v>
      </c>
      <c r="G8" s="20">
        <v>5.058</v>
      </c>
      <c r="H8" s="20">
        <v>0.4732</v>
      </c>
      <c r="I8" s="21">
        <v>0.034</v>
      </c>
      <c r="J8" s="18">
        <v>0.0689</v>
      </c>
      <c r="K8" s="20">
        <v>8.9378</v>
      </c>
      <c r="L8" s="22">
        <v>1.1111</v>
      </c>
    </row>
    <row r="9" spans="1:12" ht="27.75" customHeight="1">
      <c r="A9" s="5" t="s">
        <v>259</v>
      </c>
      <c r="B9" s="18">
        <v>0</v>
      </c>
      <c r="C9" s="19">
        <v>1.04</v>
      </c>
      <c r="D9" s="20">
        <v>0.0381</v>
      </c>
      <c r="E9" s="20">
        <v>0.2367</v>
      </c>
      <c r="F9" s="20">
        <v>1.3854</v>
      </c>
      <c r="G9" s="20">
        <v>5.1482</v>
      </c>
      <c r="H9" s="20">
        <v>1.1385</v>
      </c>
      <c r="I9" s="21">
        <v>1.7459</v>
      </c>
      <c r="J9" s="18">
        <v>21.3489</v>
      </c>
      <c r="K9" s="20">
        <v>32.0817</v>
      </c>
      <c r="L9" s="22">
        <v>6.2625</v>
      </c>
    </row>
    <row r="10" spans="1:12" ht="27.75" customHeight="1">
      <c r="A10" s="5" t="s">
        <v>260</v>
      </c>
      <c r="B10" s="18">
        <v>0</v>
      </c>
      <c r="C10" s="19">
        <v>0</v>
      </c>
      <c r="D10" s="20">
        <v>0</v>
      </c>
      <c r="E10" s="20">
        <v>0.0433</v>
      </c>
      <c r="F10" s="20">
        <v>11.6949</v>
      </c>
      <c r="G10" s="20">
        <v>21.5449</v>
      </c>
      <c r="H10" s="20">
        <v>12.62</v>
      </c>
      <c r="I10" s="20">
        <v>3.763</v>
      </c>
      <c r="J10" s="21">
        <v>4.4257</v>
      </c>
      <c r="K10" s="20">
        <v>54.09179999999999</v>
      </c>
      <c r="L10" s="26">
        <v>16.6514</v>
      </c>
    </row>
    <row r="11" spans="1:12" ht="27.75" customHeight="1">
      <c r="A11" s="5" t="s">
        <v>261</v>
      </c>
      <c r="B11" s="18">
        <v>0</v>
      </c>
      <c r="C11" s="19">
        <v>0</v>
      </c>
      <c r="D11" s="20">
        <v>7.8557</v>
      </c>
      <c r="E11" s="23">
        <v>0</v>
      </c>
      <c r="F11" s="20">
        <v>7.7408</v>
      </c>
      <c r="G11" s="20">
        <v>9.8367</v>
      </c>
      <c r="H11" s="20">
        <v>21.9521</v>
      </c>
      <c r="I11" s="23">
        <v>22.8137</v>
      </c>
      <c r="J11" s="21">
        <v>9.8066</v>
      </c>
      <c r="K11" s="20">
        <v>80.0056</v>
      </c>
      <c r="L11" s="26">
        <v>16.1729</v>
      </c>
    </row>
    <row r="12" spans="1:12" ht="27.75" customHeight="1">
      <c r="A12" s="5" t="s">
        <v>262</v>
      </c>
      <c r="B12" s="18">
        <v>0</v>
      </c>
      <c r="C12" s="19">
        <v>0</v>
      </c>
      <c r="D12" s="20">
        <v>0</v>
      </c>
      <c r="E12" s="20">
        <v>0</v>
      </c>
      <c r="F12" s="20">
        <v>1.5047</v>
      </c>
      <c r="G12" s="20">
        <v>4.324</v>
      </c>
      <c r="H12" s="20">
        <v>1.5001</v>
      </c>
      <c r="I12" s="20">
        <v>3.1069</v>
      </c>
      <c r="J12" s="21">
        <v>2.2204</v>
      </c>
      <c r="K12" s="20">
        <v>12.656099999999999</v>
      </c>
      <c r="L12" s="26">
        <v>5.1377</v>
      </c>
    </row>
    <row r="13" spans="1:12" ht="27.75" customHeight="1">
      <c r="A13" s="5" t="s">
        <v>263</v>
      </c>
      <c r="B13" s="18">
        <v>0</v>
      </c>
      <c r="C13" s="19">
        <v>0</v>
      </c>
      <c r="D13" s="20">
        <v>0</v>
      </c>
      <c r="E13" s="20">
        <v>0</v>
      </c>
      <c r="F13" s="20">
        <v>0.2028</v>
      </c>
      <c r="G13" s="20">
        <v>5.6004</v>
      </c>
      <c r="H13" s="20">
        <v>7.6973</v>
      </c>
      <c r="I13" s="21">
        <v>9.2476</v>
      </c>
      <c r="J13" s="18">
        <v>7.6159</v>
      </c>
      <c r="K13" s="20">
        <v>30.364</v>
      </c>
      <c r="L13" s="22">
        <v>4.8569</v>
      </c>
    </row>
    <row r="14" spans="1:12" ht="27.75" customHeight="1" thickBot="1">
      <c r="A14" s="16" t="s">
        <v>264</v>
      </c>
      <c r="B14" s="27">
        <v>1.0688999999999997</v>
      </c>
      <c r="C14" s="27">
        <v>18.4027</v>
      </c>
      <c r="D14" s="27">
        <v>16.1975</v>
      </c>
      <c r="E14" s="27">
        <v>2.2392999999999996</v>
      </c>
      <c r="F14" s="27">
        <v>28.230900000000002</v>
      </c>
      <c r="G14" s="27">
        <v>100.5454</v>
      </c>
      <c r="H14" s="27">
        <v>66.1892</v>
      </c>
      <c r="I14" s="27">
        <v>42.9527</v>
      </c>
      <c r="J14" s="27">
        <v>46.4722</v>
      </c>
      <c r="K14" s="27">
        <v>322.29879999999997</v>
      </c>
      <c r="L14" s="28">
        <v>59.7133</v>
      </c>
    </row>
    <row r="15" spans="1:11" ht="15">
      <c r="A15" s="29" t="s">
        <v>265</v>
      </c>
      <c r="B15" s="30"/>
      <c r="C15" s="30"/>
      <c r="K15" s="24"/>
    </row>
    <row r="16" spans="1:3" ht="15">
      <c r="A16" s="31" t="s">
        <v>267</v>
      </c>
      <c r="B16" s="30"/>
      <c r="C16" s="30"/>
    </row>
    <row r="22" ht="12.75">
      <c r="G22" s="17"/>
    </row>
  </sheetData>
  <mergeCells count="3">
    <mergeCell ref="A3:A4"/>
    <mergeCell ref="B3:J4"/>
    <mergeCell ref="A1:K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H23" sqref="H23"/>
    </sheetView>
  </sheetViews>
  <sheetFormatPr defaultColWidth="9.00390625" defaultRowHeight="12.75"/>
  <sheetData>
    <row r="1" spans="1:10" ht="15.75">
      <c r="A1" s="34" t="s">
        <v>600</v>
      </c>
      <c r="B1" s="34"/>
      <c r="C1" s="34"/>
      <c r="D1" s="34"/>
      <c r="E1" s="34"/>
      <c r="F1" s="34"/>
      <c r="G1" s="34"/>
      <c r="H1" s="33"/>
      <c r="I1" s="33"/>
      <c r="J1" s="33"/>
    </row>
    <row r="2" spans="1:10" ht="15.75">
      <c r="A2" s="34"/>
      <c r="B2" s="34"/>
      <c r="C2" s="34"/>
      <c r="D2" s="34"/>
      <c r="E2" s="34"/>
      <c r="F2" s="34"/>
      <c r="G2" s="34"/>
      <c r="H2" s="33"/>
      <c r="I2" s="33"/>
      <c r="J2" s="33"/>
    </row>
    <row r="3" spans="1:10" ht="16.5" thickBot="1">
      <c r="A3" s="33" t="s">
        <v>601</v>
      </c>
      <c r="B3" s="33"/>
      <c r="C3" s="33"/>
      <c r="D3" s="33"/>
      <c r="E3" s="33"/>
      <c r="F3" s="33"/>
      <c r="G3" s="33"/>
      <c r="H3" s="33"/>
      <c r="I3" s="3" t="s">
        <v>602</v>
      </c>
      <c r="J3" s="33"/>
    </row>
    <row r="4" spans="1:10" ht="15.75">
      <c r="A4" s="110"/>
      <c r="B4" s="170"/>
      <c r="C4" s="170"/>
      <c r="D4" s="170"/>
      <c r="E4" s="170"/>
      <c r="F4" s="170"/>
      <c r="G4" s="212"/>
      <c r="H4" s="171"/>
      <c r="I4" s="213" t="s">
        <v>409</v>
      </c>
      <c r="J4" s="33"/>
    </row>
    <row r="5" spans="1:10" ht="16.5" thickBot="1">
      <c r="A5" s="123"/>
      <c r="B5" s="257"/>
      <c r="C5" s="257"/>
      <c r="D5" s="257"/>
      <c r="E5" s="257"/>
      <c r="F5" s="257"/>
      <c r="G5" s="215">
        <v>2000</v>
      </c>
      <c r="H5" s="149" t="s">
        <v>603</v>
      </c>
      <c r="I5" s="216" t="s">
        <v>604</v>
      </c>
      <c r="J5" s="33"/>
    </row>
    <row r="6" spans="1:10" ht="15.75">
      <c r="A6" s="258" t="s">
        <v>605</v>
      </c>
      <c r="B6" s="259"/>
      <c r="C6" s="259"/>
      <c r="D6" s="260"/>
      <c r="E6" s="260"/>
      <c r="F6" s="260"/>
      <c r="G6" s="261">
        <v>20213</v>
      </c>
      <c r="H6" s="262">
        <v>30124</v>
      </c>
      <c r="I6" s="263">
        <v>149.03</v>
      </c>
      <c r="J6" s="33"/>
    </row>
    <row r="7" spans="1:10" ht="15.75">
      <c r="A7" s="264" t="s">
        <v>606</v>
      </c>
      <c r="B7" s="168"/>
      <c r="C7" s="168"/>
      <c r="D7" s="168"/>
      <c r="E7" s="168"/>
      <c r="F7" s="168"/>
      <c r="G7" s="154">
        <v>7642</v>
      </c>
      <c r="H7" s="127">
        <v>13312</v>
      </c>
      <c r="I7" s="265">
        <v>174.19</v>
      </c>
      <c r="J7" s="33"/>
    </row>
    <row r="8" spans="1:10" ht="15.75">
      <c r="A8" s="100"/>
      <c r="B8" s="168" t="s">
        <v>607</v>
      </c>
      <c r="C8" s="168"/>
      <c r="D8" s="168"/>
      <c r="E8" s="168"/>
      <c r="F8" s="168"/>
      <c r="G8" s="154">
        <v>4281</v>
      </c>
      <c r="H8" s="127">
        <v>5233</v>
      </c>
      <c r="I8" s="265">
        <v>122.23</v>
      </c>
      <c r="J8" s="33"/>
    </row>
    <row r="9" spans="1:10" ht="15.75">
      <c r="A9" s="100"/>
      <c r="B9" s="168" t="s">
        <v>608</v>
      </c>
      <c r="C9" s="168"/>
      <c r="D9" s="168"/>
      <c r="E9" s="168"/>
      <c r="F9" s="168"/>
      <c r="G9" s="154">
        <v>993</v>
      </c>
      <c r="H9" s="127">
        <v>3576</v>
      </c>
      <c r="I9" s="265">
        <v>360.12</v>
      </c>
      <c r="J9" s="33"/>
    </row>
    <row r="10" spans="1:10" ht="15.75">
      <c r="A10" s="100"/>
      <c r="B10" s="168" t="s">
        <v>609</v>
      </c>
      <c r="C10" s="168"/>
      <c r="D10" s="168"/>
      <c r="E10" s="168"/>
      <c r="F10" s="168"/>
      <c r="G10" s="154">
        <v>3202</v>
      </c>
      <c r="H10" s="127">
        <v>3874</v>
      </c>
      <c r="I10" s="265">
        <v>120.98</v>
      </c>
      <c r="J10" s="33"/>
    </row>
    <row r="11" spans="1:10" ht="15.75">
      <c r="A11" s="100"/>
      <c r="B11" s="168" t="s">
        <v>610</v>
      </c>
      <c r="C11" s="168"/>
      <c r="D11" s="168"/>
      <c r="E11" s="168"/>
      <c r="F11" s="168"/>
      <c r="G11" s="154">
        <v>2064</v>
      </c>
      <c r="H11" s="127">
        <v>1495</v>
      </c>
      <c r="I11" s="265">
        <v>72.43</v>
      </c>
      <c r="J11" s="33"/>
    </row>
    <row r="12" spans="1:10" ht="15.75">
      <c r="A12" s="100"/>
      <c r="B12" s="168" t="s">
        <v>611</v>
      </c>
      <c r="C12" s="168"/>
      <c r="D12" s="168"/>
      <c r="E12" s="168"/>
      <c r="F12" s="168"/>
      <c r="G12" s="154">
        <v>1283</v>
      </c>
      <c r="H12" s="127">
        <v>1379</v>
      </c>
      <c r="I12" s="265">
        <v>107.48</v>
      </c>
      <c r="J12" s="33"/>
    </row>
    <row r="13" spans="1:10" ht="15.75">
      <c r="A13" s="100"/>
      <c r="B13" s="168" t="s">
        <v>612</v>
      </c>
      <c r="C13" s="168"/>
      <c r="D13" s="168"/>
      <c r="E13" s="168"/>
      <c r="F13" s="168"/>
      <c r="G13" s="154">
        <v>721</v>
      </c>
      <c r="H13" s="127">
        <v>828</v>
      </c>
      <c r="I13" s="265">
        <v>114.84</v>
      </c>
      <c r="J13" s="33"/>
    </row>
    <row r="14" spans="1:10" ht="15.75">
      <c r="A14" s="100"/>
      <c r="B14" s="168" t="s">
        <v>613</v>
      </c>
      <c r="C14" s="168"/>
      <c r="D14" s="168"/>
      <c r="E14" s="168"/>
      <c r="F14" s="168"/>
      <c r="G14" s="154">
        <v>27</v>
      </c>
      <c r="H14" s="127">
        <v>427</v>
      </c>
      <c r="I14" s="266">
        <v>1581.48</v>
      </c>
      <c r="J14" s="33"/>
    </row>
    <row r="15" spans="1:10" ht="15.75">
      <c r="A15" s="267" t="s">
        <v>614</v>
      </c>
      <c r="B15" s="268"/>
      <c r="C15" s="268"/>
      <c r="D15" s="268"/>
      <c r="E15" s="268"/>
      <c r="F15" s="268"/>
      <c r="G15" s="269">
        <f>SUM(G16:G22)</f>
        <v>32471</v>
      </c>
      <c r="H15" s="269">
        <v>31096</v>
      </c>
      <c r="I15" s="270">
        <v>95.76</v>
      </c>
      <c r="J15" s="33"/>
    </row>
    <row r="16" spans="1:10" ht="15.75">
      <c r="A16" s="100" t="s">
        <v>606</v>
      </c>
      <c r="B16" s="271" t="s">
        <v>615</v>
      </c>
      <c r="C16" s="168"/>
      <c r="D16" s="168"/>
      <c r="E16" s="168"/>
      <c r="F16" s="168"/>
      <c r="G16" s="127">
        <v>4783</v>
      </c>
      <c r="H16" s="127">
        <v>2272</v>
      </c>
      <c r="I16" s="265">
        <v>47.5</v>
      </c>
      <c r="J16" s="33"/>
    </row>
    <row r="17" spans="1:10" ht="15.75">
      <c r="A17" s="100"/>
      <c r="B17" s="271" t="s">
        <v>616</v>
      </c>
      <c r="C17" s="168"/>
      <c r="D17" s="168"/>
      <c r="E17" s="168"/>
      <c r="F17" s="168"/>
      <c r="G17" s="127">
        <v>10979</v>
      </c>
      <c r="H17" s="127">
        <v>10852</v>
      </c>
      <c r="I17" s="265">
        <v>98.84</v>
      </c>
      <c r="J17" s="33"/>
    </row>
    <row r="18" spans="1:10" ht="15.75">
      <c r="A18" s="100"/>
      <c r="B18" s="271" t="s">
        <v>617</v>
      </c>
      <c r="C18" s="168"/>
      <c r="D18" s="168"/>
      <c r="E18" s="168"/>
      <c r="F18" s="168"/>
      <c r="G18" s="127">
        <v>281</v>
      </c>
      <c r="H18" s="127">
        <v>191</v>
      </c>
      <c r="I18" s="265">
        <v>67.97</v>
      </c>
      <c r="J18" s="33"/>
    </row>
    <row r="19" spans="1:10" ht="15.75">
      <c r="A19" s="100"/>
      <c r="B19" s="271" t="s">
        <v>618</v>
      </c>
      <c r="C19" s="168"/>
      <c r="D19" s="168"/>
      <c r="E19" s="168"/>
      <c r="F19" s="168"/>
      <c r="G19" s="127">
        <v>3768</v>
      </c>
      <c r="H19" s="127">
        <v>4075</v>
      </c>
      <c r="I19" s="265">
        <v>108.14</v>
      </c>
      <c r="J19" s="33"/>
    </row>
    <row r="20" spans="1:10" ht="15.75">
      <c r="A20" s="100"/>
      <c r="B20" s="271" t="s">
        <v>619</v>
      </c>
      <c r="C20" s="168"/>
      <c r="D20" s="168"/>
      <c r="E20" s="168"/>
      <c r="F20" s="168"/>
      <c r="G20" s="127">
        <v>8621</v>
      </c>
      <c r="H20" s="127">
        <v>9802</v>
      </c>
      <c r="I20" s="265">
        <v>113.69</v>
      </c>
      <c r="J20" s="33"/>
    </row>
    <row r="21" spans="1:10" ht="15.75">
      <c r="A21" s="100"/>
      <c r="B21" s="271" t="s">
        <v>620</v>
      </c>
      <c r="C21" s="168"/>
      <c r="D21" s="168"/>
      <c r="E21" s="168"/>
      <c r="F21" s="168"/>
      <c r="G21" s="127">
        <v>2313</v>
      </c>
      <c r="H21" s="127">
        <v>2618</v>
      </c>
      <c r="I21" s="265">
        <v>113.16</v>
      </c>
      <c r="J21" s="33"/>
    </row>
    <row r="22" spans="1:10" ht="15.75">
      <c r="A22" s="100"/>
      <c r="B22" s="271" t="s">
        <v>621</v>
      </c>
      <c r="C22" s="168"/>
      <c r="D22" s="168"/>
      <c r="E22" s="168"/>
      <c r="F22" s="168"/>
      <c r="G22" s="127">
        <v>1726</v>
      </c>
      <c r="H22" s="127">
        <v>1286</v>
      </c>
      <c r="I22" s="265">
        <v>74.5</v>
      </c>
      <c r="J22" s="33"/>
    </row>
    <row r="23" spans="1:10" ht="16.5" thickBot="1">
      <c r="A23" s="272" t="s">
        <v>622</v>
      </c>
      <c r="B23" s="273"/>
      <c r="C23" s="273"/>
      <c r="D23" s="273"/>
      <c r="E23" s="273"/>
      <c r="F23" s="273"/>
      <c r="G23" s="274">
        <f>G6+G15</f>
        <v>52684</v>
      </c>
      <c r="H23" s="274">
        <v>61220</v>
      </c>
      <c r="I23" s="275">
        <v>116.2</v>
      </c>
      <c r="J23" s="33"/>
    </row>
    <row r="24" spans="1:10" ht="12.75">
      <c r="A24" s="51" t="s">
        <v>623</v>
      </c>
      <c r="B24" s="51"/>
      <c r="C24" s="51"/>
      <c r="D24" s="51"/>
      <c r="E24" s="51"/>
      <c r="F24" s="51"/>
      <c r="G24" s="51"/>
      <c r="H24" s="51"/>
      <c r="I24" s="51"/>
      <c r="J24" s="51"/>
    </row>
    <row r="25" spans="1:10" ht="12.75">
      <c r="A25" s="51" t="s">
        <v>624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2.75">
      <c r="A26" s="51" t="s">
        <v>625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5.75">
      <c r="A27" s="33"/>
      <c r="B27" s="33"/>
      <c r="C27" s="33"/>
      <c r="D27" s="33"/>
      <c r="E27" s="33"/>
      <c r="F27" s="33"/>
      <c r="G27" s="33"/>
      <c r="H27" s="33"/>
      <c r="I27" s="33"/>
      <c r="J27" s="33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2">
      <selection activeCell="G39" sqref="G39"/>
    </sheetView>
  </sheetViews>
  <sheetFormatPr defaultColWidth="9.00390625" defaultRowHeight="12.75"/>
  <cols>
    <col min="1" max="1" width="21.75390625" style="0" customWidth="1"/>
    <col min="2" max="2" width="14.125" style="0" customWidth="1"/>
  </cols>
  <sheetData>
    <row r="1" spans="1:8" ht="15.75">
      <c r="A1" s="34" t="s">
        <v>626</v>
      </c>
      <c r="B1" s="34"/>
      <c r="C1" s="34"/>
      <c r="D1" s="34"/>
      <c r="E1" s="34"/>
      <c r="F1" s="34"/>
      <c r="G1" s="34"/>
      <c r="H1" s="33"/>
    </row>
    <row r="2" spans="1:8" ht="15.75">
      <c r="A2" s="34" t="s">
        <v>627</v>
      </c>
      <c r="B2" s="34"/>
      <c r="C2" s="34"/>
      <c r="D2" s="34"/>
      <c r="E2" s="34"/>
      <c r="F2" s="34"/>
      <c r="G2" s="34"/>
      <c r="H2" s="33"/>
    </row>
    <row r="3" spans="1:8" ht="16.5" thickBot="1">
      <c r="A3" s="33"/>
      <c r="B3" s="33"/>
      <c r="C3" s="33"/>
      <c r="D3" s="33"/>
      <c r="E3" s="33"/>
      <c r="F3" s="1958" t="s">
        <v>628</v>
      </c>
      <c r="G3" s="1958"/>
      <c r="H3" s="1958"/>
    </row>
    <row r="4" spans="1:8" ht="15">
      <c r="A4" s="1959" t="s">
        <v>431</v>
      </c>
      <c r="B4" s="276" t="s">
        <v>345</v>
      </c>
      <c r="C4" s="1961" t="s">
        <v>629</v>
      </c>
      <c r="D4" s="1962"/>
      <c r="E4" s="277" t="s">
        <v>630</v>
      </c>
      <c r="F4" s="278" t="s">
        <v>409</v>
      </c>
      <c r="G4" s="277" t="s">
        <v>630</v>
      </c>
      <c r="H4" s="279" t="s">
        <v>631</v>
      </c>
    </row>
    <row r="5" spans="1:8" ht="15.75" thickBot="1">
      <c r="A5" s="1960"/>
      <c r="B5" s="280" t="s">
        <v>632</v>
      </c>
      <c r="C5" s="281">
        <v>1999</v>
      </c>
      <c r="D5" s="282">
        <v>2000</v>
      </c>
      <c r="E5" s="281">
        <v>2001</v>
      </c>
      <c r="F5" s="281" t="s">
        <v>604</v>
      </c>
      <c r="G5" s="283">
        <v>2002</v>
      </c>
      <c r="H5" s="284">
        <v>2003</v>
      </c>
    </row>
    <row r="6" spans="1:8" ht="15.75">
      <c r="A6" s="285" t="s">
        <v>633</v>
      </c>
      <c r="B6" s="145"/>
      <c r="C6" s="145"/>
      <c r="D6" s="145"/>
      <c r="E6" s="1963"/>
      <c r="F6" s="1963"/>
      <c r="G6" s="1963"/>
      <c r="H6" s="1964"/>
    </row>
    <row r="7" spans="1:8" ht="15.75">
      <c r="A7" s="100" t="s">
        <v>634</v>
      </c>
      <c r="B7" s="195" t="s">
        <v>635</v>
      </c>
      <c r="C7" s="286">
        <v>733.1</v>
      </c>
      <c r="D7" s="287">
        <v>812.4</v>
      </c>
      <c r="E7" s="288">
        <v>847.2</v>
      </c>
      <c r="F7" s="288">
        <v>104.3</v>
      </c>
      <c r="G7" s="288">
        <v>832.4</v>
      </c>
      <c r="H7" s="289">
        <v>838.2</v>
      </c>
    </row>
    <row r="8" spans="1:8" ht="15.75">
      <c r="A8" s="100" t="s">
        <v>636</v>
      </c>
      <c r="B8" s="174" t="s">
        <v>635</v>
      </c>
      <c r="C8" s="290">
        <v>295.8</v>
      </c>
      <c r="D8" s="291">
        <v>405.2</v>
      </c>
      <c r="E8" s="288">
        <v>446.5</v>
      </c>
      <c r="F8" s="288">
        <v>110.2</v>
      </c>
      <c r="G8" s="288">
        <v>408</v>
      </c>
      <c r="H8" s="292">
        <v>406</v>
      </c>
    </row>
    <row r="9" spans="1:8" ht="15.75">
      <c r="A9" s="100" t="s">
        <v>637</v>
      </c>
      <c r="B9" s="174" t="s">
        <v>635</v>
      </c>
      <c r="C9" s="290">
        <v>245.9</v>
      </c>
      <c r="D9" s="291">
        <v>199.4</v>
      </c>
      <c r="E9" s="288">
        <v>196.5</v>
      </c>
      <c r="F9" s="288">
        <v>98.5</v>
      </c>
      <c r="G9" s="288">
        <v>225</v>
      </c>
      <c r="H9" s="289">
        <v>231.9</v>
      </c>
    </row>
    <row r="10" spans="1:8" ht="15.75">
      <c r="A10" s="100" t="s">
        <v>638</v>
      </c>
      <c r="B10" s="174" t="s">
        <v>635</v>
      </c>
      <c r="C10" s="290">
        <v>29.8</v>
      </c>
      <c r="D10" s="291">
        <v>31.5</v>
      </c>
      <c r="E10" s="288">
        <v>38.9</v>
      </c>
      <c r="F10" s="288">
        <v>123.5</v>
      </c>
      <c r="G10" s="288">
        <v>31.6</v>
      </c>
      <c r="H10" s="289">
        <v>31.7</v>
      </c>
    </row>
    <row r="11" spans="1:8" ht="15.75">
      <c r="A11" s="100" t="s">
        <v>639</v>
      </c>
      <c r="B11" s="174" t="s">
        <v>635</v>
      </c>
      <c r="C11" s="290">
        <v>22.8</v>
      </c>
      <c r="D11" s="291">
        <v>20.9</v>
      </c>
      <c r="E11" s="288">
        <v>18.1</v>
      </c>
      <c r="F11" s="288">
        <v>86.6</v>
      </c>
      <c r="G11" s="288">
        <v>19.4</v>
      </c>
      <c r="H11" s="289">
        <v>19.5</v>
      </c>
    </row>
    <row r="12" spans="1:8" ht="15.75">
      <c r="A12" s="100" t="s">
        <v>640</v>
      </c>
      <c r="B12" s="174" t="s">
        <v>635</v>
      </c>
      <c r="C12" s="290">
        <v>129.9</v>
      </c>
      <c r="D12" s="293">
        <v>145</v>
      </c>
      <c r="E12" s="288">
        <v>135.2</v>
      </c>
      <c r="F12" s="288">
        <v>93.2</v>
      </c>
      <c r="G12" s="288">
        <v>133.4</v>
      </c>
      <c r="H12" s="292">
        <v>134.1</v>
      </c>
    </row>
    <row r="13" spans="1:8" ht="15.75">
      <c r="A13" s="100" t="s">
        <v>641</v>
      </c>
      <c r="B13" s="174" t="s">
        <v>635</v>
      </c>
      <c r="C13" s="290">
        <v>34.5</v>
      </c>
      <c r="D13" s="294">
        <v>31.7</v>
      </c>
      <c r="E13" s="288">
        <v>30.9</v>
      </c>
      <c r="F13" s="288">
        <v>97.5</v>
      </c>
      <c r="G13" s="288">
        <v>31</v>
      </c>
      <c r="H13" s="295">
        <v>35</v>
      </c>
    </row>
    <row r="14" spans="1:8" ht="15.75">
      <c r="A14" s="100" t="s">
        <v>642</v>
      </c>
      <c r="B14" s="174" t="s">
        <v>635</v>
      </c>
      <c r="C14" s="290">
        <v>26.8</v>
      </c>
      <c r="D14" s="294">
        <v>27</v>
      </c>
      <c r="E14" s="288">
        <v>23.6</v>
      </c>
      <c r="F14" s="288">
        <v>87.4</v>
      </c>
      <c r="G14" s="288">
        <v>22.3</v>
      </c>
      <c r="H14" s="295">
        <v>22</v>
      </c>
    </row>
    <row r="15" spans="1:8" ht="15.75">
      <c r="A15" s="100" t="s">
        <v>643</v>
      </c>
      <c r="B15" s="174" t="s">
        <v>635</v>
      </c>
      <c r="C15" s="290">
        <v>225.8</v>
      </c>
      <c r="D15" s="296">
        <v>173.9</v>
      </c>
      <c r="E15" s="297">
        <v>175.4</v>
      </c>
      <c r="F15" s="297">
        <v>100.9</v>
      </c>
      <c r="G15" s="297">
        <v>176.3</v>
      </c>
      <c r="H15" s="298">
        <v>203.1</v>
      </c>
    </row>
    <row r="16" spans="1:8" ht="15.75">
      <c r="A16" s="100" t="s">
        <v>644</v>
      </c>
      <c r="B16" s="174" t="s">
        <v>635</v>
      </c>
      <c r="C16" s="290">
        <v>18.5</v>
      </c>
      <c r="D16" s="299">
        <v>17.4</v>
      </c>
      <c r="E16" s="288">
        <v>16.4</v>
      </c>
      <c r="F16" s="300">
        <v>94.3</v>
      </c>
      <c r="G16" s="288">
        <v>18.7</v>
      </c>
      <c r="H16" s="301">
        <v>18.4</v>
      </c>
    </row>
    <row r="17" spans="1:8" ht="15.75">
      <c r="A17" s="302" t="s">
        <v>645</v>
      </c>
      <c r="B17" s="303"/>
      <c r="C17" s="304"/>
      <c r="D17" s="17"/>
      <c r="E17" s="305"/>
      <c r="F17" s="304"/>
      <c r="G17" s="304"/>
      <c r="H17" s="306"/>
    </row>
    <row r="18" spans="1:8" ht="15.75">
      <c r="A18" s="100" t="s">
        <v>634</v>
      </c>
      <c r="B18" s="174" t="s">
        <v>646</v>
      </c>
      <c r="C18" s="307">
        <v>3.9</v>
      </c>
      <c r="D18" s="308">
        <v>2.7</v>
      </c>
      <c r="E18" s="288">
        <v>4.1</v>
      </c>
      <c r="F18" s="300">
        <v>152.4</v>
      </c>
      <c r="G18" s="288">
        <v>4.3</v>
      </c>
      <c r="H18" s="309">
        <v>4.8</v>
      </c>
    </row>
    <row r="19" spans="1:8" ht="15.75">
      <c r="A19" s="100" t="s">
        <v>636</v>
      </c>
      <c r="B19" s="174" t="s">
        <v>646</v>
      </c>
      <c r="C19" s="290">
        <v>4</v>
      </c>
      <c r="D19" s="296">
        <v>3.1</v>
      </c>
      <c r="E19" s="288">
        <v>4.2</v>
      </c>
      <c r="F19" s="288">
        <v>136.8</v>
      </c>
      <c r="G19" s="288">
        <v>4.3</v>
      </c>
      <c r="H19" s="310">
        <v>4.9</v>
      </c>
    </row>
    <row r="20" spans="1:8" ht="15.75">
      <c r="A20" s="100" t="s">
        <v>637</v>
      </c>
      <c r="B20" s="174" t="s">
        <v>646</v>
      </c>
      <c r="C20" s="290">
        <v>2.9</v>
      </c>
      <c r="D20" s="294">
        <v>2</v>
      </c>
      <c r="E20" s="288">
        <v>3.5</v>
      </c>
      <c r="F20" s="288">
        <v>174.5</v>
      </c>
      <c r="G20" s="288">
        <v>3.8</v>
      </c>
      <c r="H20" s="295">
        <v>4.3</v>
      </c>
    </row>
    <row r="21" spans="1:8" ht="15.75">
      <c r="A21" s="100" t="s">
        <v>638</v>
      </c>
      <c r="B21" s="174" t="s">
        <v>646</v>
      </c>
      <c r="C21" s="290">
        <v>2.3</v>
      </c>
      <c r="D21" s="294">
        <v>2</v>
      </c>
      <c r="E21" s="288">
        <v>3.1</v>
      </c>
      <c r="F21" s="288">
        <v>152.5</v>
      </c>
      <c r="G21" s="288">
        <v>3.1</v>
      </c>
      <c r="H21" s="295">
        <v>3.5</v>
      </c>
    </row>
    <row r="22" spans="1:8" ht="15.75">
      <c r="A22" s="100" t="s">
        <v>639</v>
      </c>
      <c r="B22" s="174" t="s">
        <v>646</v>
      </c>
      <c r="C22" s="290">
        <v>2.1</v>
      </c>
      <c r="D22" s="296">
        <v>1.2</v>
      </c>
      <c r="E22" s="288">
        <v>2</v>
      </c>
      <c r="F22" s="288">
        <v>163.3</v>
      </c>
      <c r="G22" s="288">
        <v>2</v>
      </c>
      <c r="H22" s="295">
        <v>3</v>
      </c>
    </row>
    <row r="23" spans="1:8" ht="15.75">
      <c r="A23" s="100" t="s">
        <v>640</v>
      </c>
      <c r="B23" s="174" t="s">
        <v>646</v>
      </c>
      <c r="C23" s="290">
        <v>6</v>
      </c>
      <c r="D23" s="294">
        <v>3</v>
      </c>
      <c r="E23" s="288">
        <v>5.4</v>
      </c>
      <c r="F23" s="288">
        <v>178.7</v>
      </c>
      <c r="G23" s="288">
        <v>5.8</v>
      </c>
      <c r="H23" s="295">
        <v>6.2</v>
      </c>
    </row>
    <row r="24" spans="1:8" ht="15.75">
      <c r="A24" s="100" t="s">
        <v>641</v>
      </c>
      <c r="B24" s="174" t="s">
        <v>646</v>
      </c>
      <c r="C24" s="290">
        <v>40.8</v>
      </c>
      <c r="D24" s="296">
        <v>30.4</v>
      </c>
      <c r="E24" s="288">
        <v>41.3</v>
      </c>
      <c r="F24" s="288">
        <v>135.9</v>
      </c>
      <c r="G24" s="288">
        <v>43.2</v>
      </c>
      <c r="H24" s="295">
        <v>46</v>
      </c>
    </row>
    <row r="25" spans="1:8" ht="15.75">
      <c r="A25" s="100" t="s">
        <v>642</v>
      </c>
      <c r="B25" s="174" t="s">
        <v>646</v>
      </c>
      <c r="C25" s="290">
        <v>14.3</v>
      </c>
      <c r="D25" s="296">
        <v>15.5</v>
      </c>
      <c r="E25" s="288">
        <v>16.4</v>
      </c>
      <c r="F25" s="288">
        <v>105.9</v>
      </c>
      <c r="G25" s="288">
        <v>17.6</v>
      </c>
      <c r="H25" s="295">
        <v>18</v>
      </c>
    </row>
    <row r="26" spans="1:8" ht="15.75">
      <c r="A26" s="100" t="s">
        <v>643</v>
      </c>
      <c r="B26" s="174" t="s">
        <v>646</v>
      </c>
      <c r="C26" s="290">
        <v>1.7</v>
      </c>
      <c r="D26" s="296">
        <v>1.5</v>
      </c>
      <c r="E26" s="297">
        <v>2.1</v>
      </c>
      <c r="F26" s="297">
        <v>138.7</v>
      </c>
      <c r="G26" s="297">
        <v>1.8</v>
      </c>
      <c r="H26" s="298">
        <v>1.98</v>
      </c>
    </row>
    <row r="27" spans="1:8" ht="15.75">
      <c r="A27" s="100" t="s">
        <v>647</v>
      </c>
      <c r="B27" s="174" t="s">
        <v>646</v>
      </c>
      <c r="C27" s="307">
        <v>3.5</v>
      </c>
      <c r="D27" s="311">
        <v>3.5</v>
      </c>
      <c r="E27" s="312">
        <v>4.8</v>
      </c>
      <c r="F27" s="313">
        <v>137.1</v>
      </c>
      <c r="G27" s="312">
        <v>5</v>
      </c>
      <c r="H27" s="314">
        <v>5.6</v>
      </c>
    </row>
    <row r="28" spans="1:8" ht="15.75">
      <c r="A28" s="315" t="s">
        <v>648</v>
      </c>
      <c r="B28" s="316"/>
      <c r="C28" s="305"/>
      <c r="D28" s="317"/>
      <c r="E28" s="305"/>
      <c r="F28" s="305"/>
      <c r="G28" s="290"/>
      <c r="H28" s="306"/>
    </row>
    <row r="29" spans="1:8" ht="15.75">
      <c r="A29" s="100" t="s">
        <v>634</v>
      </c>
      <c r="B29" s="174" t="s">
        <v>354</v>
      </c>
      <c r="C29" s="307">
        <v>2829.4</v>
      </c>
      <c r="D29" s="296">
        <v>2201.3</v>
      </c>
      <c r="E29" s="288">
        <v>3498.8</v>
      </c>
      <c r="F29" s="300">
        <v>158.9</v>
      </c>
      <c r="G29" s="318">
        <v>3572.4</v>
      </c>
      <c r="H29" s="319">
        <v>4054.5</v>
      </c>
    </row>
    <row r="30" spans="1:8" ht="15.75">
      <c r="A30" s="100" t="s">
        <v>636</v>
      </c>
      <c r="B30" s="174" t="s">
        <v>354</v>
      </c>
      <c r="C30" s="307">
        <v>1187.3</v>
      </c>
      <c r="D30" s="296">
        <v>1254.3</v>
      </c>
      <c r="E30" s="288">
        <v>1894.1</v>
      </c>
      <c r="F30" s="300">
        <v>151</v>
      </c>
      <c r="G30" s="288">
        <v>1754.4</v>
      </c>
      <c r="H30" s="320">
        <v>1989.4</v>
      </c>
    </row>
    <row r="31" spans="1:8" ht="15.75">
      <c r="A31" s="100" t="s">
        <v>637</v>
      </c>
      <c r="B31" s="174" t="s">
        <v>354</v>
      </c>
      <c r="C31" s="307">
        <v>723.7</v>
      </c>
      <c r="D31" s="296">
        <v>396.7</v>
      </c>
      <c r="E31" s="288">
        <v>685.2</v>
      </c>
      <c r="F31" s="300">
        <v>172.7</v>
      </c>
      <c r="G31" s="288">
        <v>855</v>
      </c>
      <c r="H31" s="310">
        <v>997.2</v>
      </c>
    </row>
    <row r="32" spans="1:8" ht="15.75">
      <c r="A32" s="100" t="s">
        <v>638</v>
      </c>
      <c r="B32" s="174" t="s">
        <v>354</v>
      </c>
      <c r="C32" s="307">
        <v>69.5</v>
      </c>
      <c r="D32" s="296">
        <v>64.2</v>
      </c>
      <c r="E32" s="288">
        <v>118.6</v>
      </c>
      <c r="F32" s="300">
        <v>184.7</v>
      </c>
      <c r="G32" s="288">
        <v>98</v>
      </c>
      <c r="H32" s="295">
        <v>111</v>
      </c>
    </row>
    <row r="33" spans="1:8" ht="15.75">
      <c r="A33" s="100" t="s">
        <v>639</v>
      </c>
      <c r="B33" s="174" t="s">
        <v>354</v>
      </c>
      <c r="C33" s="307">
        <v>48.4</v>
      </c>
      <c r="D33" s="296">
        <v>24.9</v>
      </c>
      <c r="E33" s="288">
        <v>35.6</v>
      </c>
      <c r="F33" s="300">
        <v>143</v>
      </c>
      <c r="G33" s="288">
        <v>38.8</v>
      </c>
      <c r="H33" s="310">
        <v>58.5</v>
      </c>
    </row>
    <row r="34" spans="1:8" ht="15.75">
      <c r="A34" s="100" t="s">
        <v>640</v>
      </c>
      <c r="B34" s="174" t="s">
        <v>354</v>
      </c>
      <c r="C34" s="307">
        <v>779.3</v>
      </c>
      <c r="D34" s="296">
        <v>440.4</v>
      </c>
      <c r="E34" s="288">
        <v>725.3</v>
      </c>
      <c r="F34" s="300">
        <v>164.7</v>
      </c>
      <c r="G34" s="288">
        <v>773.7</v>
      </c>
      <c r="H34" s="310">
        <v>831.4</v>
      </c>
    </row>
    <row r="35" spans="1:8" ht="15.75">
      <c r="A35" s="100" t="s">
        <v>641</v>
      </c>
      <c r="B35" s="174" t="s">
        <v>354</v>
      </c>
      <c r="C35" s="307">
        <v>1404.9</v>
      </c>
      <c r="D35" s="296">
        <v>961.5</v>
      </c>
      <c r="E35" s="288">
        <v>1274.8</v>
      </c>
      <c r="F35" s="300">
        <v>132.6</v>
      </c>
      <c r="G35" s="288">
        <v>1339.2</v>
      </c>
      <c r="H35" s="320">
        <v>1610</v>
      </c>
    </row>
    <row r="36" spans="1:8" ht="15.75">
      <c r="A36" s="100" t="s">
        <v>642</v>
      </c>
      <c r="B36" s="174" t="s">
        <v>354</v>
      </c>
      <c r="C36" s="307">
        <v>384.5</v>
      </c>
      <c r="D36" s="296">
        <v>418.8</v>
      </c>
      <c r="E36" s="288">
        <v>387.3</v>
      </c>
      <c r="F36" s="300">
        <v>92.5</v>
      </c>
      <c r="G36" s="288">
        <v>391.6</v>
      </c>
      <c r="H36" s="295">
        <v>396</v>
      </c>
    </row>
    <row r="37" spans="1:8" ht="15.75">
      <c r="A37" s="100" t="s">
        <v>643</v>
      </c>
      <c r="B37" s="174" t="s">
        <v>354</v>
      </c>
      <c r="C37" s="307">
        <v>377.6</v>
      </c>
      <c r="D37" s="296">
        <v>259.9</v>
      </c>
      <c r="E37" s="297">
        <v>365.2</v>
      </c>
      <c r="F37" s="321">
        <v>140.5</v>
      </c>
      <c r="G37" s="297">
        <v>352.2</v>
      </c>
      <c r="H37" s="322">
        <v>402.6</v>
      </c>
    </row>
    <row r="38" spans="1:8" ht="15.75">
      <c r="A38" s="100" t="s">
        <v>647</v>
      </c>
      <c r="B38" s="174" t="s">
        <v>354</v>
      </c>
      <c r="C38" s="307">
        <v>61.2</v>
      </c>
      <c r="D38" s="296">
        <v>61.1</v>
      </c>
      <c r="E38" s="288">
        <v>78.9</v>
      </c>
      <c r="F38" s="300">
        <v>129.1</v>
      </c>
      <c r="G38" s="288">
        <v>93.7</v>
      </c>
      <c r="H38" s="310">
        <v>103.3</v>
      </c>
    </row>
    <row r="39" spans="1:8" ht="15.75">
      <c r="A39" s="100" t="s">
        <v>649</v>
      </c>
      <c r="B39" s="174" t="s">
        <v>354</v>
      </c>
      <c r="C39" s="307">
        <v>119.5</v>
      </c>
      <c r="D39" s="296">
        <v>128.4</v>
      </c>
      <c r="E39" s="288">
        <v>103</v>
      </c>
      <c r="F39" s="300">
        <v>80.2</v>
      </c>
      <c r="G39" s="288">
        <v>135</v>
      </c>
      <c r="H39" s="295">
        <v>142</v>
      </c>
    </row>
    <row r="40" spans="1:8" ht="16.5" thickBot="1">
      <c r="A40" s="123" t="s">
        <v>650</v>
      </c>
      <c r="B40" s="147" t="s">
        <v>354</v>
      </c>
      <c r="C40" s="323">
        <v>685.4</v>
      </c>
      <c r="D40" s="324">
        <v>468.8</v>
      </c>
      <c r="E40" s="325">
        <v>705</v>
      </c>
      <c r="F40" s="323">
        <v>150.4</v>
      </c>
      <c r="G40" s="325">
        <v>780</v>
      </c>
      <c r="H40" s="326">
        <v>812</v>
      </c>
    </row>
    <row r="41" spans="1:8" ht="12.75">
      <c r="A41" s="51" t="s">
        <v>651</v>
      </c>
      <c r="B41" s="51"/>
      <c r="C41" s="51"/>
      <c r="D41" s="51"/>
      <c r="E41" s="51"/>
      <c r="F41" s="51"/>
      <c r="G41" s="51"/>
      <c r="H41" s="327"/>
    </row>
    <row r="42" spans="1:8" ht="12.75">
      <c r="A42" s="51" t="s">
        <v>652</v>
      </c>
      <c r="B42" s="51"/>
      <c r="C42" s="51"/>
      <c r="D42" s="51"/>
      <c r="E42" s="51"/>
      <c r="F42" s="51"/>
      <c r="G42" s="51"/>
      <c r="H42" s="327"/>
    </row>
    <row r="43" spans="1:8" ht="12.75">
      <c r="A43" s="51" t="s">
        <v>653</v>
      </c>
      <c r="B43" s="51"/>
      <c r="C43" s="51"/>
      <c r="D43" s="51"/>
      <c r="E43" s="51"/>
      <c r="F43" s="51"/>
      <c r="G43" s="51"/>
      <c r="H43" s="327"/>
    </row>
  </sheetData>
  <mergeCells count="4">
    <mergeCell ref="F3:H3"/>
    <mergeCell ref="A4:A5"/>
    <mergeCell ref="C4:D4"/>
    <mergeCell ref="E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3">
      <selection activeCell="E26" sqref="E26"/>
    </sheetView>
  </sheetViews>
  <sheetFormatPr defaultColWidth="9.00390625" defaultRowHeight="12.75"/>
  <cols>
    <col min="1" max="1" width="28.375" style="0" customWidth="1"/>
    <col min="2" max="2" width="15.125" style="0" customWidth="1"/>
    <col min="3" max="3" width="15.625" style="0" customWidth="1"/>
    <col min="5" max="5" width="14.75390625" style="0" customWidth="1"/>
    <col min="6" max="6" width="14.00390625" style="0" customWidth="1"/>
  </cols>
  <sheetData>
    <row r="1" ht="15.75">
      <c r="A1" s="34" t="s">
        <v>654</v>
      </c>
    </row>
    <row r="2" spans="1:10" ht="16.5" thickBot="1">
      <c r="A2" s="34"/>
      <c r="B2" s="51"/>
      <c r="C2" s="51"/>
      <c r="D2" s="51"/>
      <c r="E2" s="51"/>
      <c r="F2" s="51"/>
      <c r="G2" s="51"/>
      <c r="H2" s="51"/>
      <c r="J2" s="3" t="s">
        <v>655</v>
      </c>
    </row>
    <row r="3" spans="1:10" ht="15.75">
      <c r="A3" s="328" t="s">
        <v>656</v>
      </c>
      <c r="B3" s="1950">
        <v>2000</v>
      </c>
      <c r="C3" s="1951"/>
      <c r="D3" s="1952"/>
      <c r="E3" s="1950">
        <v>2001</v>
      </c>
      <c r="F3" s="1951"/>
      <c r="G3" s="1952"/>
      <c r="H3" s="1950" t="s">
        <v>657</v>
      </c>
      <c r="I3" s="1951"/>
      <c r="J3" s="1952"/>
    </row>
    <row r="4" spans="1:10" ht="15.75">
      <c r="A4" s="100"/>
      <c r="B4" s="195" t="s">
        <v>658</v>
      </c>
      <c r="C4" s="1953" t="s">
        <v>659</v>
      </c>
      <c r="D4" s="1954"/>
      <c r="E4" s="195" t="s">
        <v>658</v>
      </c>
      <c r="F4" s="1953" t="s">
        <v>659</v>
      </c>
      <c r="G4" s="1954"/>
      <c r="H4" s="195" t="s">
        <v>658</v>
      </c>
      <c r="I4" s="1953" t="s">
        <v>659</v>
      </c>
      <c r="J4" s="1954"/>
    </row>
    <row r="5" spans="1:10" ht="16.5" thickBot="1">
      <c r="A5" s="123"/>
      <c r="B5" s="147" t="s">
        <v>660</v>
      </c>
      <c r="C5" s="124" t="s">
        <v>661</v>
      </c>
      <c r="D5" s="126" t="s">
        <v>662</v>
      </c>
      <c r="E5" s="147" t="s">
        <v>660</v>
      </c>
      <c r="F5" s="124" t="s">
        <v>661</v>
      </c>
      <c r="G5" s="126" t="s">
        <v>662</v>
      </c>
      <c r="H5" s="147" t="s">
        <v>660</v>
      </c>
      <c r="I5" s="124" t="s">
        <v>661</v>
      </c>
      <c r="J5" s="126" t="s">
        <v>662</v>
      </c>
    </row>
    <row r="6" spans="1:10" ht="15.75">
      <c r="A6" s="94" t="s">
        <v>663</v>
      </c>
      <c r="B6" s="329">
        <v>4993</v>
      </c>
      <c r="C6" s="329">
        <v>135907</v>
      </c>
      <c r="D6" s="330">
        <v>27.22</v>
      </c>
      <c r="E6" s="331">
        <v>732</v>
      </c>
      <c r="F6" s="332">
        <v>22585</v>
      </c>
      <c r="G6" s="330">
        <v>30.84</v>
      </c>
      <c r="H6" s="333">
        <v>14.7</v>
      </c>
      <c r="I6" s="334">
        <v>16.6</v>
      </c>
      <c r="J6" s="335">
        <v>113.3</v>
      </c>
    </row>
    <row r="7" spans="1:10" ht="15.75">
      <c r="A7" s="336" t="s">
        <v>450</v>
      </c>
      <c r="B7" s="337"/>
      <c r="C7" s="338"/>
      <c r="D7" s="339"/>
      <c r="E7" s="337"/>
      <c r="F7" s="338"/>
      <c r="G7" s="339"/>
      <c r="H7" s="340"/>
      <c r="I7" s="341"/>
      <c r="J7" s="342"/>
    </row>
    <row r="8" spans="1:10" ht="15.75">
      <c r="A8" s="97" t="s">
        <v>664</v>
      </c>
      <c r="B8" s="343">
        <v>4567</v>
      </c>
      <c r="C8" s="344">
        <v>124010</v>
      </c>
      <c r="D8" s="345">
        <v>27.15</v>
      </c>
      <c r="E8" s="343">
        <v>583</v>
      </c>
      <c r="F8" s="344">
        <v>21655</v>
      </c>
      <c r="G8" s="345">
        <v>37.14</v>
      </c>
      <c r="H8" s="333">
        <v>12.8</v>
      </c>
      <c r="I8" s="346">
        <v>17.5</v>
      </c>
      <c r="J8" s="335">
        <v>136.8</v>
      </c>
    </row>
    <row r="9" spans="1:10" ht="15.75">
      <c r="A9" s="347" t="s">
        <v>665</v>
      </c>
      <c r="B9" s="331">
        <v>148336</v>
      </c>
      <c r="C9" s="348">
        <v>2235556</v>
      </c>
      <c r="D9" s="349">
        <v>15.07</v>
      </c>
      <c r="E9" s="331">
        <v>121990</v>
      </c>
      <c r="F9" s="348">
        <v>2829081</v>
      </c>
      <c r="G9" s="349">
        <v>23.19</v>
      </c>
      <c r="H9" s="350">
        <v>82.2</v>
      </c>
      <c r="I9" s="351">
        <v>126.5</v>
      </c>
      <c r="J9" s="352">
        <v>153.9</v>
      </c>
    </row>
    <row r="10" spans="1:10" ht="15.75">
      <c r="A10" s="336" t="s">
        <v>450</v>
      </c>
      <c r="B10" s="337"/>
      <c r="C10" s="338"/>
      <c r="D10" s="339"/>
      <c r="E10" s="337"/>
      <c r="F10" s="338"/>
      <c r="G10" s="339"/>
      <c r="H10" s="340"/>
      <c r="I10" s="341"/>
      <c r="J10" s="342"/>
    </row>
    <row r="11" spans="1:10" ht="15.75">
      <c r="A11" s="97" t="s">
        <v>666</v>
      </c>
      <c r="B11" s="343">
        <v>113350</v>
      </c>
      <c r="C11" s="344">
        <v>1892248</v>
      </c>
      <c r="D11" s="353">
        <v>16.69</v>
      </c>
      <c r="E11" s="343">
        <v>100030</v>
      </c>
      <c r="F11" s="344">
        <v>2547843</v>
      </c>
      <c r="G11" s="345">
        <v>25.47</v>
      </c>
      <c r="H11" s="333">
        <v>88.2</v>
      </c>
      <c r="I11" s="346">
        <v>134.6</v>
      </c>
      <c r="J11" s="335">
        <v>152.6</v>
      </c>
    </row>
    <row r="12" spans="1:10" ht="15.75">
      <c r="A12" s="97" t="s">
        <v>667</v>
      </c>
      <c r="B12" s="343">
        <v>20211</v>
      </c>
      <c r="C12" s="344">
        <v>198598</v>
      </c>
      <c r="D12" s="353">
        <v>9.83</v>
      </c>
      <c r="E12" s="343">
        <v>10908</v>
      </c>
      <c r="F12" s="344">
        <v>150258</v>
      </c>
      <c r="G12" s="345">
        <v>13.77</v>
      </c>
      <c r="H12" s="333">
        <v>54</v>
      </c>
      <c r="I12" s="346">
        <v>75.7</v>
      </c>
      <c r="J12" s="335">
        <v>140.1</v>
      </c>
    </row>
    <row r="13" spans="1:10" ht="15.75">
      <c r="A13" s="97" t="s">
        <v>668</v>
      </c>
      <c r="B13" s="343">
        <v>204</v>
      </c>
      <c r="C13" s="344">
        <v>2332</v>
      </c>
      <c r="D13" s="353">
        <v>11.41</v>
      </c>
      <c r="E13" s="343">
        <v>318</v>
      </c>
      <c r="F13" s="344">
        <v>5283</v>
      </c>
      <c r="G13" s="345">
        <v>16.61</v>
      </c>
      <c r="H13" s="333">
        <v>155.9</v>
      </c>
      <c r="I13" s="346">
        <v>226.5</v>
      </c>
      <c r="J13" s="335">
        <v>145.6</v>
      </c>
    </row>
    <row r="14" spans="1:10" ht="15.75">
      <c r="A14" s="97" t="s">
        <v>669</v>
      </c>
      <c r="B14" s="354">
        <v>14571</v>
      </c>
      <c r="C14" s="355">
        <v>142378</v>
      </c>
      <c r="D14" s="356">
        <v>9.77</v>
      </c>
      <c r="E14" s="354">
        <v>12683</v>
      </c>
      <c r="F14" s="355">
        <v>47055</v>
      </c>
      <c r="G14" s="357">
        <v>3.71</v>
      </c>
      <c r="H14" s="358">
        <v>87</v>
      </c>
      <c r="I14" s="359">
        <v>33</v>
      </c>
      <c r="J14" s="360">
        <v>38</v>
      </c>
    </row>
    <row r="15" spans="1:10" ht="15.75">
      <c r="A15" s="361" t="s">
        <v>670</v>
      </c>
      <c r="B15" s="362">
        <v>2978</v>
      </c>
      <c r="C15" s="363">
        <v>43074</v>
      </c>
      <c r="D15" s="364">
        <v>14.47</v>
      </c>
      <c r="E15" s="365" t="s">
        <v>514</v>
      </c>
      <c r="F15" s="366" t="s">
        <v>514</v>
      </c>
      <c r="G15" s="367" t="s">
        <v>514</v>
      </c>
      <c r="H15" s="368"/>
      <c r="I15" s="369"/>
      <c r="J15" s="370"/>
    </row>
    <row r="16" spans="1:10" ht="15.75">
      <c r="A16" s="97" t="s">
        <v>671</v>
      </c>
      <c r="B16" s="331">
        <v>150818</v>
      </c>
      <c r="C16" s="348">
        <v>614605</v>
      </c>
      <c r="D16" s="349">
        <v>4.08</v>
      </c>
      <c r="E16" s="331">
        <v>113913</v>
      </c>
      <c r="F16" s="348">
        <v>767491</v>
      </c>
      <c r="G16" s="349">
        <v>6.74</v>
      </c>
      <c r="H16" s="350">
        <v>75.5</v>
      </c>
      <c r="I16" s="351">
        <v>124.9</v>
      </c>
      <c r="J16" s="352">
        <v>165.2</v>
      </c>
    </row>
    <row r="17" spans="1:10" ht="15.75">
      <c r="A17" s="336" t="s">
        <v>450</v>
      </c>
      <c r="B17" s="337"/>
      <c r="C17" s="338"/>
      <c r="D17" s="339"/>
      <c r="E17" s="337"/>
      <c r="F17" s="338"/>
      <c r="G17" s="339"/>
      <c r="H17" s="371"/>
      <c r="I17" s="372"/>
      <c r="J17" s="373"/>
    </row>
    <row r="18" spans="1:10" ht="15.75">
      <c r="A18" s="97" t="s">
        <v>672</v>
      </c>
      <c r="B18" s="343">
        <v>12587</v>
      </c>
      <c r="C18" s="344">
        <v>54425</v>
      </c>
      <c r="D18" s="353">
        <v>4.32</v>
      </c>
      <c r="E18" s="343">
        <v>10884</v>
      </c>
      <c r="F18" s="344">
        <v>76357</v>
      </c>
      <c r="G18" s="345">
        <v>7.02</v>
      </c>
      <c r="H18" s="333">
        <v>86.5</v>
      </c>
      <c r="I18" s="346">
        <v>140.3</v>
      </c>
      <c r="J18" s="335">
        <v>162.5</v>
      </c>
    </row>
    <row r="19" spans="1:10" ht="15.75">
      <c r="A19" s="97" t="s">
        <v>673</v>
      </c>
      <c r="B19" s="343">
        <v>62240</v>
      </c>
      <c r="C19" s="344">
        <v>370459</v>
      </c>
      <c r="D19" s="353">
        <v>5.95</v>
      </c>
      <c r="E19" s="343">
        <v>61435</v>
      </c>
      <c r="F19" s="344">
        <v>516995</v>
      </c>
      <c r="G19" s="345">
        <v>8.42</v>
      </c>
      <c r="H19" s="333">
        <v>98.7</v>
      </c>
      <c r="I19" s="346">
        <v>139.6</v>
      </c>
      <c r="J19" s="335">
        <v>141.5</v>
      </c>
    </row>
    <row r="20" spans="1:10" ht="15.75">
      <c r="A20" s="97" t="s">
        <v>674</v>
      </c>
      <c r="B20" s="343">
        <v>1489</v>
      </c>
      <c r="C20" s="344">
        <v>5053</v>
      </c>
      <c r="D20" s="353">
        <v>3.39</v>
      </c>
      <c r="E20" s="343">
        <v>99</v>
      </c>
      <c r="F20" s="344">
        <v>482</v>
      </c>
      <c r="G20" s="345">
        <v>4.85</v>
      </c>
      <c r="H20" s="333">
        <v>6.6</v>
      </c>
      <c r="I20" s="346">
        <v>9.5</v>
      </c>
      <c r="J20" s="335">
        <v>143.1</v>
      </c>
    </row>
    <row r="21" spans="1:10" ht="15.75">
      <c r="A21" s="97" t="s">
        <v>675</v>
      </c>
      <c r="B21" s="343">
        <v>61</v>
      </c>
      <c r="C21" s="344">
        <v>81</v>
      </c>
      <c r="D21" s="353">
        <v>1.33</v>
      </c>
      <c r="E21" s="343">
        <v>340</v>
      </c>
      <c r="F21" s="344">
        <v>309</v>
      </c>
      <c r="G21" s="345">
        <v>0.91</v>
      </c>
      <c r="H21" s="333">
        <v>557.4</v>
      </c>
      <c r="I21" s="346">
        <v>381.5</v>
      </c>
      <c r="J21" s="335">
        <v>68.4</v>
      </c>
    </row>
    <row r="22" spans="1:10" ht="15.75">
      <c r="A22" s="97" t="s">
        <v>676</v>
      </c>
      <c r="B22" s="343">
        <v>12764</v>
      </c>
      <c r="C22" s="344">
        <v>37572</v>
      </c>
      <c r="D22" s="353">
        <v>2.94</v>
      </c>
      <c r="E22" s="343">
        <v>5886</v>
      </c>
      <c r="F22" s="344">
        <v>31002</v>
      </c>
      <c r="G22" s="345">
        <v>5.27</v>
      </c>
      <c r="H22" s="333">
        <v>46.1</v>
      </c>
      <c r="I22" s="346">
        <v>82.5</v>
      </c>
      <c r="J22" s="335">
        <v>179.3</v>
      </c>
    </row>
    <row r="23" spans="1:10" ht="15.75">
      <c r="A23" s="97" t="s">
        <v>677</v>
      </c>
      <c r="B23" s="343">
        <v>5823</v>
      </c>
      <c r="C23" s="344">
        <v>13519</v>
      </c>
      <c r="D23" s="353">
        <v>2.32</v>
      </c>
      <c r="E23" s="343">
        <v>2586</v>
      </c>
      <c r="F23" s="344">
        <v>8465</v>
      </c>
      <c r="G23" s="345">
        <v>3.27</v>
      </c>
      <c r="H23" s="333">
        <v>44.4</v>
      </c>
      <c r="I23" s="346">
        <v>62.6</v>
      </c>
      <c r="J23" s="335">
        <v>140.9</v>
      </c>
    </row>
    <row r="24" spans="1:10" ht="15.75">
      <c r="A24" s="97" t="s">
        <v>678</v>
      </c>
      <c r="B24" s="343">
        <v>35916</v>
      </c>
      <c r="C24" s="344">
        <v>73561</v>
      </c>
      <c r="D24" s="353">
        <v>2.05</v>
      </c>
      <c r="E24" s="343">
        <v>19998</v>
      </c>
      <c r="F24" s="344">
        <v>86825</v>
      </c>
      <c r="G24" s="345">
        <v>4.34</v>
      </c>
      <c r="H24" s="333">
        <v>55.7</v>
      </c>
      <c r="I24" s="346">
        <v>118</v>
      </c>
      <c r="J24" s="335">
        <v>211.7</v>
      </c>
    </row>
    <row r="25" spans="1:10" ht="16.5" thickBot="1">
      <c r="A25" s="105" t="s">
        <v>679</v>
      </c>
      <c r="B25" s="374">
        <v>19939</v>
      </c>
      <c r="C25" s="375">
        <v>59935</v>
      </c>
      <c r="D25" s="376">
        <v>3.01</v>
      </c>
      <c r="E25" s="374">
        <v>12683</v>
      </c>
      <c r="F25" s="375">
        <v>47055</v>
      </c>
      <c r="G25" s="377">
        <v>3.71</v>
      </c>
      <c r="H25" s="378">
        <v>63.6</v>
      </c>
      <c r="I25" s="379">
        <v>78.5</v>
      </c>
      <c r="J25" s="380">
        <v>123.3</v>
      </c>
    </row>
    <row r="26" spans="1:10" ht="12.75">
      <c r="A26" s="51" t="s">
        <v>680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2.75">
      <c r="A27" s="51" t="s">
        <v>681</v>
      </c>
      <c r="B27" s="51"/>
      <c r="C27" s="51"/>
      <c r="D27" s="51"/>
      <c r="E27" s="51"/>
      <c r="F27" s="51"/>
      <c r="G27" s="51"/>
      <c r="H27" s="51"/>
      <c r="I27" s="51"/>
      <c r="J27" s="51"/>
    </row>
  </sheetData>
  <mergeCells count="6">
    <mergeCell ref="B3:D3"/>
    <mergeCell ref="E3:G3"/>
    <mergeCell ref="H3:J3"/>
    <mergeCell ref="C4:D4"/>
    <mergeCell ref="F4:G4"/>
    <mergeCell ref="I4:J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G18" sqref="G18"/>
    </sheetView>
  </sheetViews>
  <sheetFormatPr defaultColWidth="9.00390625" defaultRowHeight="12.75"/>
  <cols>
    <col min="1" max="1" width="22.00390625" style="0" customWidth="1"/>
    <col min="2" max="2" width="13.625" style="0" customWidth="1"/>
    <col min="10" max="10" width="11.00390625" style="0" customWidth="1"/>
  </cols>
  <sheetData>
    <row r="1" ht="15.75">
      <c r="A1" s="34" t="s">
        <v>682</v>
      </c>
    </row>
    <row r="2" spans="1:11" ht="12.75" customHeight="1">
      <c r="A2" s="3"/>
      <c r="B2" s="33"/>
      <c r="C2" s="33"/>
      <c r="D2" s="33"/>
      <c r="E2" s="33"/>
      <c r="F2" s="33"/>
      <c r="G2" s="33"/>
      <c r="H2" s="33"/>
      <c r="I2" s="33"/>
      <c r="K2" s="3" t="s">
        <v>683</v>
      </c>
    </row>
    <row r="3" spans="1:11" ht="16.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.75">
      <c r="A4" s="110" t="s">
        <v>431</v>
      </c>
      <c r="B4" s="171" t="s">
        <v>345</v>
      </c>
      <c r="C4" s="114"/>
      <c r="D4" s="114"/>
      <c r="E4" s="114"/>
      <c r="F4" s="114"/>
      <c r="G4" s="114"/>
      <c r="H4" s="114"/>
      <c r="I4" s="114"/>
      <c r="J4" s="114" t="s">
        <v>630</v>
      </c>
      <c r="K4" s="381" t="s">
        <v>631</v>
      </c>
    </row>
    <row r="5" spans="1:11" ht="16.5" thickBot="1">
      <c r="A5" s="123"/>
      <c r="B5" s="149" t="s">
        <v>349</v>
      </c>
      <c r="C5" s="149">
        <v>1990</v>
      </c>
      <c r="D5" s="149">
        <v>1996</v>
      </c>
      <c r="E5" s="149">
        <v>1997</v>
      </c>
      <c r="F5" s="149">
        <v>1998</v>
      </c>
      <c r="G5" s="149">
        <v>1999</v>
      </c>
      <c r="H5" s="149">
        <v>2000</v>
      </c>
      <c r="I5" s="149">
        <v>2001</v>
      </c>
      <c r="J5" s="149">
        <v>2002</v>
      </c>
      <c r="K5" s="182">
        <v>2003</v>
      </c>
    </row>
    <row r="6" spans="1:11" ht="15.75">
      <c r="A6" s="382" t="s">
        <v>684</v>
      </c>
      <c r="B6" s="383" t="s">
        <v>396</v>
      </c>
      <c r="C6" s="384">
        <v>581811</v>
      </c>
      <c r="D6" s="384">
        <v>111078</v>
      </c>
      <c r="E6" s="384">
        <v>132988</v>
      </c>
      <c r="F6" s="384">
        <v>119417</v>
      </c>
      <c r="G6" s="384">
        <v>89083</v>
      </c>
      <c r="H6" s="384">
        <v>101329</v>
      </c>
      <c r="I6" s="384">
        <v>117335</v>
      </c>
      <c r="J6" s="384">
        <f>I6*1.05</f>
        <v>123201.75</v>
      </c>
      <c r="K6" s="385">
        <f>J6*1.02</f>
        <v>125665.785</v>
      </c>
    </row>
    <row r="7" spans="1:11" ht="15.75">
      <c r="A7" s="100" t="s">
        <v>685</v>
      </c>
      <c r="B7" s="120"/>
      <c r="C7" s="127"/>
      <c r="D7" s="127"/>
      <c r="E7" s="127"/>
      <c r="F7" s="127"/>
      <c r="G7" s="127"/>
      <c r="H7" s="127"/>
      <c r="I7" s="127"/>
      <c r="J7" s="384"/>
      <c r="K7" s="386"/>
    </row>
    <row r="8" spans="1:11" ht="15.75">
      <c r="A8" s="100" t="s">
        <v>686</v>
      </c>
      <c r="B8" s="120" t="s">
        <v>396</v>
      </c>
      <c r="C8" s="127">
        <v>222255</v>
      </c>
      <c r="D8" s="127">
        <v>74464</v>
      </c>
      <c r="E8" s="127">
        <v>88017</v>
      </c>
      <c r="F8" s="127">
        <v>81843</v>
      </c>
      <c r="G8" s="127">
        <v>65393</v>
      </c>
      <c r="H8" s="127">
        <v>72653</v>
      </c>
      <c r="I8" s="127">
        <v>81345</v>
      </c>
      <c r="J8" s="127">
        <f aca="true" t="shared" si="0" ref="J8:J20">I8*1.05</f>
        <v>85412.25</v>
      </c>
      <c r="K8" s="386">
        <f>J8*1.02</f>
        <v>87120.495</v>
      </c>
    </row>
    <row r="9" spans="1:11" ht="15.75">
      <c r="A9" s="100" t="s">
        <v>687</v>
      </c>
      <c r="B9" s="120" t="s">
        <v>396</v>
      </c>
      <c r="C9" s="127">
        <v>167619</v>
      </c>
      <c r="D9" s="127">
        <v>20030</v>
      </c>
      <c r="E9" s="127">
        <v>24493</v>
      </c>
      <c r="F9" s="127">
        <v>20474</v>
      </c>
      <c r="G9" s="127">
        <v>13114</v>
      </c>
      <c r="H9" s="127">
        <v>15731</v>
      </c>
      <c r="I9" s="127">
        <v>19227</v>
      </c>
      <c r="J9" s="127">
        <f t="shared" si="0"/>
        <v>20188.350000000002</v>
      </c>
      <c r="K9" s="386">
        <f aca="true" t="shared" si="1" ref="K9:K19">J9*1.02</f>
        <v>20592.117000000002</v>
      </c>
    </row>
    <row r="10" spans="1:11" ht="16.5" thickBot="1">
      <c r="A10" s="100" t="s">
        <v>688</v>
      </c>
      <c r="B10" s="120" t="s">
        <v>396</v>
      </c>
      <c r="C10" s="127">
        <v>191937</v>
      </c>
      <c r="D10" s="127">
        <v>16584</v>
      </c>
      <c r="E10" s="127">
        <v>20477</v>
      </c>
      <c r="F10" s="127">
        <v>17100</v>
      </c>
      <c r="G10" s="127">
        <v>10576</v>
      </c>
      <c r="H10" s="127">
        <v>12945</v>
      </c>
      <c r="I10" s="127">
        <v>16763</v>
      </c>
      <c r="J10" s="127">
        <f t="shared" si="0"/>
        <v>17601.15</v>
      </c>
      <c r="K10" s="386">
        <f t="shared" si="1"/>
        <v>17953.173000000003</v>
      </c>
    </row>
    <row r="11" spans="1:11" ht="16.5" thickBot="1">
      <c r="A11" s="387" t="s">
        <v>689</v>
      </c>
      <c r="B11" s="388" t="s">
        <v>690</v>
      </c>
      <c r="C11" s="389">
        <v>239.7</v>
      </c>
      <c r="D11" s="389">
        <v>48.9</v>
      </c>
      <c r="E11" s="389">
        <v>57</v>
      </c>
      <c r="F11" s="389">
        <v>51.2</v>
      </c>
      <c r="G11" s="389">
        <v>40.1</v>
      </c>
      <c r="H11" s="389">
        <v>46.55690101564241</v>
      </c>
      <c r="I11" s="390">
        <v>53.91</v>
      </c>
      <c r="J11" s="390">
        <f t="shared" si="0"/>
        <v>56.6055</v>
      </c>
      <c r="K11" s="391">
        <f t="shared" si="1"/>
        <v>57.737610000000004</v>
      </c>
    </row>
    <row r="12" spans="1:11" ht="15.75">
      <c r="A12" s="100" t="s">
        <v>685</v>
      </c>
      <c r="B12" s="120"/>
      <c r="C12" s="132"/>
      <c r="D12" s="132"/>
      <c r="E12" s="132"/>
      <c r="F12" s="132"/>
      <c r="G12" s="392"/>
      <c r="H12" s="392"/>
      <c r="I12" s="132"/>
      <c r="J12" s="393"/>
      <c r="K12" s="394"/>
    </row>
    <row r="13" spans="1:11" ht="15.75">
      <c r="A13" s="100" t="s">
        <v>686</v>
      </c>
      <c r="B13" s="120" t="s">
        <v>690</v>
      </c>
      <c r="C13" s="184">
        <v>91.6</v>
      </c>
      <c r="D13" s="184">
        <v>32.8</v>
      </c>
      <c r="E13" s="184">
        <v>37.7</v>
      </c>
      <c r="F13" s="184">
        <v>35.1</v>
      </c>
      <c r="G13" s="184">
        <v>29.4</v>
      </c>
      <c r="H13" s="184">
        <v>33.381347190729876</v>
      </c>
      <c r="I13" s="184">
        <v>37.4</v>
      </c>
      <c r="J13" s="129">
        <f t="shared" si="0"/>
        <v>39.27</v>
      </c>
      <c r="K13" s="395">
        <f t="shared" si="1"/>
        <v>40.055400000000006</v>
      </c>
    </row>
    <row r="14" spans="1:11" ht="15.75">
      <c r="A14" s="100" t="s">
        <v>687</v>
      </c>
      <c r="B14" s="120" t="s">
        <v>690</v>
      </c>
      <c r="C14" s="184">
        <v>69</v>
      </c>
      <c r="D14" s="184">
        <v>8.8</v>
      </c>
      <c r="E14" s="184">
        <v>10.5</v>
      </c>
      <c r="F14" s="184">
        <v>8.8</v>
      </c>
      <c r="G14" s="184">
        <v>4.8</v>
      </c>
      <c r="H14" s="184">
        <v>7.3</v>
      </c>
      <c r="I14" s="184">
        <v>8.8</v>
      </c>
      <c r="J14" s="129">
        <f t="shared" si="0"/>
        <v>9.240000000000002</v>
      </c>
      <c r="K14" s="395">
        <f t="shared" si="1"/>
        <v>9.424800000000003</v>
      </c>
    </row>
    <row r="15" spans="1:11" ht="16.5" thickBot="1">
      <c r="A15" s="100" t="s">
        <v>688</v>
      </c>
      <c r="B15" s="120" t="s">
        <v>690</v>
      </c>
      <c r="C15" s="184">
        <v>79.1</v>
      </c>
      <c r="D15" s="184">
        <v>7.3</v>
      </c>
      <c r="E15" s="184">
        <v>8.8</v>
      </c>
      <c r="F15" s="184">
        <v>7.3</v>
      </c>
      <c r="G15" s="184">
        <v>5.9</v>
      </c>
      <c r="H15" s="184">
        <v>5.947745301419051</v>
      </c>
      <c r="I15" s="184">
        <v>7.7</v>
      </c>
      <c r="J15" s="129">
        <f t="shared" si="0"/>
        <v>8.085</v>
      </c>
      <c r="K15" s="395">
        <f t="shared" si="1"/>
        <v>8.2467</v>
      </c>
    </row>
    <row r="16" spans="1:11" ht="16.5" thickBot="1">
      <c r="A16" s="387" t="s">
        <v>691</v>
      </c>
      <c r="B16" s="388" t="s">
        <v>692</v>
      </c>
      <c r="C16" s="389">
        <v>400.8</v>
      </c>
      <c r="D16" s="389">
        <v>78.2</v>
      </c>
      <c r="E16" s="389">
        <v>91.1</v>
      </c>
      <c r="F16" s="389">
        <v>81.8</v>
      </c>
      <c r="G16" s="389">
        <v>65.8</v>
      </c>
      <c r="H16" s="389">
        <v>83.0744660529278</v>
      </c>
      <c r="I16" s="389">
        <v>96.2</v>
      </c>
      <c r="J16" s="390">
        <f t="shared" si="0"/>
        <v>101.01</v>
      </c>
      <c r="K16" s="391">
        <f t="shared" si="1"/>
        <v>103.03020000000001</v>
      </c>
    </row>
    <row r="17" spans="1:11" ht="15.75">
      <c r="A17" s="100" t="s">
        <v>685</v>
      </c>
      <c r="B17" s="120"/>
      <c r="C17" s="184"/>
      <c r="D17" s="184"/>
      <c r="E17" s="184"/>
      <c r="F17" s="184"/>
      <c r="G17" s="396"/>
      <c r="H17" s="396"/>
      <c r="I17" s="184"/>
      <c r="J17" s="393"/>
      <c r="K17" s="394"/>
    </row>
    <row r="18" spans="1:11" ht="15.75">
      <c r="A18" s="100" t="s">
        <v>686</v>
      </c>
      <c r="B18" s="120" t="s">
        <v>692</v>
      </c>
      <c r="C18" s="184">
        <v>153.1</v>
      </c>
      <c r="D18" s="184">
        <v>52.4</v>
      </c>
      <c r="E18" s="184">
        <v>60.3</v>
      </c>
      <c r="F18" s="184">
        <v>56.1</v>
      </c>
      <c r="G18" s="184">
        <v>48.3</v>
      </c>
      <c r="H18" s="184">
        <v>59.564479883778226</v>
      </c>
      <c r="I18" s="184">
        <v>66.7</v>
      </c>
      <c r="J18" s="129">
        <f t="shared" si="0"/>
        <v>70.03500000000001</v>
      </c>
      <c r="K18" s="395">
        <f t="shared" si="1"/>
        <v>71.43570000000001</v>
      </c>
    </row>
    <row r="19" spans="1:11" ht="15.75">
      <c r="A19" s="100" t="s">
        <v>687</v>
      </c>
      <c r="B19" s="120" t="s">
        <v>692</v>
      </c>
      <c r="C19" s="184">
        <v>115.5</v>
      </c>
      <c r="D19" s="184">
        <v>14.1</v>
      </c>
      <c r="E19" s="184">
        <v>16.8</v>
      </c>
      <c r="F19" s="184">
        <v>14</v>
      </c>
      <c r="G19" s="184">
        <v>9.7</v>
      </c>
      <c r="H19" s="184">
        <v>12.897042559174642</v>
      </c>
      <c r="I19" s="184">
        <v>15.8</v>
      </c>
      <c r="J19" s="129">
        <f t="shared" si="0"/>
        <v>16.59</v>
      </c>
      <c r="K19" s="395">
        <f t="shared" si="1"/>
        <v>16.9218</v>
      </c>
    </row>
    <row r="20" spans="1:11" ht="16.5" thickBot="1">
      <c r="A20" s="100" t="s">
        <v>688</v>
      </c>
      <c r="B20" s="120" t="s">
        <v>692</v>
      </c>
      <c r="C20" s="184">
        <v>132.2</v>
      </c>
      <c r="D20" s="184">
        <v>11.7</v>
      </c>
      <c r="E20" s="184">
        <v>14</v>
      </c>
      <c r="F20" s="184">
        <v>11.7</v>
      </c>
      <c r="G20" s="184">
        <v>7.8</v>
      </c>
      <c r="H20" s="184">
        <v>10.612943609974938</v>
      </c>
      <c r="I20" s="184">
        <v>13.7</v>
      </c>
      <c r="J20" s="129">
        <f t="shared" si="0"/>
        <v>14.385</v>
      </c>
      <c r="K20" s="395">
        <f>J20*1.02</f>
        <v>14.6727</v>
      </c>
    </row>
    <row r="21" spans="1:11" ht="16.5" thickBot="1">
      <c r="A21" s="397" t="s">
        <v>693</v>
      </c>
      <c r="B21" s="398" t="s">
        <v>694</v>
      </c>
      <c r="C21" s="389"/>
      <c r="D21" s="389">
        <v>5.33</v>
      </c>
      <c r="E21" s="389">
        <v>3.3</v>
      </c>
      <c r="F21" s="389">
        <v>3.5</v>
      </c>
      <c r="G21" s="389">
        <v>3.1</v>
      </c>
      <c r="H21" s="389">
        <v>3.2</v>
      </c>
      <c r="I21" s="389">
        <v>3.5</v>
      </c>
      <c r="J21" s="390">
        <v>3.5</v>
      </c>
      <c r="K21" s="399">
        <v>3.5</v>
      </c>
    </row>
    <row r="22" spans="1:11" ht="10.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2.75" customHeight="1">
      <c r="A23" s="51" t="s">
        <v>695</v>
      </c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3.5" customHeight="1">
      <c r="A24" s="51" t="s">
        <v>696</v>
      </c>
      <c r="C24" s="33"/>
      <c r="D24" s="33"/>
      <c r="E24" s="33"/>
      <c r="F24" s="33"/>
      <c r="G24" s="33"/>
      <c r="H24" s="33"/>
      <c r="I24" s="33"/>
      <c r="J24" s="33"/>
      <c r="K24" s="33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22">
      <selection activeCell="H41" sqref="H41"/>
    </sheetView>
  </sheetViews>
  <sheetFormatPr defaultColWidth="9.00390625" defaultRowHeight="12.75"/>
  <cols>
    <col min="1" max="1" width="7.25390625" style="33" customWidth="1"/>
    <col min="2" max="2" width="6.375" style="33" customWidth="1"/>
    <col min="3" max="3" width="7.375" style="33" customWidth="1"/>
    <col min="4" max="4" width="9.00390625" style="33" customWidth="1"/>
    <col min="5" max="8" width="13.875" style="33" customWidth="1"/>
    <col min="9" max="9" width="6.00390625" style="33" customWidth="1"/>
    <col min="10" max="10" width="5.625" style="33" customWidth="1"/>
    <col min="11" max="16384" width="7.875" style="33" customWidth="1"/>
  </cols>
  <sheetData>
    <row r="1" spans="1:10" ht="20.25" customHeight="1">
      <c r="A1" s="400" t="s">
        <v>697</v>
      </c>
      <c r="B1" s="401"/>
      <c r="C1" s="401"/>
      <c r="D1" s="401"/>
      <c r="E1" s="402"/>
      <c r="F1" s="402"/>
      <c r="G1" s="402"/>
      <c r="H1" s="402"/>
      <c r="I1" s="403"/>
      <c r="J1" s="402"/>
    </row>
    <row r="2" spans="1:10" ht="18" customHeight="1">
      <c r="A2" s="400" t="s">
        <v>698</v>
      </c>
      <c r="B2" s="401"/>
      <c r="C2" s="401"/>
      <c r="D2" s="401"/>
      <c r="E2" s="402"/>
      <c r="F2" s="402"/>
      <c r="G2" s="402"/>
      <c r="H2" s="402"/>
      <c r="I2" s="403"/>
      <c r="J2" s="402"/>
    </row>
    <row r="3" spans="1:10" ht="14.25" customHeight="1" thickBot="1">
      <c r="A3" s="400"/>
      <c r="B3" s="401"/>
      <c r="C3" s="401"/>
      <c r="D3" s="401"/>
      <c r="E3" s="402"/>
      <c r="F3" s="402"/>
      <c r="G3" s="402"/>
      <c r="H3" s="404" t="s">
        <v>741</v>
      </c>
      <c r="I3" s="403"/>
      <c r="J3" s="402"/>
    </row>
    <row r="4" spans="1:10" ht="21" customHeight="1">
      <c r="A4" s="405" t="s">
        <v>344</v>
      </c>
      <c r="B4" s="406"/>
      <c r="C4" s="407"/>
      <c r="D4" s="408" t="s">
        <v>345</v>
      </c>
      <c r="E4" s="409" t="s">
        <v>699</v>
      </c>
      <c r="F4" s="410"/>
      <c r="G4" s="410" t="s">
        <v>742</v>
      </c>
      <c r="H4" s="411" t="s">
        <v>743</v>
      </c>
      <c r="I4" s="412"/>
      <c r="J4" s="402"/>
    </row>
    <row r="5" spans="1:10" ht="29.25" customHeight="1" thickBot="1">
      <c r="A5" s="413"/>
      <c r="B5" s="414"/>
      <c r="C5" s="415"/>
      <c r="D5" s="416" t="s">
        <v>349</v>
      </c>
      <c r="E5" s="417" t="s">
        <v>700</v>
      </c>
      <c r="F5" s="417" t="s">
        <v>701</v>
      </c>
      <c r="G5" s="417" t="s">
        <v>702</v>
      </c>
      <c r="H5" s="418" t="s">
        <v>703</v>
      </c>
      <c r="I5" s="419"/>
      <c r="J5" s="419"/>
    </row>
    <row r="6" spans="1:13" ht="17.25" customHeight="1">
      <c r="A6" s="420" t="s">
        <v>744</v>
      </c>
      <c r="B6" s="421"/>
      <c r="C6" s="421"/>
      <c r="D6" s="422"/>
      <c r="E6" s="423"/>
      <c r="F6" s="423"/>
      <c r="G6" s="423"/>
      <c r="H6" s="424"/>
      <c r="I6" s="425"/>
      <c r="J6" s="425"/>
      <c r="K6" s="426"/>
      <c r="L6" s="426"/>
      <c r="M6" s="426"/>
    </row>
    <row r="7" spans="1:13" ht="13.5" customHeight="1">
      <c r="A7" s="427" t="s">
        <v>704</v>
      </c>
      <c r="B7" s="428"/>
      <c r="C7" s="429"/>
      <c r="D7" s="430" t="s">
        <v>705</v>
      </c>
      <c r="E7" s="431">
        <v>646.148</v>
      </c>
      <c r="F7" s="432">
        <v>644.908</v>
      </c>
      <c r="G7" s="432">
        <v>645</v>
      </c>
      <c r="H7" s="433">
        <v>650</v>
      </c>
      <c r="I7" s="425"/>
      <c r="J7" s="425"/>
      <c r="K7" s="426"/>
      <c r="L7" s="426"/>
      <c r="M7" s="426"/>
    </row>
    <row r="8" spans="1:13" ht="13.5" customHeight="1">
      <c r="A8" s="427" t="s">
        <v>706</v>
      </c>
      <c r="B8" s="428" t="s">
        <v>707</v>
      </c>
      <c r="C8" s="429"/>
      <c r="D8" s="430" t="s">
        <v>705</v>
      </c>
      <c r="E8" s="431">
        <v>271.184</v>
      </c>
      <c r="F8" s="432">
        <v>272.619</v>
      </c>
      <c r="G8" s="432">
        <v>273</v>
      </c>
      <c r="H8" s="433">
        <v>274</v>
      </c>
      <c r="I8" s="425"/>
      <c r="J8" s="425"/>
      <c r="K8" s="426"/>
      <c r="L8" s="426"/>
      <c r="M8" s="426"/>
    </row>
    <row r="9" spans="1:13" ht="13.5" customHeight="1">
      <c r="A9" s="427"/>
      <c r="B9" s="403" t="s">
        <v>708</v>
      </c>
      <c r="C9" s="434" t="s">
        <v>709</v>
      </c>
      <c r="D9" s="430" t="s">
        <v>705</v>
      </c>
      <c r="E9" s="431">
        <v>242.496</v>
      </c>
      <c r="F9" s="432">
        <f>F8-F10</f>
        <v>244.55500000000004</v>
      </c>
      <c r="G9" s="432">
        <f>G8-G10</f>
        <v>244.5</v>
      </c>
      <c r="H9" s="435">
        <f>H8-H10</f>
        <v>244.5</v>
      </c>
      <c r="I9" s="425"/>
      <c r="J9" s="425"/>
      <c r="K9" s="426"/>
      <c r="L9" s="426"/>
      <c r="M9" s="426"/>
    </row>
    <row r="10" spans="1:13" ht="13.5" customHeight="1">
      <c r="A10" s="427"/>
      <c r="B10" s="428"/>
      <c r="C10" s="434" t="s">
        <v>710</v>
      </c>
      <c r="D10" s="430" t="s">
        <v>705</v>
      </c>
      <c r="E10" s="431">
        <v>28.688</v>
      </c>
      <c r="F10" s="432">
        <v>28.064</v>
      </c>
      <c r="G10" s="432">
        <v>28.5</v>
      </c>
      <c r="H10" s="433">
        <v>29.5</v>
      </c>
      <c r="I10" s="425"/>
      <c r="J10" s="425"/>
      <c r="K10" s="426"/>
      <c r="L10" s="426"/>
      <c r="M10" s="426"/>
    </row>
    <row r="11" spans="1:13" ht="13.5" customHeight="1">
      <c r="A11" s="427" t="s">
        <v>711</v>
      </c>
      <c r="B11" s="428"/>
      <c r="C11" s="429"/>
      <c r="D11" s="430" t="s">
        <v>705</v>
      </c>
      <c r="E11" s="431">
        <v>1488.441</v>
      </c>
      <c r="F11" s="431">
        <v>1469.397</v>
      </c>
      <c r="G11" s="431">
        <v>1480</v>
      </c>
      <c r="H11" s="433">
        <v>1487</v>
      </c>
      <c r="I11" s="425"/>
      <c r="J11" s="425"/>
      <c r="K11" s="426"/>
      <c r="L11" s="426"/>
      <c r="M11" s="426"/>
    </row>
    <row r="12" spans="1:13" ht="13.5" customHeight="1">
      <c r="A12" s="427" t="s">
        <v>706</v>
      </c>
      <c r="B12" s="428" t="s">
        <v>712</v>
      </c>
      <c r="C12" s="429"/>
      <c r="D12" s="430" t="s">
        <v>705</v>
      </c>
      <c r="E12" s="431">
        <v>131.04</v>
      </c>
      <c r="F12" s="431">
        <v>130.975</v>
      </c>
      <c r="G12" s="431">
        <v>131.8</v>
      </c>
      <c r="H12" s="433">
        <v>132.5</v>
      </c>
      <c r="I12" s="425"/>
      <c r="J12" s="425"/>
      <c r="K12" s="426"/>
      <c r="L12" s="426"/>
      <c r="M12" s="426"/>
    </row>
    <row r="13" spans="1:13" ht="13.5" customHeight="1">
      <c r="A13" s="427" t="s">
        <v>713</v>
      </c>
      <c r="B13" s="428"/>
      <c r="C13" s="429"/>
      <c r="D13" s="430" t="s">
        <v>705</v>
      </c>
      <c r="E13" s="431">
        <v>347.983</v>
      </c>
      <c r="F13" s="432">
        <v>358.38</v>
      </c>
      <c r="G13" s="432">
        <v>366</v>
      </c>
      <c r="H13" s="433">
        <v>377</v>
      </c>
      <c r="I13" s="425"/>
      <c r="J13" s="425"/>
      <c r="K13" s="426"/>
      <c r="L13" s="426"/>
      <c r="M13" s="426"/>
    </row>
    <row r="14" spans="1:13" ht="13.5" customHeight="1">
      <c r="A14" s="427" t="s">
        <v>706</v>
      </c>
      <c r="B14" s="428" t="s">
        <v>714</v>
      </c>
      <c r="C14" s="429"/>
      <c r="D14" s="430" t="s">
        <v>705</v>
      </c>
      <c r="E14" s="431">
        <v>211.643</v>
      </c>
      <c r="F14" s="432">
        <v>212.552</v>
      </c>
      <c r="G14" s="432">
        <v>213.2</v>
      </c>
      <c r="H14" s="433">
        <v>222.5</v>
      </c>
      <c r="I14" s="425"/>
      <c r="J14" s="425"/>
      <c r="K14" s="426"/>
      <c r="L14" s="426"/>
      <c r="M14" s="426"/>
    </row>
    <row r="15" spans="1:13" ht="13.5" customHeight="1">
      <c r="A15" s="427" t="s">
        <v>745</v>
      </c>
      <c r="B15" s="428"/>
      <c r="C15" s="429"/>
      <c r="D15" s="430" t="s">
        <v>705</v>
      </c>
      <c r="E15" s="431">
        <v>51.419</v>
      </c>
      <c r="F15" s="431">
        <v>51.4</v>
      </c>
      <c r="G15" s="432">
        <v>51.5</v>
      </c>
      <c r="H15" s="433">
        <v>51.5</v>
      </c>
      <c r="I15" s="425"/>
      <c r="J15" s="425"/>
      <c r="K15" s="426"/>
      <c r="L15" s="426"/>
      <c r="M15" s="426"/>
    </row>
    <row r="16" spans="1:13" ht="13.5" customHeight="1">
      <c r="A16" s="427" t="s">
        <v>715</v>
      </c>
      <c r="B16" s="428"/>
      <c r="C16" s="429"/>
      <c r="D16" s="430" t="s">
        <v>705</v>
      </c>
      <c r="E16" s="431">
        <v>13580.042</v>
      </c>
      <c r="F16" s="432">
        <f>13611561/1000</f>
        <v>13611.561</v>
      </c>
      <c r="G16" s="432">
        <v>14068</v>
      </c>
      <c r="H16" s="433">
        <v>14609</v>
      </c>
      <c r="I16" s="425"/>
      <c r="J16" s="425"/>
      <c r="K16" s="426"/>
      <c r="L16" s="426"/>
      <c r="M16" s="426"/>
    </row>
    <row r="17" spans="1:13" ht="13.5" customHeight="1">
      <c r="A17" s="427" t="s">
        <v>716</v>
      </c>
      <c r="B17" s="428"/>
      <c r="C17" s="429"/>
      <c r="D17" s="430" t="s">
        <v>705</v>
      </c>
      <c r="E17" s="431">
        <v>5846.046</v>
      </c>
      <c r="F17" s="432">
        <f>5835295/1000</f>
        <v>5835.295</v>
      </c>
      <c r="G17" s="432">
        <v>6102</v>
      </c>
      <c r="H17" s="433">
        <v>6308</v>
      </c>
      <c r="I17" s="425"/>
      <c r="J17" s="425"/>
      <c r="K17" s="426"/>
      <c r="L17" s="426"/>
      <c r="M17" s="426"/>
    </row>
    <row r="18" spans="1:13" ht="13.5" customHeight="1">
      <c r="A18" s="436" t="s">
        <v>717</v>
      </c>
      <c r="B18" s="437"/>
      <c r="C18" s="437"/>
      <c r="D18" s="438"/>
      <c r="E18" s="439"/>
      <c r="F18" s="440"/>
      <c r="G18" s="440"/>
      <c r="H18" s="441"/>
      <c r="I18" s="425"/>
      <c r="J18" s="425"/>
      <c r="K18" s="426"/>
      <c r="L18" s="426"/>
      <c r="M18" s="426"/>
    </row>
    <row r="19" spans="1:13" ht="13.5" customHeight="1">
      <c r="A19" s="420" t="s">
        <v>718</v>
      </c>
      <c r="B19" s="442"/>
      <c r="C19" s="443"/>
      <c r="D19" s="444" t="s">
        <v>719</v>
      </c>
      <c r="E19" s="445">
        <f>SUM(E20:E24)</f>
        <v>326773.88</v>
      </c>
      <c r="F19" s="445">
        <f>SUM(F20:F24)</f>
        <v>295020.713</v>
      </c>
      <c r="G19" s="445">
        <f>SUM(G20:G24)</f>
        <v>289542.43485650606</v>
      </c>
      <c r="H19" s="446">
        <f>SUM(H20:H24)</f>
        <v>288265</v>
      </c>
      <c r="I19" s="447"/>
      <c r="J19" s="447"/>
      <c r="K19" s="426"/>
      <c r="L19" s="426"/>
      <c r="M19" s="426"/>
    </row>
    <row r="20" spans="1:13" ht="13.5" customHeight="1">
      <c r="A20" s="427" t="s">
        <v>706</v>
      </c>
      <c r="B20" s="428" t="s">
        <v>720</v>
      </c>
      <c r="C20" s="429"/>
      <c r="D20" s="448" t="s">
        <v>719</v>
      </c>
      <c r="E20" s="449">
        <v>79651.97</v>
      </c>
      <c r="F20" s="185">
        <v>63412.82</v>
      </c>
      <c r="G20" s="185">
        <v>60000</v>
      </c>
      <c r="H20" s="450">
        <v>60000</v>
      </c>
      <c r="I20" s="447"/>
      <c r="J20" s="447"/>
      <c r="K20" s="426"/>
      <c r="L20" s="426"/>
      <c r="M20" s="426"/>
    </row>
    <row r="21" spans="1:13" ht="13.5" customHeight="1">
      <c r="A21" s="427"/>
      <c r="B21" s="428" t="s">
        <v>721</v>
      </c>
      <c r="C21" s="429"/>
      <c r="D21" s="430" t="s">
        <v>719</v>
      </c>
      <c r="E21" s="449">
        <v>2340.22</v>
      </c>
      <c r="F21" s="451">
        <v>2221.96</v>
      </c>
      <c r="G21" s="451">
        <v>2120</v>
      </c>
      <c r="H21" s="452">
        <v>2000</v>
      </c>
      <c r="I21" s="447"/>
      <c r="J21" s="447"/>
      <c r="K21" s="426"/>
      <c r="L21" s="426"/>
      <c r="M21" s="426"/>
    </row>
    <row r="22" spans="1:13" ht="13.5" customHeight="1">
      <c r="A22" s="427"/>
      <c r="B22" s="428" t="s">
        <v>722</v>
      </c>
      <c r="C22" s="429"/>
      <c r="D22" s="430" t="s">
        <v>719</v>
      </c>
      <c r="E22" s="449">
        <v>241012.94</v>
      </c>
      <c r="F22" s="451">
        <v>225312.08</v>
      </c>
      <c r="G22" s="451">
        <v>223304.534856506</v>
      </c>
      <c r="H22" s="452">
        <v>222000</v>
      </c>
      <c r="I22" s="447"/>
      <c r="J22" s="447"/>
      <c r="K22" s="426"/>
      <c r="L22" s="426"/>
      <c r="M22" s="426"/>
    </row>
    <row r="23" spans="1:13" ht="13.5" customHeight="1">
      <c r="A23" s="427"/>
      <c r="B23" s="428" t="s">
        <v>723</v>
      </c>
      <c r="C23" s="429"/>
      <c r="D23" s="430" t="s">
        <v>719</v>
      </c>
      <c r="E23" s="449">
        <v>3108.75</v>
      </c>
      <c r="F23" s="451">
        <v>3409.16</v>
      </c>
      <c r="G23" s="451">
        <v>3453</v>
      </c>
      <c r="H23" s="452">
        <v>3600</v>
      </c>
      <c r="I23" s="447"/>
      <c r="J23" s="447"/>
      <c r="K23" s="426"/>
      <c r="L23" s="426"/>
      <c r="M23" s="426"/>
    </row>
    <row r="24" spans="1:13" ht="13.5" customHeight="1">
      <c r="A24" s="453"/>
      <c r="B24" s="454" t="s">
        <v>724</v>
      </c>
      <c r="C24" s="455"/>
      <c r="D24" s="444" t="s">
        <v>719</v>
      </c>
      <c r="E24" s="445">
        <v>660</v>
      </c>
      <c r="F24" s="456">
        <v>664.693</v>
      </c>
      <c r="G24" s="456">
        <v>664.9</v>
      </c>
      <c r="H24" s="457">
        <v>665</v>
      </c>
      <c r="I24" s="447"/>
      <c r="J24" s="447"/>
      <c r="K24" s="426"/>
      <c r="L24" s="426"/>
      <c r="M24" s="426"/>
    </row>
    <row r="25" spans="1:13" ht="13.5" customHeight="1">
      <c r="A25" s="427" t="s">
        <v>725</v>
      </c>
      <c r="B25" s="403"/>
      <c r="C25" s="434"/>
      <c r="D25" s="448" t="s">
        <v>726</v>
      </c>
      <c r="E25" s="449">
        <v>1067378</v>
      </c>
      <c r="F25" s="451">
        <v>1113759</v>
      </c>
      <c r="G25" s="451">
        <v>1156000</v>
      </c>
      <c r="H25" s="452">
        <v>1200000</v>
      </c>
      <c r="I25" s="458"/>
      <c r="J25" s="458"/>
      <c r="K25" s="426"/>
      <c r="L25" s="426"/>
      <c r="M25" s="426"/>
    </row>
    <row r="26" spans="1:13" ht="13.5" customHeight="1">
      <c r="A26" s="427" t="s">
        <v>727</v>
      </c>
      <c r="B26" s="428"/>
      <c r="C26" s="429"/>
      <c r="D26" s="430" t="s">
        <v>719</v>
      </c>
      <c r="E26" s="451">
        <f>94460.55+17000</f>
        <v>111460.55</v>
      </c>
      <c r="F26" s="451">
        <f>102364.45+1205+17000</f>
        <v>120569.45</v>
      </c>
      <c r="G26" s="451">
        <f>107000+1245+17000</f>
        <v>125245</v>
      </c>
      <c r="H26" s="452">
        <f>110000+1245+17000</f>
        <v>128245</v>
      </c>
      <c r="I26" s="447"/>
      <c r="J26" s="447"/>
      <c r="K26" s="426"/>
      <c r="L26" s="426"/>
      <c r="M26" s="426"/>
    </row>
    <row r="27" spans="1:13" ht="13.5" customHeight="1">
      <c r="A27" s="420" t="s">
        <v>728</v>
      </c>
      <c r="B27" s="454"/>
      <c r="C27" s="455"/>
      <c r="D27" s="444" t="s">
        <v>705</v>
      </c>
      <c r="E27" s="456">
        <v>1094565</v>
      </c>
      <c r="F27" s="459">
        <v>1158220</v>
      </c>
      <c r="G27" s="456">
        <v>1230000</v>
      </c>
      <c r="H27" s="457">
        <v>1300000</v>
      </c>
      <c r="I27" s="447"/>
      <c r="J27" s="447"/>
      <c r="K27" s="426"/>
      <c r="L27" s="426"/>
      <c r="M27" s="426"/>
    </row>
    <row r="28" spans="1:13" ht="13.5" customHeight="1">
      <c r="A28" s="427" t="s">
        <v>729</v>
      </c>
      <c r="B28" s="428"/>
      <c r="C28" s="429"/>
      <c r="D28" s="430" t="s">
        <v>726</v>
      </c>
      <c r="E28" s="449">
        <v>10182.526</v>
      </c>
      <c r="F28" s="451">
        <v>10548.072</v>
      </c>
      <c r="G28" s="451">
        <v>10590</v>
      </c>
      <c r="H28" s="452">
        <v>10701</v>
      </c>
      <c r="I28" s="447"/>
      <c r="J28" s="447"/>
      <c r="K28" s="426"/>
      <c r="L28" s="426"/>
      <c r="M28" s="426"/>
    </row>
    <row r="29" spans="1:13" ht="13.5" customHeight="1" thickBot="1">
      <c r="A29" s="460" t="s">
        <v>730</v>
      </c>
      <c r="B29" s="461"/>
      <c r="C29" s="462"/>
      <c r="D29" s="463" t="s">
        <v>396</v>
      </c>
      <c r="E29" s="464">
        <v>929.819</v>
      </c>
      <c r="F29" s="465">
        <v>989.961</v>
      </c>
      <c r="G29" s="465">
        <v>1000</v>
      </c>
      <c r="H29" s="466">
        <v>1020</v>
      </c>
      <c r="I29" s="447"/>
      <c r="J29" s="447"/>
      <c r="K29" s="426"/>
      <c r="L29" s="426"/>
      <c r="M29" s="426"/>
    </row>
    <row r="30" spans="1:13" ht="13.5" customHeight="1">
      <c r="A30" s="436" t="s">
        <v>731</v>
      </c>
      <c r="B30" s="437"/>
      <c r="C30" s="437"/>
      <c r="D30" s="438"/>
      <c r="E30" s="439"/>
      <c r="F30" s="440"/>
      <c r="G30" s="440"/>
      <c r="H30" s="441"/>
      <c r="I30" s="447"/>
      <c r="J30" s="447"/>
      <c r="K30" s="426"/>
      <c r="L30" s="426"/>
      <c r="M30" s="426"/>
    </row>
    <row r="31" spans="1:13" ht="13.5" customHeight="1">
      <c r="A31" s="420" t="s">
        <v>718</v>
      </c>
      <c r="B31" s="442"/>
      <c r="C31" s="443"/>
      <c r="D31" s="444" t="s">
        <v>719</v>
      </c>
      <c r="E31" s="445">
        <f>SUM(E32:E36)</f>
        <v>265629.85</v>
      </c>
      <c r="F31" s="445">
        <f>SUM(F32:F36)</f>
        <v>238925.713</v>
      </c>
      <c r="G31" s="445">
        <f>SUM(G32:G36)</f>
        <v>236197.434856506</v>
      </c>
      <c r="H31" s="446">
        <f>SUM(H32:H36)</f>
        <v>266020</v>
      </c>
      <c r="I31" s="447"/>
      <c r="J31" s="447"/>
      <c r="K31" s="426"/>
      <c r="L31" s="426"/>
      <c r="M31" s="426"/>
    </row>
    <row r="32" spans="1:13" ht="13.5" customHeight="1">
      <c r="A32" s="427" t="s">
        <v>706</v>
      </c>
      <c r="B32" s="428" t="s">
        <v>720</v>
      </c>
      <c r="C32" s="429"/>
      <c r="D32" s="448" t="s">
        <v>719</v>
      </c>
      <c r="E32" s="449">
        <v>79651.97</v>
      </c>
      <c r="F32" s="185">
        <v>63412.82</v>
      </c>
      <c r="G32" s="185">
        <v>60000</v>
      </c>
      <c r="H32" s="450">
        <v>60000</v>
      </c>
      <c r="I32" s="447"/>
      <c r="J32" s="447"/>
      <c r="K32" s="426"/>
      <c r="L32" s="426"/>
      <c r="M32" s="426"/>
    </row>
    <row r="33" spans="1:13" ht="13.5" customHeight="1">
      <c r="A33" s="427"/>
      <c r="B33" s="428" t="s">
        <v>721</v>
      </c>
      <c r="C33" s="429"/>
      <c r="D33" s="430" t="s">
        <v>719</v>
      </c>
      <c r="E33" s="449">
        <v>2340.22</v>
      </c>
      <c r="F33" s="451">
        <v>2221.96</v>
      </c>
      <c r="G33" s="451">
        <v>2120</v>
      </c>
      <c r="H33" s="452">
        <v>2000</v>
      </c>
      <c r="I33" s="447"/>
      <c r="J33" s="447"/>
      <c r="K33" s="426"/>
      <c r="L33" s="426"/>
      <c r="M33" s="426"/>
    </row>
    <row r="34" spans="1:13" ht="13.5" customHeight="1">
      <c r="A34" s="427"/>
      <c r="B34" s="428" t="s">
        <v>722</v>
      </c>
      <c r="C34" s="429"/>
      <c r="D34" s="430" t="s">
        <v>719</v>
      </c>
      <c r="E34" s="449">
        <v>181012.94</v>
      </c>
      <c r="F34" s="451">
        <v>170312.08</v>
      </c>
      <c r="G34" s="451">
        <v>171054.534856506</v>
      </c>
      <c r="H34" s="452">
        <v>172000</v>
      </c>
      <c r="I34" s="447"/>
      <c r="J34" s="447"/>
      <c r="K34" s="426"/>
      <c r="L34" s="426"/>
      <c r="M34" s="426"/>
    </row>
    <row r="35" spans="1:13" ht="13.5" customHeight="1">
      <c r="A35" s="427"/>
      <c r="B35" s="428" t="s">
        <v>723</v>
      </c>
      <c r="C35" s="429"/>
      <c r="D35" s="430" t="s">
        <v>719</v>
      </c>
      <c r="E35" s="449">
        <v>2608.75</v>
      </c>
      <c r="F35" s="451">
        <f>2959.16</f>
        <v>2959.16</v>
      </c>
      <c r="G35" s="451">
        <v>3003</v>
      </c>
      <c r="H35" s="452">
        <v>32000</v>
      </c>
      <c r="I35" s="447"/>
      <c r="J35" s="447"/>
      <c r="K35" s="426"/>
      <c r="L35" s="426"/>
      <c r="M35" s="426"/>
    </row>
    <row r="36" spans="1:13" ht="13.5" customHeight="1">
      <c r="A36" s="453"/>
      <c r="B36" s="454" t="s">
        <v>724</v>
      </c>
      <c r="C36" s="455"/>
      <c r="D36" s="444" t="s">
        <v>719</v>
      </c>
      <c r="E36" s="445">
        <v>15.97</v>
      </c>
      <c r="F36" s="456">
        <v>19.693</v>
      </c>
      <c r="G36" s="456">
        <v>19.9</v>
      </c>
      <c r="H36" s="457">
        <v>20</v>
      </c>
      <c r="I36" s="447"/>
      <c r="J36" s="447"/>
      <c r="K36" s="426"/>
      <c r="L36" s="426"/>
      <c r="M36" s="426"/>
    </row>
    <row r="37" spans="1:13" ht="13.5" customHeight="1">
      <c r="A37" s="427" t="s">
        <v>725</v>
      </c>
      <c r="B37" s="403"/>
      <c r="C37" s="434"/>
      <c r="D37" s="448" t="s">
        <v>726</v>
      </c>
      <c r="E37" s="451">
        <v>947523</v>
      </c>
      <c r="F37" s="451">
        <f>945997.03+41500</f>
        <v>987497.03</v>
      </c>
      <c r="G37" s="185">
        <v>1029000</v>
      </c>
      <c r="H37" s="450">
        <v>1080000</v>
      </c>
      <c r="I37" s="458"/>
      <c r="J37" s="458"/>
      <c r="K37" s="426"/>
      <c r="L37" s="426"/>
      <c r="M37" s="426"/>
    </row>
    <row r="38" spans="1:13" ht="13.5" customHeight="1">
      <c r="A38" s="427" t="s">
        <v>727</v>
      </c>
      <c r="B38" s="428"/>
      <c r="C38" s="429"/>
      <c r="D38" s="430" t="s">
        <v>719</v>
      </c>
      <c r="E38" s="451">
        <f>92840.55+1620</f>
        <v>94460.55</v>
      </c>
      <c r="F38" s="451">
        <f>102364.45+1205</f>
        <v>103569.45</v>
      </c>
      <c r="G38" s="451">
        <f>107000+1245</f>
        <v>108245</v>
      </c>
      <c r="H38" s="452">
        <f>110000+1245</f>
        <v>111245</v>
      </c>
      <c r="I38" s="447"/>
      <c r="J38" s="447"/>
      <c r="K38" s="426"/>
      <c r="L38" s="426"/>
      <c r="M38" s="426"/>
    </row>
    <row r="39" spans="1:13" ht="13.5" customHeight="1">
      <c r="A39" s="420" t="s">
        <v>728</v>
      </c>
      <c r="B39" s="454"/>
      <c r="C39" s="455"/>
      <c r="D39" s="444" t="s">
        <v>705</v>
      </c>
      <c r="E39" s="456">
        <f>643406.2+146900</f>
        <v>790306.2</v>
      </c>
      <c r="F39" s="456">
        <f>702495+94400</f>
        <v>796895</v>
      </c>
      <c r="G39" s="456">
        <v>844400</v>
      </c>
      <c r="H39" s="457">
        <v>914400</v>
      </c>
      <c r="I39" s="447"/>
      <c r="J39" s="447"/>
      <c r="K39" s="426"/>
      <c r="L39" s="426"/>
      <c r="M39" s="426"/>
    </row>
    <row r="40" spans="1:13" ht="13.5" customHeight="1">
      <c r="A40" s="427" t="s">
        <v>729</v>
      </c>
      <c r="B40" s="428"/>
      <c r="C40" s="429"/>
      <c r="D40" s="430" t="s">
        <v>726</v>
      </c>
      <c r="E40" s="449">
        <v>8014.08</v>
      </c>
      <c r="F40" s="451">
        <v>8789.85</v>
      </c>
      <c r="G40" s="451">
        <v>8881</v>
      </c>
      <c r="H40" s="452">
        <v>8989</v>
      </c>
      <c r="I40" s="447"/>
      <c r="J40" s="447"/>
      <c r="K40" s="426"/>
      <c r="L40" s="426"/>
      <c r="M40" s="426"/>
    </row>
    <row r="41" spans="1:13" ht="13.5" customHeight="1">
      <c r="A41" s="453" t="s">
        <v>730</v>
      </c>
      <c r="B41" s="421"/>
      <c r="C41" s="467"/>
      <c r="D41" s="468" t="s">
        <v>396</v>
      </c>
      <c r="E41" s="445">
        <v>522.77</v>
      </c>
      <c r="F41" s="456">
        <v>628.28</v>
      </c>
      <c r="G41" s="456">
        <v>630</v>
      </c>
      <c r="H41" s="457">
        <v>650</v>
      </c>
      <c r="I41" s="447"/>
      <c r="J41" s="447"/>
      <c r="K41" s="426"/>
      <c r="L41" s="426"/>
      <c r="M41" s="426"/>
    </row>
    <row r="42" spans="1:13" ht="13.5" customHeight="1">
      <c r="A42" s="427" t="s">
        <v>732</v>
      </c>
      <c r="B42" s="428"/>
      <c r="C42" s="429"/>
      <c r="D42" s="430" t="s">
        <v>396</v>
      </c>
      <c r="E42" s="451">
        <v>2.81</v>
      </c>
      <c r="F42" s="451">
        <v>2.55</v>
      </c>
      <c r="G42" s="451">
        <v>2.5</v>
      </c>
      <c r="H42" s="452">
        <v>2.5</v>
      </c>
      <c r="I42" s="447"/>
      <c r="J42" s="447"/>
      <c r="K42" s="426"/>
      <c r="L42" s="426"/>
      <c r="M42" s="426"/>
    </row>
    <row r="43" spans="1:13" ht="13.5" customHeight="1">
      <c r="A43" s="469" t="s">
        <v>733</v>
      </c>
      <c r="B43" s="428"/>
      <c r="C43" s="429"/>
      <c r="D43" s="430" t="s">
        <v>396</v>
      </c>
      <c r="E43" s="451">
        <v>687.79</v>
      </c>
      <c r="F43" s="451">
        <v>608.28</v>
      </c>
      <c r="G43" s="451">
        <v>605</v>
      </c>
      <c r="H43" s="452">
        <v>605</v>
      </c>
      <c r="I43" s="447"/>
      <c r="J43" s="447"/>
      <c r="K43" s="426"/>
      <c r="L43" s="426"/>
      <c r="M43" s="426"/>
    </row>
    <row r="44" spans="1:13" ht="13.5" customHeight="1" thickBot="1">
      <c r="A44" s="460" t="s">
        <v>734</v>
      </c>
      <c r="B44" s="461"/>
      <c r="C44" s="462"/>
      <c r="D44" s="463" t="s">
        <v>396</v>
      </c>
      <c r="E44" s="470" t="s">
        <v>735</v>
      </c>
      <c r="F44" s="471" t="s">
        <v>514</v>
      </c>
      <c r="G44" s="471" t="s">
        <v>514</v>
      </c>
      <c r="H44" s="472" t="s">
        <v>514</v>
      </c>
      <c r="I44" s="447"/>
      <c r="J44" s="447"/>
      <c r="K44" s="426"/>
      <c r="L44" s="426"/>
      <c r="M44" s="426"/>
    </row>
    <row r="45" spans="1:13" ht="3.75" customHeight="1">
      <c r="A45" s="428"/>
      <c r="B45" s="403"/>
      <c r="C45" s="403"/>
      <c r="D45" s="473"/>
      <c r="E45" s="474"/>
      <c r="F45" s="447"/>
      <c r="G45" s="447"/>
      <c r="H45" s="447"/>
      <c r="I45" s="447"/>
      <c r="J45" s="447"/>
      <c r="K45" s="426"/>
      <c r="L45" s="426"/>
      <c r="M45" s="426"/>
    </row>
    <row r="46" spans="1:13" s="51" customFormat="1" ht="12.75" customHeight="1">
      <c r="A46" s="475" t="s">
        <v>736</v>
      </c>
      <c r="B46" s="476"/>
      <c r="C46" s="476"/>
      <c r="D46" s="477"/>
      <c r="E46" s="478"/>
      <c r="F46" s="479"/>
      <c r="G46" s="479"/>
      <c r="H46" s="479"/>
      <c r="I46" s="479"/>
      <c r="J46" s="479"/>
      <c r="K46" s="480"/>
      <c r="L46" s="480"/>
      <c r="M46" s="480"/>
    </row>
    <row r="47" spans="1:10" s="51" customFormat="1" ht="12.75">
      <c r="A47" s="475" t="s">
        <v>737</v>
      </c>
      <c r="B47" s="481"/>
      <c r="C47" s="481"/>
      <c r="D47" s="481"/>
      <c r="E47" s="482"/>
      <c r="F47" s="482"/>
      <c r="G47" s="475"/>
      <c r="H47" s="482"/>
      <c r="I47" s="482"/>
      <c r="J47" s="482"/>
    </row>
    <row r="48" spans="1:10" s="51" customFormat="1" ht="12.75">
      <c r="A48" s="475"/>
      <c r="B48" s="483" t="s">
        <v>738</v>
      </c>
      <c r="C48" s="481"/>
      <c r="D48" s="481"/>
      <c r="E48" s="482"/>
      <c r="F48" s="482"/>
      <c r="G48" s="482"/>
      <c r="H48" s="482"/>
      <c r="I48" s="482"/>
      <c r="J48" s="482"/>
    </row>
    <row r="49" spans="1:10" s="51" customFormat="1" ht="12.75">
      <c r="A49" s="475"/>
      <c r="B49" s="475" t="s">
        <v>739</v>
      </c>
      <c r="C49" s="481"/>
      <c r="D49" s="481"/>
      <c r="E49" s="482"/>
      <c r="F49" s="482"/>
      <c r="G49" s="482"/>
      <c r="H49" s="482"/>
      <c r="I49" s="482"/>
      <c r="J49" s="482"/>
    </row>
    <row r="50" spans="1:10" s="51" customFormat="1" ht="12.75">
      <c r="A50" s="475" t="s">
        <v>740</v>
      </c>
      <c r="B50" s="484"/>
      <c r="C50" s="484"/>
      <c r="D50" s="482"/>
      <c r="H50" s="485"/>
      <c r="I50" s="486"/>
      <c r="J50" s="486"/>
    </row>
    <row r="51" spans="1:8" ht="15.75">
      <c r="A51" s="487"/>
      <c r="B51" s="487"/>
      <c r="C51" s="487"/>
      <c r="D51" s="488"/>
      <c r="E51" s="489"/>
      <c r="F51" s="489"/>
      <c r="G51" s="489"/>
      <c r="H51" s="489"/>
    </row>
    <row r="52" spans="1:8" ht="15.75">
      <c r="A52" s="487"/>
      <c r="B52" s="487"/>
      <c r="C52" s="487"/>
      <c r="D52" s="488"/>
      <c r="E52" s="487"/>
      <c r="F52" s="487"/>
      <c r="G52" s="487"/>
      <c r="H52" s="487"/>
    </row>
    <row r="53" spans="1:8" ht="15.75">
      <c r="A53" s="487"/>
      <c r="B53" s="487"/>
      <c r="C53" s="487"/>
      <c r="D53" s="490"/>
      <c r="E53" s="491"/>
      <c r="F53" s="491"/>
      <c r="G53" s="491"/>
      <c r="H53" s="487"/>
    </row>
    <row r="54" spans="1:8" ht="15.75">
      <c r="A54" s="487"/>
      <c r="B54" s="487"/>
      <c r="C54" s="487"/>
      <c r="D54" s="490"/>
      <c r="E54" s="487"/>
      <c r="F54" s="487"/>
      <c r="G54" s="487"/>
      <c r="H54" s="487"/>
    </row>
    <row r="55" spans="1:8" ht="15.75">
      <c r="A55" s="487"/>
      <c r="B55" s="487"/>
      <c r="C55" s="487"/>
      <c r="D55" s="490"/>
      <c r="E55" s="487"/>
      <c r="F55" s="487"/>
      <c r="G55" s="487"/>
      <c r="H55" s="487"/>
    </row>
    <row r="56" spans="1:8" ht="15.75">
      <c r="A56" s="487"/>
      <c r="B56" s="487"/>
      <c r="C56" s="487"/>
      <c r="D56" s="490"/>
      <c r="E56" s="487"/>
      <c r="F56" s="487"/>
      <c r="G56" s="487"/>
      <c r="H56" s="487"/>
    </row>
    <row r="57" spans="1:8" ht="15.75">
      <c r="A57" s="487"/>
      <c r="B57" s="487"/>
      <c r="C57" s="487"/>
      <c r="D57" s="490"/>
      <c r="E57" s="487"/>
      <c r="F57" s="487"/>
      <c r="G57" s="487"/>
      <c r="H57" s="487"/>
    </row>
    <row r="58" spans="1:10" ht="15.75">
      <c r="A58" s="487"/>
      <c r="B58" s="487"/>
      <c r="C58" s="487"/>
      <c r="D58" s="490"/>
      <c r="E58" s="492"/>
      <c r="F58" s="492"/>
      <c r="G58" s="492"/>
      <c r="H58" s="492"/>
      <c r="I58" s="493"/>
      <c r="J58" s="493"/>
    </row>
    <row r="59" spans="4:8" ht="15.75">
      <c r="D59" s="3"/>
      <c r="E59" s="494"/>
      <c r="F59" s="494"/>
      <c r="G59" s="494"/>
      <c r="H59" s="494"/>
    </row>
    <row r="60" spans="4:8" ht="15.75">
      <c r="D60" s="3"/>
      <c r="E60" s="494"/>
      <c r="F60" s="494"/>
      <c r="G60" s="494"/>
      <c r="H60" s="494"/>
    </row>
    <row r="61" spans="4:8" ht="15.75">
      <c r="D61" s="3"/>
      <c r="E61" s="494"/>
      <c r="F61" s="494"/>
      <c r="G61" s="494"/>
      <c r="H61" s="494"/>
    </row>
    <row r="62" spans="4:8" ht="15.75">
      <c r="D62" s="495"/>
      <c r="E62" s="496"/>
      <c r="F62" s="496"/>
      <c r="G62" s="496"/>
      <c r="H62" s="496"/>
    </row>
    <row r="63" spans="4:8" ht="15.75">
      <c r="D63" s="495"/>
      <c r="E63" s="496"/>
      <c r="F63" s="496"/>
      <c r="G63" s="496"/>
      <c r="H63" s="496"/>
    </row>
    <row r="64" spans="4:8" ht="15.75">
      <c r="D64" s="3"/>
      <c r="E64" s="496"/>
      <c r="F64" s="496"/>
      <c r="G64" s="496"/>
      <c r="H64" s="496"/>
    </row>
    <row r="65" spans="4:8" ht="15.75">
      <c r="D65" s="3"/>
      <c r="E65" s="496"/>
      <c r="F65" s="496"/>
      <c r="G65" s="496"/>
      <c r="H65" s="496"/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H22" sqref="H22"/>
    </sheetView>
  </sheetViews>
  <sheetFormatPr defaultColWidth="9.00390625" defaultRowHeight="12.75"/>
  <cols>
    <col min="1" max="1" width="7.125" style="487" customWidth="1"/>
    <col min="2" max="2" width="11.125" style="487" customWidth="1"/>
    <col min="3" max="3" width="9.375" style="487" customWidth="1"/>
    <col min="4" max="4" width="10.25390625" style="487" customWidth="1"/>
    <col min="5" max="5" width="12.00390625" style="487" customWidth="1"/>
    <col min="6" max="6" width="10.75390625" style="487" customWidth="1"/>
    <col min="7" max="7" width="12.625" style="487" customWidth="1"/>
    <col min="8" max="12" width="10.75390625" style="487" customWidth="1"/>
    <col min="13" max="16384" width="7.875" style="487" customWidth="1"/>
  </cols>
  <sheetData>
    <row r="1" ht="15.75">
      <c r="A1" s="497" t="s">
        <v>746</v>
      </c>
    </row>
    <row r="2" spans="1:12" ht="16.5" thickBot="1">
      <c r="A2" s="487" t="s">
        <v>747</v>
      </c>
      <c r="L2" s="498" t="s">
        <v>748</v>
      </c>
    </row>
    <row r="3" spans="1:12" s="505" customFormat="1" ht="31.5" customHeight="1" thickBot="1">
      <c r="A3" s="499" t="s">
        <v>431</v>
      </c>
      <c r="B3" s="500"/>
      <c r="C3" s="501" t="s">
        <v>749</v>
      </c>
      <c r="D3" s="502" t="s">
        <v>750</v>
      </c>
      <c r="E3" s="503" t="s">
        <v>751</v>
      </c>
      <c r="F3" s="503" t="s">
        <v>752</v>
      </c>
      <c r="G3" s="503" t="s">
        <v>753</v>
      </c>
      <c r="H3" s="503" t="s">
        <v>754</v>
      </c>
      <c r="I3" s="503" t="s">
        <v>755</v>
      </c>
      <c r="J3" s="503" t="s">
        <v>756</v>
      </c>
      <c r="K3" s="503" t="s">
        <v>757</v>
      </c>
      <c r="L3" s="504" t="s">
        <v>758</v>
      </c>
    </row>
    <row r="4" spans="1:12" ht="13.5" customHeight="1">
      <c r="A4" s="506" t="s">
        <v>759</v>
      </c>
      <c r="B4" s="490"/>
      <c r="C4" s="507">
        <v>2000</v>
      </c>
      <c r="D4" s="508">
        <v>646.148</v>
      </c>
      <c r="E4" s="509">
        <v>21.181</v>
      </c>
      <c r="F4" s="509">
        <v>99.04</v>
      </c>
      <c r="G4" s="509">
        <v>61.161</v>
      </c>
      <c r="H4" s="509">
        <v>92.17</v>
      </c>
      <c r="I4" s="509">
        <v>93.54</v>
      </c>
      <c r="J4" s="509">
        <v>104.279</v>
      </c>
      <c r="K4" s="509">
        <v>107.06</v>
      </c>
      <c r="L4" s="510">
        <v>67.717</v>
      </c>
    </row>
    <row r="5" spans="1:12" ht="13.5" customHeight="1">
      <c r="A5" s="506"/>
      <c r="B5" s="490"/>
      <c r="C5" s="507">
        <v>2001</v>
      </c>
      <c r="D5" s="508">
        <v>644.908</v>
      </c>
      <c r="E5" s="509">
        <v>21.466</v>
      </c>
      <c r="F5" s="509">
        <v>97.772</v>
      </c>
      <c r="G5" s="509">
        <v>61.913</v>
      </c>
      <c r="H5" s="509">
        <v>95.059</v>
      </c>
      <c r="I5" s="509">
        <v>92.506</v>
      </c>
      <c r="J5" s="509">
        <v>103.311</v>
      </c>
      <c r="K5" s="509">
        <v>108.02</v>
      </c>
      <c r="L5" s="510">
        <v>64.861</v>
      </c>
    </row>
    <row r="6" spans="1:12" ht="13.5" customHeight="1">
      <c r="A6" s="511"/>
      <c r="B6" s="512"/>
      <c r="C6" s="513" t="s">
        <v>760</v>
      </c>
      <c r="D6" s="514">
        <v>-0.19190649820166072</v>
      </c>
      <c r="E6" s="515">
        <v>1.3455455360936668</v>
      </c>
      <c r="F6" s="515">
        <v>-1.2802907915993558</v>
      </c>
      <c r="G6" s="515">
        <v>1.2295417014110228</v>
      </c>
      <c r="H6" s="515">
        <v>3.1344255180644467</v>
      </c>
      <c r="I6" s="515">
        <v>-1.1054094505024636</v>
      </c>
      <c r="J6" s="515">
        <v>-0.9282789439867969</v>
      </c>
      <c r="K6" s="515">
        <v>0.8966934429291911</v>
      </c>
      <c r="L6" s="516">
        <v>-4.217552460977288</v>
      </c>
    </row>
    <row r="7" spans="1:12" ht="13.5" customHeight="1">
      <c r="A7" s="506" t="s">
        <v>706</v>
      </c>
      <c r="B7" s="490" t="s">
        <v>707</v>
      </c>
      <c r="C7" s="507">
        <v>2000</v>
      </c>
      <c r="D7" s="508">
        <v>271.184</v>
      </c>
      <c r="E7" s="509">
        <v>9.06</v>
      </c>
      <c r="F7" s="509">
        <v>37.846</v>
      </c>
      <c r="G7" s="509">
        <v>25.801</v>
      </c>
      <c r="H7" s="509">
        <v>36.753</v>
      </c>
      <c r="I7" s="509">
        <v>39.353</v>
      </c>
      <c r="J7" s="509">
        <v>45.399</v>
      </c>
      <c r="K7" s="509">
        <v>48.569</v>
      </c>
      <c r="L7" s="510">
        <v>28.403</v>
      </c>
    </row>
    <row r="8" spans="1:12" ht="13.5" customHeight="1">
      <c r="A8" s="506"/>
      <c r="B8" s="490"/>
      <c r="C8" s="507">
        <v>2001</v>
      </c>
      <c r="D8" s="508">
        <v>272.61899999999997</v>
      </c>
      <c r="E8" s="509">
        <v>9.106</v>
      </c>
      <c r="F8" s="509">
        <v>37.626</v>
      </c>
      <c r="G8" s="509">
        <v>26.777</v>
      </c>
      <c r="H8" s="509">
        <v>37.346</v>
      </c>
      <c r="I8" s="509">
        <v>39.998</v>
      </c>
      <c r="J8" s="509">
        <v>45.132</v>
      </c>
      <c r="K8" s="509">
        <v>49.214</v>
      </c>
      <c r="L8" s="510">
        <v>27.42</v>
      </c>
    </row>
    <row r="9" spans="1:12" ht="13.5" customHeight="1">
      <c r="A9" s="511"/>
      <c r="B9" s="512"/>
      <c r="C9" s="513" t="s">
        <v>760</v>
      </c>
      <c r="D9" s="514">
        <v>0.5291610124490802</v>
      </c>
      <c r="E9" s="515">
        <v>0.5077262693156541</v>
      </c>
      <c r="F9" s="515">
        <v>-0.5813031760291665</v>
      </c>
      <c r="G9" s="515">
        <v>3.782799116313342</v>
      </c>
      <c r="H9" s="515">
        <v>1.6134737300356363</v>
      </c>
      <c r="I9" s="515">
        <v>1.6390110029730778</v>
      </c>
      <c r="J9" s="515">
        <v>-0.5881186810282202</v>
      </c>
      <c r="K9" s="515">
        <v>1.32800757684943</v>
      </c>
      <c r="L9" s="516">
        <v>-3.460902017392513</v>
      </c>
    </row>
    <row r="10" spans="1:12" ht="13.5" customHeight="1">
      <c r="A10" s="506" t="s">
        <v>761</v>
      </c>
      <c r="B10" s="490"/>
      <c r="C10" s="507">
        <v>2000</v>
      </c>
      <c r="D10" s="508">
        <v>1488.4409999999998</v>
      </c>
      <c r="E10" s="509">
        <v>43.226</v>
      </c>
      <c r="F10" s="509">
        <v>300.767</v>
      </c>
      <c r="G10" s="509">
        <v>154.744</v>
      </c>
      <c r="H10" s="509">
        <v>362.991</v>
      </c>
      <c r="I10" s="509">
        <v>78.815</v>
      </c>
      <c r="J10" s="509">
        <v>224.316</v>
      </c>
      <c r="K10" s="509">
        <v>147.157</v>
      </c>
      <c r="L10" s="510">
        <v>176.425</v>
      </c>
    </row>
    <row r="11" spans="1:12" ht="13.5" customHeight="1">
      <c r="A11" s="506"/>
      <c r="B11" s="490"/>
      <c r="C11" s="507">
        <v>2001</v>
      </c>
      <c r="D11" s="508">
        <v>1469.397</v>
      </c>
      <c r="E11" s="509">
        <v>42.665</v>
      </c>
      <c r="F11" s="509">
        <v>295.538</v>
      </c>
      <c r="G11" s="509">
        <v>154.04</v>
      </c>
      <c r="H11" s="509">
        <v>367.926</v>
      </c>
      <c r="I11" s="509">
        <v>77.454</v>
      </c>
      <c r="J11" s="509">
        <v>224.184</v>
      </c>
      <c r="K11" s="509">
        <v>141.183</v>
      </c>
      <c r="L11" s="510">
        <v>166.407</v>
      </c>
    </row>
    <row r="12" spans="1:12" ht="13.5" customHeight="1">
      <c r="A12" s="511"/>
      <c r="B12" s="512"/>
      <c r="C12" s="513" t="s">
        <v>760</v>
      </c>
      <c r="D12" s="514">
        <v>-1.2794595150227508</v>
      </c>
      <c r="E12" s="515">
        <v>-1.2978300097163782</v>
      </c>
      <c r="F12" s="515">
        <v>-1.7385550941426402</v>
      </c>
      <c r="G12" s="515">
        <v>-0.454944941322438</v>
      </c>
      <c r="H12" s="515">
        <v>1.3595378397811544</v>
      </c>
      <c r="I12" s="515">
        <v>-1.7268286493687839</v>
      </c>
      <c r="J12" s="515">
        <v>-0.05884555716043849</v>
      </c>
      <c r="K12" s="515">
        <v>-4.059609804494528</v>
      </c>
      <c r="L12" s="516">
        <v>-5.678333569505455</v>
      </c>
    </row>
    <row r="13" spans="1:12" ht="13.5" customHeight="1">
      <c r="A13" s="506" t="s">
        <v>706</v>
      </c>
      <c r="B13" s="490" t="s">
        <v>712</v>
      </c>
      <c r="C13" s="507">
        <v>2000</v>
      </c>
      <c r="D13" s="508">
        <v>131.04</v>
      </c>
      <c r="E13" s="509">
        <v>3.001</v>
      </c>
      <c r="F13" s="509">
        <v>34.321</v>
      </c>
      <c r="G13" s="509">
        <v>12.073</v>
      </c>
      <c r="H13" s="509">
        <v>33.052</v>
      </c>
      <c r="I13" s="509">
        <v>5.649</v>
      </c>
      <c r="J13" s="509">
        <v>20.614</v>
      </c>
      <c r="K13" s="509">
        <v>9.391</v>
      </c>
      <c r="L13" s="510">
        <v>12.939</v>
      </c>
    </row>
    <row r="14" spans="1:12" ht="13.5" customHeight="1">
      <c r="A14" s="506"/>
      <c r="B14" s="490"/>
      <c r="C14" s="507">
        <v>2001</v>
      </c>
      <c r="D14" s="508">
        <v>130.975</v>
      </c>
      <c r="E14" s="509">
        <v>2.998</v>
      </c>
      <c r="F14" s="509">
        <v>34.542</v>
      </c>
      <c r="G14" s="509">
        <v>12.086</v>
      </c>
      <c r="H14" s="509">
        <v>34.052</v>
      </c>
      <c r="I14" s="509">
        <v>5.452</v>
      </c>
      <c r="J14" s="509">
        <v>20.522</v>
      </c>
      <c r="K14" s="509">
        <v>8.855</v>
      </c>
      <c r="L14" s="510">
        <v>12.468</v>
      </c>
    </row>
    <row r="15" spans="1:12" ht="13.5" customHeight="1">
      <c r="A15" s="511"/>
      <c r="B15" s="512"/>
      <c r="C15" s="513" t="s">
        <v>760</v>
      </c>
      <c r="D15" s="514">
        <v>-0.049603174603191746</v>
      </c>
      <c r="E15" s="515">
        <v>-0.09996667777406287</v>
      </c>
      <c r="F15" s="515">
        <v>0.643920631683244</v>
      </c>
      <c r="G15" s="515">
        <v>0.1076782904000595</v>
      </c>
      <c r="H15" s="515">
        <v>3.025535519786999</v>
      </c>
      <c r="I15" s="515">
        <v>-3.487342892547346</v>
      </c>
      <c r="J15" s="515">
        <v>-0.44629863199769204</v>
      </c>
      <c r="K15" s="515">
        <v>-5.707592375678843</v>
      </c>
      <c r="L15" s="516">
        <v>-3.640157662879659</v>
      </c>
    </row>
    <row r="16" spans="1:12" ht="13.5" customHeight="1">
      <c r="A16" s="506" t="s">
        <v>762</v>
      </c>
      <c r="B16" s="490"/>
      <c r="C16" s="507">
        <v>2000</v>
      </c>
      <c r="D16" s="508">
        <v>347.98299999999995</v>
      </c>
      <c r="E16" s="509">
        <v>0.941</v>
      </c>
      <c r="F16" s="509">
        <v>2.561</v>
      </c>
      <c r="G16" s="509">
        <v>23.205</v>
      </c>
      <c r="H16" s="509">
        <v>14.791</v>
      </c>
      <c r="I16" s="509">
        <v>78.392</v>
      </c>
      <c r="J16" s="509">
        <v>105.234</v>
      </c>
      <c r="K16" s="509">
        <v>73.561</v>
      </c>
      <c r="L16" s="510">
        <v>49.298</v>
      </c>
    </row>
    <row r="17" spans="1:12" ht="13.5" customHeight="1">
      <c r="A17" s="506"/>
      <c r="B17" s="490"/>
      <c r="C17" s="507">
        <v>2001</v>
      </c>
      <c r="D17" s="508">
        <v>358.38</v>
      </c>
      <c r="E17" s="509">
        <v>1.169</v>
      </c>
      <c r="F17" s="509">
        <v>2.149</v>
      </c>
      <c r="G17" s="509">
        <v>25.403</v>
      </c>
      <c r="H17" s="509">
        <v>14.688</v>
      </c>
      <c r="I17" s="509">
        <v>79.305</v>
      </c>
      <c r="J17" s="509">
        <v>112.38</v>
      </c>
      <c r="K17" s="509">
        <v>75.882</v>
      </c>
      <c r="L17" s="510">
        <v>47.404</v>
      </c>
    </row>
    <row r="18" spans="1:12" ht="13.5" customHeight="1">
      <c r="A18" s="511"/>
      <c r="B18" s="512"/>
      <c r="C18" s="513" t="s">
        <v>760</v>
      </c>
      <c r="D18" s="514">
        <v>2.987789633401647</v>
      </c>
      <c r="E18" s="515">
        <v>24.22954303931988</v>
      </c>
      <c r="F18" s="515">
        <v>-16.087465833658726</v>
      </c>
      <c r="G18" s="515">
        <v>9.47209653092007</v>
      </c>
      <c r="H18" s="515">
        <v>-0.696369413832727</v>
      </c>
      <c r="I18" s="515">
        <v>1.16465965914891</v>
      </c>
      <c r="J18" s="515">
        <v>6.790580990934487</v>
      </c>
      <c r="K18" s="515">
        <v>3.1552045241364226</v>
      </c>
      <c r="L18" s="516">
        <v>-3.8419408495273615</v>
      </c>
    </row>
    <row r="19" spans="1:12" ht="13.5" customHeight="1">
      <c r="A19" s="506" t="s">
        <v>706</v>
      </c>
      <c r="B19" s="490" t="s">
        <v>714</v>
      </c>
      <c r="C19" s="507">
        <v>2000</v>
      </c>
      <c r="D19" s="508">
        <v>211.643</v>
      </c>
      <c r="E19" s="509">
        <v>0.618</v>
      </c>
      <c r="F19" s="509">
        <v>1.2120000000000002</v>
      </c>
      <c r="G19" s="509">
        <v>13.036999999999999</v>
      </c>
      <c r="H19" s="509">
        <v>7.9190000000000005</v>
      </c>
      <c r="I19" s="509">
        <v>49.007999999999996</v>
      </c>
      <c r="J19" s="509">
        <v>68.535</v>
      </c>
      <c r="K19" s="509">
        <v>44.221</v>
      </c>
      <c r="L19" s="510">
        <v>27.093</v>
      </c>
    </row>
    <row r="20" spans="1:12" ht="13.5" customHeight="1">
      <c r="A20" s="506"/>
      <c r="B20" s="490"/>
      <c r="C20" s="507">
        <v>2001</v>
      </c>
      <c r="D20" s="508">
        <v>212.55199999999996</v>
      </c>
      <c r="E20" s="509">
        <v>0.745</v>
      </c>
      <c r="F20" s="509">
        <v>0.811</v>
      </c>
      <c r="G20" s="509">
        <v>13.407</v>
      </c>
      <c r="H20" s="509">
        <v>7.774</v>
      </c>
      <c r="I20" s="509">
        <v>47.605</v>
      </c>
      <c r="J20" s="509">
        <v>71.382</v>
      </c>
      <c r="K20" s="509">
        <v>45.224</v>
      </c>
      <c r="L20" s="510">
        <v>25.604</v>
      </c>
    </row>
    <row r="21" spans="1:12" ht="13.5" customHeight="1">
      <c r="A21" s="511"/>
      <c r="B21" s="512"/>
      <c r="C21" s="513" t="s">
        <v>760</v>
      </c>
      <c r="D21" s="514">
        <v>0.42949684137909117</v>
      </c>
      <c r="E21" s="515">
        <v>20.550161812297745</v>
      </c>
      <c r="F21" s="515">
        <v>-33.085808580858085</v>
      </c>
      <c r="G21" s="515">
        <v>2.838076244534804</v>
      </c>
      <c r="H21" s="515">
        <v>-1.8310392726354365</v>
      </c>
      <c r="I21" s="515">
        <v>-2.8627979105452113</v>
      </c>
      <c r="J21" s="515">
        <v>4.154081855986007</v>
      </c>
      <c r="K21" s="515">
        <v>2.2681531399109076</v>
      </c>
      <c r="L21" s="516">
        <v>-5.4958845458236425</v>
      </c>
    </row>
    <row r="22" spans="1:12" ht="13.5" customHeight="1">
      <c r="A22" s="506" t="s">
        <v>763</v>
      </c>
      <c r="B22" s="490"/>
      <c r="C22" s="507">
        <v>2000</v>
      </c>
      <c r="D22" s="508">
        <v>13580.042000000001</v>
      </c>
      <c r="E22" s="509">
        <v>908.796</v>
      </c>
      <c r="F22" s="509">
        <v>1522.626</v>
      </c>
      <c r="G22" s="509">
        <v>1700.467</v>
      </c>
      <c r="H22" s="509">
        <v>3634.339</v>
      </c>
      <c r="I22" s="509">
        <v>1405.615</v>
      </c>
      <c r="J22" s="509">
        <v>1445.852</v>
      </c>
      <c r="K22" s="509">
        <v>1629.572</v>
      </c>
      <c r="L22" s="510">
        <v>1332.775</v>
      </c>
    </row>
    <row r="23" spans="1:12" ht="13.5" customHeight="1">
      <c r="A23" s="506"/>
      <c r="B23" s="490"/>
      <c r="C23" s="507">
        <v>2001</v>
      </c>
      <c r="D23" s="508">
        <v>13611.561</v>
      </c>
      <c r="E23" s="509">
        <v>776.925</v>
      </c>
      <c r="F23" s="509">
        <v>1456.496</v>
      </c>
      <c r="G23" s="509">
        <v>1398.373</v>
      </c>
      <c r="H23" s="509">
        <v>3834.665</v>
      </c>
      <c r="I23" s="509">
        <v>1594.654</v>
      </c>
      <c r="J23" s="509">
        <v>1584.138</v>
      </c>
      <c r="K23" s="509">
        <v>1536.032</v>
      </c>
      <c r="L23" s="510">
        <v>1430.278</v>
      </c>
    </row>
    <row r="24" spans="1:12" ht="13.5" customHeight="1">
      <c r="A24" s="511"/>
      <c r="B24" s="512"/>
      <c r="C24" s="513" t="s">
        <v>760</v>
      </c>
      <c r="D24" s="514">
        <v>0.23209795669261268</v>
      </c>
      <c r="E24" s="515">
        <v>-14.510517211783508</v>
      </c>
      <c r="F24" s="515">
        <v>-4.343154523829213</v>
      </c>
      <c r="G24" s="515">
        <v>-17.76535504658426</v>
      </c>
      <c r="H24" s="515">
        <v>5.51203396270958</v>
      </c>
      <c r="I24" s="515">
        <v>13.448846234566375</v>
      </c>
      <c r="J24" s="515">
        <v>9.564326085934098</v>
      </c>
      <c r="K24" s="515">
        <v>-5.740157538298391</v>
      </c>
      <c r="L24" s="516">
        <v>7.315788486428687</v>
      </c>
    </row>
    <row r="25" spans="1:12" ht="13.5" customHeight="1">
      <c r="A25" s="506" t="s">
        <v>706</v>
      </c>
      <c r="B25" s="490" t="s">
        <v>764</v>
      </c>
      <c r="C25" s="507">
        <v>2000</v>
      </c>
      <c r="D25" s="508">
        <v>5846.046000000001</v>
      </c>
      <c r="E25" s="509">
        <v>381.135</v>
      </c>
      <c r="F25" s="509">
        <v>774.859</v>
      </c>
      <c r="G25" s="509">
        <v>602.416</v>
      </c>
      <c r="H25" s="509">
        <v>1363.125</v>
      </c>
      <c r="I25" s="509">
        <v>536.106</v>
      </c>
      <c r="J25" s="509">
        <v>771.935</v>
      </c>
      <c r="K25" s="509">
        <v>729.154</v>
      </c>
      <c r="L25" s="510">
        <v>687.316</v>
      </c>
    </row>
    <row r="26" spans="1:12" ht="13.5" customHeight="1">
      <c r="A26" s="506"/>
      <c r="B26" s="490"/>
      <c r="C26" s="507">
        <v>2001</v>
      </c>
      <c r="D26" s="508">
        <v>5835.295</v>
      </c>
      <c r="E26" s="509">
        <v>402.414</v>
      </c>
      <c r="F26" s="509">
        <v>729.416</v>
      </c>
      <c r="G26" s="509">
        <v>603.027</v>
      </c>
      <c r="H26" s="509">
        <v>1375.82</v>
      </c>
      <c r="I26" s="509">
        <v>492.941</v>
      </c>
      <c r="J26" s="509">
        <v>778.572</v>
      </c>
      <c r="K26" s="509">
        <v>738.608</v>
      </c>
      <c r="L26" s="510">
        <v>714.497</v>
      </c>
    </row>
    <row r="27" spans="1:12" ht="13.5" customHeight="1">
      <c r="A27" s="511"/>
      <c r="B27" s="512"/>
      <c r="C27" s="513" t="s">
        <v>760</v>
      </c>
      <c r="D27" s="514">
        <v>-0.18390207671991732</v>
      </c>
      <c r="E27" s="515">
        <v>5.5830611200755556</v>
      </c>
      <c r="F27" s="515">
        <v>-5.864679896600549</v>
      </c>
      <c r="G27" s="515">
        <v>0.10142492895275268</v>
      </c>
      <c r="H27" s="515">
        <v>0.9313159101329518</v>
      </c>
      <c r="I27" s="515">
        <v>-8.051579351844609</v>
      </c>
      <c r="J27" s="515">
        <v>0.859787417334374</v>
      </c>
      <c r="K27" s="515">
        <v>1.2965710947207185</v>
      </c>
      <c r="L27" s="516">
        <v>3.9546584103963767</v>
      </c>
    </row>
    <row r="28" spans="1:12" ht="13.5" customHeight="1">
      <c r="A28" s="506" t="s">
        <v>765</v>
      </c>
      <c r="B28" s="490"/>
      <c r="C28" s="507">
        <v>2000</v>
      </c>
      <c r="D28" s="508">
        <v>5500.109289617486</v>
      </c>
      <c r="E28" s="509">
        <v>303.73497267759564</v>
      </c>
      <c r="F28" s="509">
        <v>731.0983606557377</v>
      </c>
      <c r="G28" s="509">
        <v>617.5655737704918</v>
      </c>
      <c r="H28" s="509">
        <v>1272.5409836065573</v>
      </c>
      <c r="I28" s="509">
        <v>529.724043715847</v>
      </c>
      <c r="J28" s="509">
        <v>665.639344262295</v>
      </c>
      <c r="K28" s="509">
        <v>743.2950819672132</v>
      </c>
      <c r="L28" s="510">
        <v>636.5109289617486</v>
      </c>
    </row>
    <row r="29" spans="1:12" ht="13.5" customHeight="1">
      <c r="A29" s="506" t="s">
        <v>766</v>
      </c>
      <c r="B29" s="490"/>
      <c r="C29" s="507">
        <v>2001</v>
      </c>
      <c r="D29" s="508">
        <v>5641.717808219178</v>
      </c>
      <c r="E29" s="509">
        <v>325.7150684931507</v>
      </c>
      <c r="F29" s="509">
        <v>698.172602739726</v>
      </c>
      <c r="G29" s="509">
        <v>634.841095890411</v>
      </c>
      <c r="H29" s="509">
        <v>1363.9287671232876</v>
      </c>
      <c r="I29" s="509">
        <v>517.4767123287671</v>
      </c>
      <c r="J29" s="509">
        <v>709.3178082191781</v>
      </c>
      <c r="K29" s="509">
        <v>732.8301369863013</v>
      </c>
      <c r="L29" s="510">
        <v>659.4356164383562</v>
      </c>
    </row>
    <row r="30" spans="1:12" ht="13.5" customHeight="1" thickBot="1">
      <c r="A30" s="517"/>
      <c r="B30" s="518"/>
      <c r="C30" s="519" t="s">
        <v>760</v>
      </c>
      <c r="D30" s="520">
        <v>2.5746491777718745</v>
      </c>
      <c r="E30" s="521">
        <v>7.236603550058149</v>
      </c>
      <c r="F30" s="521">
        <v>-4.503601661270295</v>
      </c>
      <c r="G30" s="521">
        <v>2.797358346004458</v>
      </c>
      <c r="H30" s="521">
        <v>7.181519864116638</v>
      </c>
      <c r="I30" s="521">
        <v>-2.312021048009967</v>
      </c>
      <c r="J30" s="521">
        <v>6.561881345113463</v>
      </c>
      <c r="K30" s="521">
        <v>-1.407912582068377</v>
      </c>
      <c r="L30" s="522">
        <v>3.601617259581303</v>
      </c>
    </row>
    <row r="31" s="484" customFormat="1" ht="12.75">
      <c r="A31" s="484" t="s">
        <v>737</v>
      </c>
    </row>
    <row r="32" s="484" customFormat="1" ht="12.75">
      <c r="A32" s="484" t="s">
        <v>767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F16" sqref="F16"/>
    </sheetView>
  </sheetViews>
  <sheetFormatPr defaultColWidth="9.00390625" defaultRowHeight="12.75"/>
  <cols>
    <col min="1" max="1" width="28.00390625" style="487" customWidth="1"/>
    <col min="2" max="2" width="18.375" style="487" customWidth="1"/>
    <col min="3" max="4" width="9.375" style="487" customWidth="1"/>
    <col min="5" max="5" width="9.00390625" style="487" customWidth="1"/>
    <col min="6" max="6" width="11.375" style="487" customWidth="1"/>
    <col min="7" max="16384" width="7.875" style="487" customWidth="1"/>
  </cols>
  <sheetData>
    <row r="1" spans="1:5" ht="20.25" customHeight="1">
      <c r="A1" s="400" t="s">
        <v>768</v>
      </c>
      <c r="B1" s="523"/>
      <c r="C1" s="490"/>
      <c r="D1" s="490"/>
      <c r="E1" s="490"/>
    </row>
    <row r="2" spans="1:5" ht="20.25" customHeight="1">
      <c r="A2" s="400" t="s">
        <v>769</v>
      </c>
      <c r="B2" s="523"/>
      <c r="C2" s="490"/>
      <c r="D2" s="490"/>
      <c r="E2" s="490"/>
    </row>
    <row r="3" spans="1:6" ht="14.25" customHeight="1" thickBot="1">
      <c r="A3" s="524"/>
      <c r="B3" s="523"/>
      <c r="C3" s="490"/>
      <c r="D3" s="525"/>
      <c r="E3" s="525"/>
      <c r="F3" s="404" t="s">
        <v>770</v>
      </c>
    </row>
    <row r="4" spans="1:6" ht="28.5" customHeight="1">
      <c r="A4" s="526" t="s">
        <v>431</v>
      </c>
      <c r="B4" s="211" t="s">
        <v>345</v>
      </c>
      <c r="C4" s="409" t="s">
        <v>699</v>
      </c>
      <c r="D4" s="410"/>
      <c r="E4" s="527" t="s">
        <v>771</v>
      </c>
      <c r="F4" s="528" t="s">
        <v>772</v>
      </c>
    </row>
    <row r="5" spans="1:6" ht="18.75" customHeight="1" thickBot="1">
      <c r="A5" s="529"/>
      <c r="B5" s="463" t="s">
        <v>632</v>
      </c>
      <c r="C5" s="530" t="s">
        <v>773</v>
      </c>
      <c r="D5" s="417" t="s">
        <v>774</v>
      </c>
      <c r="E5" s="417">
        <v>2002</v>
      </c>
      <c r="F5" s="531">
        <v>2003</v>
      </c>
    </row>
    <row r="6" spans="1:6" ht="18" customHeight="1">
      <c r="A6" s="532" t="s">
        <v>775</v>
      </c>
      <c r="B6" s="533"/>
      <c r="C6" s="534"/>
      <c r="D6" s="535"/>
      <c r="E6" s="535"/>
      <c r="F6" s="536"/>
    </row>
    <row r="7" spans="1:6" ht="18" customHeight="1">
      <c r="A7" s="537" t="s">
        <v>776</v>
      </c>
      <c r="B7" s="538" t="s">
        <v>777</v>
      </c>
      <c r="C7" s="539">
        <v>29.745906173702185</v>
      </c>
      <c r="D7" s="540">
        <v>30.671020628014034</v>
      </c>
      <c r="E7" s="540">
        <v>31.218655967903715</v>
      </c>
      <c r="F7" s="541">
        <v>31.5</v>
      </c>
    </row>
    <row r="8" spans="1:6" ht="18" customHeight="1">
      <c r="A8" s="542" t="s">
        <v>778</v>
      </c>
      <c r="B8" s="430" t="s">
        <v>777</v>
      </c>
      <c r="C8" s="539">
        <v>83.03448505342666</v>
      </c>
      <c r="D8" s="540">
        <v>82.41611190129525</v>
      </c>
      <c r="E8" s="540">
        <v>81.99598796389166</v>
      </c>
      <c r="F8" s="541">
        <v>82.2</v>
      </c>
    </row>
    <row r="9" spans="1:6" ht="18" customHeight="1">
      <c r="A9" s="542" t="s">
        <v>779</v>
      </c>
      <c r="B9" s="430" t="s">
        <v>777</v>
      </c>
      <c r="C9" s="539">
        <v>31.004105264471367</v>
      </c>
      <c r="D9" s="540">
        <v>29.506644560213434</v>
      </c>
      <c r="E9" s="540">
        <v>29.923102641257103</v>
      </c>
      <c r="F9" s="541">
        <v>29.9</v>
      </c>
    </row>
    <row r="10" spans="1:6" ht="18" customHeight="1">
      <c r="A10" s="542" t="s">
        <v>780</v>
      </c>
      <c r="B10" s="430" t="s">
        <v>777</v>
      </c>
      <c r="C10" s="539">
        <v>28.837507226846014</v>
      </c>
      <c r="D10" s="540">
        <v>23.964180812832964</v>
      </c>
      <c r="E10" s="540">
        <v>23.96165580073554</v>
      </c>
      <c r="F10" s="541">
        <v>24</v>
      </c>
    </row>
    <row r="11" spans="1:6" ht="18" customHeight="1">
      <c r="A11" s="542" t="s">
        <v>781</v>
      </c>
      <c r="B11" s="430" t="s">
        <v>777</v>
      </c>
      <c r="C11" s="539">
        <v>3.4430982060784534</v>
      </c>
      <c r="D11" s="540">
        <v>2.9797422971073653</v>
      </c>
      <c r="E11" s="540">
        <v>2.9254429956536274</v>
      </c>
      <c r="F11" s="541">
        <v>2.8</v>
      </c>
    </row>
    <row r="12" spans="1:6" ht="18" customHeight="1">
      <c r="A12" s="542" t="s">
        <v>782</v>
      </c>
      <c r="B12" s="430" t="s">
        <v>777</v>
      </c>
      <c r="C12" s="539">
        <v>0.8393539719577576</v>
      </c>
      <c r="D12" s="540">
        <v>0.9573384728031712</v>
      </c>
      <c r="E12" s="540">
        <v>0.9194249414911402</v>
      </c>
      <c r="F12" s="541">
        <v>0.9</v>
      </c>
    </row>
    <row r="13" spans="1:6" ht="18" customHeight="1">
      <c r="A13" s="542" t="s">
        <v>783</v>
      </c>
      <c r="B13" s="430" t="s">
        <v>777</v>
      </c>
      <c r="C13" s="539">
        <v>94.77048672210942</v>
      </c>
      <c r="D13" s="540">
        <v>92.21</v>
      </c>
      <c r="E13" s="540">
        <v>91.3</v>
      </c>
      <c r="F13" s="541">
        <v>91.1</v>
      </c>
    </row>
    <row r="14" spans="1:6" ht="18" customHeight="1">
      <c r="A14" s="542" t="s">
        <v>784</v>
      </c>
      <c r="B14" s="430" t="s">
        <v>777</v>
      </c>
      <c r="C14" s="539">
        <v>63.76638145763806</v>
      </c>
      <c r="D14" s="539">
        <f>D13-D9</f>
        <v>62.70335543978656</v>
      </c>
      <c r="E14" s="539">
        <f>E13-E9</f>
        <v>61.376897358742895</v>
      </c>
      <c r="F14" s="543">
        <f>F13-F9</f>
        <v>61.199999999999996</v>
      </c>
    </row>
    <row r="15" spans="1:6" ht="18" customHeight="1">
      <c r="A15" s="542" t="s">
        <v>785</v>
      </c>
      <c r="B15" s="430" t="s">
        <v>777</v>
      </c>
      <c r="C15" s="508">
        <v>84.94</v>
      </c>
      <c r="D15" s="540">
        <v>83.18</v>
      </c>
      <c r="E15" s="540">
        <v>82.59</v>
      </c>
      <c r="F15" s="541">
        <v>91.1</v>
      </c>
    </row>
    <row r="16" spans="1:6" ht="18" customHeight="1">
      <c r="A16" s="542" t="s">
        <v>786</v>
      </c>
      <c r="B16" s="430" t="s">
        <v>787</v>
      </c>
      <c r="C16" s="508">
        <v>4336.7</v>
      </c>
      <c r="D16" s="540">
        <v>4653.5</v>
      </c>
      <c r="E16" s="540">
        <v>4900</v>
      </c>
      <c r="F16" s="541">
        <v>5140</v>
      </c>
    </row>
    <row r="17" spans="1:6" ht="18" customHeight="1">
      <c r="A17" s="544" t="s">
        <v>788</v>
      </c>
      <c r="B17" s="545" t="s">
        <v>789</v>
      </c>
      <c r="C17" s="546">
        <v>0.696</v>
      </c>
      <c r="D17" s="547">
        <v>0.722</v>
      </c>
      <c r="E17" s="547">
        <v>0.72875</v>
      </c>
      <c r="F17" s="548">
        <v>0.735</v>
      </c>
    </row>
    <row r="18" spans="1:6" ht="18" customHeight="1">
      <c r="A18" s="549" t="s">
        <v>790</v>
      </c>
      <c r="B18" s="550"/>
      <c r="C18" s="551"/>
      <c r="D18" s="552"/>
      <c r="E18" s="552"/>
      <c r="F18" s="553"/>
    </row>
    <row r="19" spans="1:6" ht="18" customHeight="1">
      <c r="A19" s="537" t="s">
        <v>791</v>
      </c>
      <c r="B19" s="538" t="s">
        <v>792</v>
      </c>
      <c r="C19" s="539">
        <v>49.24633357729829</v>
      </c>
      <c r="D19" s="540">
        <v>55.613293290128816</v>
      </c>
      <c r="E19" s="540">
        <v>55.821214037306355</v>
      </c>
      <c r="F19" s="541">
        <v>55.9</v>
      </c>
    </row>
    <row r="20" spans="1:6" ht="18" customHeight="1">
      <c r="A20" s="542" t="s">
        <v>793</v>
      </c>
      <c r="B20" s="430" t="s">
        <v>792</v>
      </c>
      <c r="C20" s="539">
        <v>191.64898692780184</v>
      </c>
      <c r="D20" s="540">
        <v>200.92764561764008</v>
      </c>
      <c r="E20" s="540">
        <v>201.5491621877964</v>
      </c>
      <c r="F20" s="541">
        <v>202</v>
      </c>
    </row>
    <row r="21" spans="1:6" ht="18" customHeight="1">
      <c r="A21" s="542" t="s">
        <v>794</v>
      </c>
      <c r="B21" s="430" t="s">
        <v>792</v>
      </c>
      <c r="C21" s="554">
        <v>43.20403190691039</v>
      </c>
      <c r="D21" s="540">
        <v>44.02118074764878</v>
      </c>
      <c r="E21" s="540">
        <v>44.45937401201391</v>
      </c>
      <c r="F21" s="541">
        <v>44.8</v>
      </c>
    </row>
    <row r="22" spans="1:6" ht="18" customHeight="1">
      <c r="A22" s="542" t="s">
        <v>795</v>
      </c>
      <c r="B22" s="430" t="s">
        <v>792</v>
      </c>
      <c r="C22" s="539">
        <v>36.29457378704639</v>
      </c>
      <c r="D22" s="540">
        <v>31.970678890381727</v>
      </c>
      <c r="E22" s="540">
        <v>32.01074928865001</v>
      </c>
      <c r="F22" s="541">
        <v>32.01074928865001</v>
      </c>
    </row>
    <row r="23" spans="1:6" ht="18" customHeight="1">
      <c r="A23" s="542" t="s">
        <v>796</v>
      </c>
      <c r="B23" s="430" t="s">
        <v>792</v>
      </c>
      <c r="C23" s="539">
        <v>7.107718248269856</v>
      </c>
      <c r="D23" s="540">
        <v>7.107998103216628</v>
      </c>
      <c r="E23" s="540">
        <v>7.01470123300664</v>
      </c>
      <c r="F23" s="541">
        <v>7</v>
      </c>
    </row>
    <row r="24" spans="1:6" ht="18" customHeight="1">
      <c r="A24" s="542" t="s">
        <v>797</v>
      </c>
      <c r="B24" s="430" t="s">
        <v>792</v>
      </c>
      <c r="C24" s="539">
        <v>0.6244267595586397</v>
      </c>
      <c r="D24" s="540">
        <v>0.4485102347269422</v>
      </c>
      <c r="E24" s="540">
        <v>0.49399304457793236</v>
      </c>
      <c r="F24" s="541">
        <v>0.5</v>
      </c>
    </row>
    <row r="25" spans="1:6" ht="18" customHeight="1">
      <c r="A25" s="537" t="s">
        <v>798</v>
      </c>
      <c r="B25" s="555" t="s">
        <v>436</v>
      </c>
      <c r="C25" s="556">
        <v>1.93</v>
      </c>
      <c r="D25" s="547">
        <v>1.9411461191689536</v>
      </c>
      <c r="E25" s="547">
        <v>1.9517954722872755</v>
      </c>
      <c r="F25" s="548">
        <f>F27/F26</f>
        <v>1.9685393258426964</v>
      </c>
    </row>
    <row r="26" spans="1:6" ht="18" customHeight="1">
      <c r="A26" s="537" t="s">
        <v>799</v>
      </c>
      <c r="B26" s="555" t="s">
        <v>800</v>
      </c>
      <c r="C26" s="557">
        <v>8.783792462784136</v>
      </c>
      <c r="D26" s="558">
        <v>8.872187517275691</v>
      </c>
      <c r="E26" s="558">
        <v>8.890054744525548</v>
      </c>
      <c r="F26" s="559">
        <v>8.9</v>
      </c>
    </row>
    <row r="27" spans="1:6" ht="18" customHeight="1">
      <c r="A27" s="542" t="s">
        <v>801</v>
      </c>
      <c r="B27" s="430" t="s">
        <v>802</v>
      </c>
      <c r="C27" s="557">
        <v>16.92</v>
      </c>
      <c r="D27" s="558">
        <v>17.22221236769894</v>
      </c>
      <c r="E27" s="558">
        <v>17.351568598750976</v>
      </c>
      <c r="F27" s="559">
        <v>17.52</v>
      </c>
    </row>
    <row r="28" spans="1:6" ht="18" customHeight="1">
      <c r="A28" s="542" t="s">
        <v>803</v>
      </c>
      <c r="B28" s="430" t="s">
        <v>802</v>
      </c>
      <c r="C28" s="557">
        <v>15.09</v>
      </c>
      <c r="D28" s="558">
        <v>15.409562058996471</v>
      </c>
      <c r="E28" s="558">
        <v>15.544020784543326</v>
      </c>
      <c r="F28" s="559">
        <v>15.71544</v>
      </c>
    </row>
    <row r="29" spans="1:6" ht="18" customHeight="1">
      <c r="A29" s="544" t="s">
        <v>804</v>
      </c>
      <c r="B29" s="444" t="s">
        <v>789</v>
      </c>
      <c r="C29" s="546">
        <v>0.5157306633899402</v>
      </c>
      <c r="D29" s="560">
        <v>0.535</v>
      </c>
      <c r="E29" s="560">
        <v>0.5365</v>
      </c>
      <c r="F29" s="561">
        <v>0.542</v>
      </c>
    </row>
    <row r="30" spans="1:6" ht="18" customHeight="1">
      <c r="A30" s="549" t="s">
        <v>805</v>
      </c>
      <c r="B30" s="550"/>
      <c r="C30" s="551"/>
      <c r="D30" s="552"/>
      <c r="E30" s="552"/>
      <c r="F30" s="553"/>
    </row>
    <row r="31" spans="1:6" ht="18" customHeight="1">
      <c r="A31" s="537" t="s">
        <v>806</v>
      </c>
      <c r="B31" s="448" t="s">
        <v>807</v>
      </c>
      <c r="C31" s="539">
        <v>101.05908948358768</v>
      </c>
      <c r="D31" s="540">
        <v>107.11110273895189</v>
      </c>
      <c r="E31" s="540">
        <v>107.45588079560957</v>
      </c>
      <c r="F31" s="541">
        <v>109</v>
      </c>
    </row>
    <row r="32" spans="1:6" ht="18" customHeight="1">
      <c r="A32" s="562" t="s">
        <v>808</v>
      </c>
      <c r="B32" s="430" t="s">
        <v>807</v>
      </c>
      <c r="C32" s="539">
        <v>91.51356366297303</v>
      </c>
      <c r="D32" s="540">
        <v>99.10710921900314</v>
      </c>
      <c r="E32" s="540">
        <v>99.3577564457955</v>
      </c>
      <c r="F32" s="541">
        <v>100.934</v>
      </c>
    </row>
    <row r="33" spans="1:6" ht="18" customHeight="1">
      <c r="A33" s="537" t="s">
        <v>809</v>
      </c>
      <c r="B33" s="555" t="s">
        <v>810</v>
      </c>
      <c r="C33" s="539">
        <v>2.611009289989057</v>
      </c>
      <c r="D33" s="540">
        <v>2.9536462684929656</v>
      </c>
      <c r="E33" s="540">
        <v>2.866636789043795</v>
      </c>
      <c r="F33" s="541">
        <v>3</v>
      </c>
    </row>
    <row r="34" spans="1:6" ht="18" customHeight="1">
      <c r="A34" s="563" t="s">
        <v>811</v>
      </c>
      <c r="B34" s="468" t="s">
        <v>812</v>
      </c>
      <c r="C34" s="564">
        <v>54.767705937696</v>
      </c>
      <c r="D34" s="540">
        <v>56.81392457521757</v>
      </c>
      <c r="E34" s="540">
        <v>56.936043505615736</v>
      </c>
      <c r="F34" s="541">
        <v>57.4</v>
      </c>
    </row>
    <row r="35" spans="1:6" ht="18" customHeight="1">
      <c r="A35" s="549" t="s">
        <v>813</v>
      </c>
      <c r="B35" s="550"/>
      <c r="C35" s="551"/>
      <c r="D35" s="552"/>
      <c r="E35" s="552"/>
      <c r="F35" s="553"/>
    </row>
    <row r="36" spans="1:6" ht="18" customHeight="1" thickBot="1">
      <c r="A36" s="565" t="s">
        <v>814</v>
      </c>
      <c r="B36" s="416" t="s">
        <v>815</v>
      </c>
      <c r="C36" s="566">
        <v>199</v>
      </c>
      <c r="D36" s="566">
        <v>205.3</v>
      </c>
      <c r="E36" s="567">
        <v>208.5</v>
      </c>
      <c r="F36" s="568">
        <v>213.1</v>
      </c>
    </row>
    <row r="37" spans="1:5" ht="8.25" customHeight="1">
      <c r="A37" s="569"/>
      <c r="B37" s="570"/>
      <c r="C37" s="571"/>
      <c r="D37" s="571"/>
      <c r="E37" s="572"/>
    </row>
    <row r="38" spans="1:5" s="484" customFormat="1" ht="12.75">
      <c r="A38" s="475" t="s">
        <v>816</v>
      </c>
      <c r="B38" s="573"/>
      <c r="C38" s="573"/>
      <c r="D38" s="573"/>
      <c r="E38" s="573"/>
    </row>
    <row r="39" spans="1:5" s="484" customFormat="1" ht="12.75">
      <c r="A39" s="574" t="s">
        <v>817</v>
      </c>
      <c r="B39" s="575"/>
      <c r="C39" s="575"/>
      <c r="D39" s="575"/>
      <c r="E39" s="575"/>
    </row>
    <row r="40" spans="1:5" s="484" customFormat="1" ht="12.75">
      <c r="A40" s="574" t="s">
        <v>767</v>
      </c>
      <c r="B40" s="576"/>
      <c r="C40" s="576"/>
      <c r="D40" s="576"/>
      <c r="E40" s="576"/>
    </row>
    <row r="41" spans="1:5" ht="15.75">
      <c r="A41" s="577"/>
      <c r="B41" s="577"/>
      <c r="C41" s="577"/>
      <c r="D41" s="577"/>
      <c r="E41" s="577"/>
    </row>
    <row r="42" spans="1:5" ht="15.75">
      <c r="A42" s="577"/>
      <c r="B42" s="577"/>
      <c r="C42" s="577"/>
      <c r="D42" s="577"/>
      <c r="E42" s="577"/>
    </row>
    <row r="43" spans="1:5" ht="15.75">
      <c r="A43" s="577"/>
      <c r="B43" s="577"/>
      <c r="C43" s="577"/>
      <c r="D43" s="577"/>
      <c r="E43" s="577"/>
    </row>
    <row r="44" spans="1:5" ht="15.75">
      <c r="A44" s="577"/>
      <c r="B44" s="577"/>
      <c r="C44" s="577"/>
      <c r="D44" s="577"/>
      <c r="E44" s="577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F22" sqref="F22"/>
    </sheetView>
  </sheetViews>
  <sheetFormatPr defaultColWidth="9.00390625" defaultRowHeight="12.75"/>
  <cols>
    <col min="1" max="1" width="24.375" style="487" customWidth="1"/>
    <col min="2" max="2" width="10.375" style="487" customWidth="1"/>
    <col min="3" max="10" width="13.75390625" style="487" customWidth="1"/>
    <col min="11" max="16384" width="7.875" style="487" customWidth="1"/>
  </cols>
  <sheetData>
    <row r="1" ht="18.75" customHeight="1">
      <c r="A1" s="578" t="s">
        <v>818</v>
      </c>
    </row>
    <row r="2" spans="1:10" ht="16.5" customHeight="1" thickBot="1">
      <c r="A2" s="579"/>
      <c r="B2" s="579"/>
      <c r="C2" s="579"/>
      <c r="D2" s="579"/>
      <c r="E2" s="579"/>
      <c r="F2" s="579"/>
      <c r="G2" s="579"/>
      <c r="H2" s="579"/>
      <c r="I2" s="579"/>
      <c r="J2" s="580" t="s">
        <v>819</v>
      </c>
    </row>
    <row r="3" spans="1:10" ht="50.25" customHeight="1">
      <c r="A3" s="581" t="s">
        <v>241</v>
      </c>
      <c r="B3" s="582" t="s">
        <v>820</v>
      </c>
      <c r="C3" s="583" t="s">
        <v>821</v>
      </c>
      <c r="D3" s="584" t="s">
        <v>822</v>
      </c>
      <c r="E3" s="583" t="s">
        <v>823</v>
      </c>
      <c r="F3" s="584" t="s">
        <v>824</v>
      </c>
      <c r="G3" s="584" t="s">
        <v>825</v>
      </c>
      <c r="H3" s="584" t="s">
        <v>803</v>
      </c>
      <c r="I3" s="583" t="s">
        <v>826</v>
      </c>
      <c r="J3" s="585" t="s">
        <v>827</v>
      </c>
    </row>
    <row r="4" spans="1:10" ht="16.5" thickBot="1">
      <c r="A4" s="586"/>
      <c r="B4" s="587"/>
      <c r="C4" s="588" t="s">
        <v>828</v>
      </c>
      <c r="D4" s="588" t="s">
        <v>829</v>
      </c>
      <c r="E4" s="588" t="s">
        <v>789</v>
      </c>
      <c r="F4" s="588" t="s">
        <v>436</v>
      </c>
      <c r="G4" s="588" t="s">
        <v>830</v>
      </c>
      <c r="H4" s="588" t="s">
        <v>831</v>
      </c>
      <c r="I4" s="588" t="s">
        <v>789</v>
      </c>
      <c r="J4" s="587" t="s">
        <v>815</v>
      </c>
    </row>
    <row r="5" spans="1:10" ht="13.5" customHeight="1">
      <c r="A5" s="562" t="s">
        <v>832</v>
      </c>
      <c r="B5" s="589">
        <v>2000</v>
      </c>
      <c r="C5" s="590">
        <v>4336.7</v>
      </c>
      <c r="D5" s="590">
        <v>84.94</v>
      </c>
      <c r="E5" s="591">
        <v>0.6964435004916422</v>
      </c>
      <c r="F5" s="592">
        <v>1.93</v>
      </c>
      <c r="G5" s="592">
        <v>8.78</v>
      </c>
      <c r="H5" s="592">
        <v>15.09</v>
      </c>
      <c r="I5" s="591">
        <v>0.5157306633899402</v>
      </c>
      <c r="J5" s="593">
        <v>199</v>
      </c>
    </row>
    <row r="6" spans="1:10" ht="12.75" customHeight="1">
      <c r="A6" s="562"/>
      <c r="B6" s="594">
        <v>2001</v>
      </c>
      <c r="C6" s="590">
        <v>4653.5</v>
      </c>
      <c r="D6" s="590">
        <v>83.18</v>
      </c>
      <c r="E6" s="591">
        <v>0.713</v>
      </c>
      <c r="F6" s="592">
        <v>1.94</v>
      </c>
      <c r="G6" s="592">
        <v>8.87</v>
      </c>
      <c r="H6" s="592">
        <v>15.41</v>
      </c>
      <c r="I6" s="591">
        <v>0.535</v>
      </c>
      <c r="J6" s="593">
        <v>205.3</v>
      </c>
    </row>
    <row r="7" spans="1:10" ht="12.75" customHeight="1">
      <c r="A7" s="563"/>
      <c r="B7" s="595" t="s">
        <v>833</v>
      </c>
      <c r="C7" s="596">
        <v>316.8</v>
      </c>
      <c r="D7" s="596">
        <v>-1.759999999999991</v>
      </c>
      <c r="E7" s="597">
        <v>0.016556499508357803</v>
      </c>
      <c r="F7" s="598">
        <v>0.01</v>
      </c>
      <c r="G7" s="598">
        <v>0.08999999999999986</v>
      </c>
      <c r="H7" s="598">
        <v>0.32</v>
      </c>
      <c r="I7" s="597">
        <v>0.019269336610059806</v>
      </c>
      <c r="J7" s="599">
        <v>6.300000000000011</v>
      </c>
    </row>
    <row r="8" spans="1:10" ht="15.75" customHeight="1">
      <c r="A8" s="562" t="s">
        <v>834</v>
      </c>
      <c r="B8" s="589">
        <v>2000</v>
      </c>
      <c r="C8" s="590">
        <v>5546.7</v>
      </c>
      <c r="D8" s="590">
        <v>91.8</v>
      </c>
      <c r="E8" s="591">
        <v>0.7492170542635659</v>
      </c>
      <c r="F8" s="592">
        <v>2</v>
      </c>
      <c r="G8" s="592">
        <v>8.89</v>
      </c>
      <c r="H8" s="592">
        <v>14.93</v>
      </c>
      <c r="I8" s="591">
        <v>0.5260504059896657</v>
      </c>
      <c r="J8" s="593">
        <v>233.5</v>
      </c>
    </row>
    <row r="9" spans="1:10" ht="12.75" customHeight="1">
      <c r="A9" s="562"/>
      <c r="B9" s="594">
        <v>2001</v>
      </c>
      <c r="C9" s="600">
        <v>5729.2</v>
      </c>
      <c r="D9" s="600">
        <v>87.92</v>
      </c>
      <c r="E9" s="601">
        <v>0.776</v>
      </c>
      <c r="F9" s="602">
        <v>1.96</v>
      </c>
      <c r="G9" s="602">
        <v>9.19</v>
      </c>
      <c r="H9" s="602">
        <v>15.64</v>
      </c>
      <c r="I9" s="601">
        <v>0.539</v>
      </c>
      <c r="J9" s="603">
        <v>230.9</v>
      </c>
    </row>
    <row r="10" spans="1:10" ht="12.75" customHeight="1">
      <c r="A10" s="563"/>
      <c r="B10" s="595" t="s">
        <v>833</v>
      </c>
      <c r="C10" s="596">
        <v>182.5</v>
      </c>
      <c r="D10" s="596">
        <v>-3.88</v>
      </c>
      <c r="E10" s="597">
        <v>0.02678294573643414</v>
      </c>
      <c r="F10" s="598">
        <v>-0.04</v>
      </c>
      <c r="G10" s="598">
        <v>0.29999999999999893</v>
      </c>
      <c r="H10" s="598">
        <v>0.7100000000000009</v>
      </c>
      <c r="I10" s="597">
        <v>0.012949594010334353</v>
      </c>
      <c r="J10" s="599">
        <v>-2.5999999999999943</v>
      </c>
    </row>
    <row r="11" spans="1:12" ht="15.75" customHeight="1">
      <c r="A11" s="562" t="s">
        <v>835</v>
      </c>
      <c r="B11" s="589">
        <v>2000</v>
      </c>
      <c r="C11" s="590">
        <v>5459.3</v>
      </c>
      <c r="D11" s="590">
        <v>88.39</v>
      </c>
      <c r="E11" s="591">
        <v>0.8163596283783784</v>
      </c>
      <c r="F11" s="592">
        <v>1.88</v>
      </c>
      <c r="G11" s="592">
        <v>8.86</v>
      </c>
      <c r="H11" s="592">
        <v>14.62</v>
      </c>
      <c r="I11" s="591">
        <v>0.5084601323334804</v>
      </c>
      <c r="J11" s="593">
        <v>212.6</v>
      </c>
      <c r="L11" s="490"/>
    </row>
    <row r="12" spans="1:12" ht="12.75" customHeight="1">
      <c r="A12" s="562"/>
      <c r="B12" s="594">
        <v>2001</v>
      </c>
      <c r="C12" s="600">
        <v>5843.9</v>
      </c>
      <c r="D12" s="600">
        <v>85.57</v>
      </c>
      <c r="E12" s="601">
        <v>0.831</v>
      </c>
      <c r="F12" s="602">
        <v>1.9</v>
      </c>
      <c r="G12" s="602">
        <v>9.04</v>
      </c>
      <c r="H12" s="602">
        <v>15.21</v>
      </c>
      <c r="I12" s="601">
        <v>0.538</v>
      </c>
      <c r="J12" s="593">
        <v>217.7</v>
      </c>
      <c r="K12" s="604"/>
      <c r="L12" s="490"/>
    </row>
    <row r="13" spans="1:12" ht="12.75" customHeight="1">
      <c r="A13" s="563"/>
      <c r="B13" s="595" t="s">
        <v>833</v>
      </c>
      <c r="C13" s="596">
        <v>384.59999999999945</v>
      </c>
      <c r="D13" s="596">
        <v>-2.8200000000000074</v>
      </c>
      <c r="E13" s="597">
        <v>0.014640371621621573</v>
      </c>
      <c r="F13" s="598">
        <v>0.02</v>
      </c>
      <c r="G13" s="598">
        <v>0.18</v>
      </c>
      <c r="H13" s="598">
        <v>0.5900000000000016</v>
      </c>
      <c r="I13" s="597">
        <v>0.029539867666519615</v>
      </c>
      <c r="J13" s="605">
        <v>5.099999999999994</v>
      </c>
      <c r="K13" s="604"/>
      <c r="L13" s="490"/>
    </row>
    <row r="14" spans="1:10" ht="15.75" customHeight="1">
      <c r="A14" s="562" t="s">
        <v>836</v>
      </c>
      <c r="B14" s="589">
        <v>2000</v>
      </c>
      <c r="C14" s="590">
        <v>4964.5</v>
      </c>
      <c r="D14" s="590">
        <v>88.56</v>
      </c>
      <c r="E14" s="591">
        <v>0.6847705304518664</v>
      </c>
      <c r="F14" s="592">
        <v>2.06</v>
      </c>
      <c r="G14" s="592">
        <v>8.86</v>
      </c>
      <c r="H14" s="592">
        <v>16.67</v>
      </c>
      <c r="I14" s="591">
        <v>0.560311508335007</v>
      </c>
      <c r="J14" s="593">
        <v>200.3</v>
      </c>
    </row>
    <row r="15" spans="1:10" ht="12.75" customHeight="1">
      <c r="A15" s="562"/>
      <c r="B15" s="594" t="s">
        <v>833</v>
      </c>
      <c r="C15" s="600">
        <v>253.9</v>
      </c>
      <c r="D15" s="600">
        <v>-2.3499999999999943</v>
      </c>
      <c r="E15" s="601">
        <v>-0.024229469548133542</v>
      </c>
      <c r="F15" s="602">
        <v>0.050000000000000266</v>
      </c>
      <c r="G15" s="602">
        <v>0.08000000000000007</v>
      </c>
      <c r="H15" s="602">
        <v>0.8000000000000025</v>
      </c>
      <c r="I15" s="601">
        <v>0.007311508335006933</v>
      </c>
      <c r="J15" s="603">
        <v>0.10000000000002274</v>
      </c>
    </row>
    <row r="16" spans="1:10" ht="12.75" customHeight="1">
      <c r="A16" s="563"/>
      <c r="B16" s="595" t="s">
        <v>833</v>
      </c>
      <c r="C16" s="596">
        <v>308.1</v>
      </c>
      <c r="D16" s="596">
        <v>-0.9399999999999977</v>
      </c>
      <c r="E16" s="597">
        <v>0.025229469548133543</v>
      </c>
      <c r="F16" s="598">
        <v>-0.010000000000000231</v>
      </c>
      <c r="G16" s="598">
        <v>0.10000000000000142</v>
      </c>
      <c r="H16" s="598">
        <v>0.08999999999999986</v>
      </c>
      <c r="I16" s="597">
        <v>0.006688491664992968</v>
      </c>
      <c r="J16" s="599">
        <v>6.5</v>
      </c>
    </row>
    <row r="17" spans="1:10" ht="15.75" customHeight="1">
      <c r="A17" s="562" t="s">
        <v>837</v>
      </c>
      <c r="B17" s="589">
        <v>2000</v>
      </c>
      <c r="C17" s="590">
        <v>5234.9</v>
      </c>
      <c r="D17" s="590">
        <v>89.89</v>
      </c>
      <c r="E17" s="591">
        <v>0.7935886524822695</v>
      </c>
      <c r="F17" s="592">
        <v>1.97</v>
      </c>
      <c r="G17" s="592">
        <v>8.87</v>
      </c>
      <c r="H17" s="592">
        <v>15.48</v>
      </c>
      <c r="I17" s="591">
        <v>0.53315372664106</v>
      </c>
      <c r="J17" s="593">
        <v>218.3</v>
      </c>
    </row>
    <row r="18" spans="1:10" ht="12.75" customHeight="1">
      <c r="A18" s="562"/>
      <c r="B18" s="594" t="s">
        <v>833</v>
      </c>
      <c r="C18" s="600">
        <v>334.4</v>
      </c>
      <c r="D18" s="600">
        <v>1.1800000000000068</v>
      </c>
      <c r="E18" s="601">
        <v>0.007588652482269476</v>
      </c>
      <c r="F18" s="602">
        <v>0.04</v>
      </c>
      <c r="G18" s="602">
        <v>0.19</v>
      </c>
      <c r="H18" s="602">
        <v>0.5</v>
      </c>
      <c r="I18" s="601">
        <v>0.007153726641059954</v>
      </c>
      <c r="J18" s="603">
        <v>-2</v>
      </c>
    </row>
    <row r="19" spans="1:10" ht="12.75" customHeight="1">
      <c r="A19" s="563"/>
      <c r="B19" s="595" t="s">
        <v>833</v>
      </c>
      <c r="C19" s="596">
        <v>405</v>
      </c>
      <c r="D19" s="596">
        <v>-0.5999999999999943</v>
      </c>
      <c r="E19" s="597">
        <v>0.008411347517730539</v>
      </c>
      <c r="F19" s="598">
        <v>0.01</v>
      </c>
      <c r="G19" s="598">
        <v>0.010000000000001563</v>
      </c>
      <c r="H19" s="598">
        <v>0.25</v>
      </c>
      <c r="I19" s="597">
        <v>0.01884627335894007</v>
      </c>
      <c r="J19" s="599">
        <v>9.799999999999983</v>
      </c>
    </row>
    <row r="20" spans="1:10" ht="15" customHeight="1">
      <c r="A20" s="562" t="s">
        <v>838</v>
      </c>
      <c r="B20" s="589">
        <v>2000</v>
      </c>
      <c r="C20" s="590">
        <v>3510.7</v>
      </c>
      <c r="D20" s="590">
        <v>83.09</v>
      </c>
      <c r="E20" s="591">
        <v>0.5550742496050554</v>
      </c>
      <c r="F20" s="592">
        <v>1.96</v>
      </c>
      <c r="G20" s="592">
        <v>8.28</v>
      </c>
      <c r="H20" s="592">
        <v>14.64</v>
      </c>
      <c r="I20" s="591">
        <v>0.5009093339112844</v>
      </c>
      <c r="J20" s="593">
        <v>164.8</v>
      </c>
    </row>
    <row r="21" spans="1:10" ht="12.75" customHeight="1">
      <c r="A21" s="562"/>
      <c r="B21" s="594" t="s">
        <v>833</v>
      </c>
      <c r="C21" s="600">
        <v>227.8</v>
      </c>
      <c r="D21" s="600">
        <v>-3.489999999999995</v>
      </c>
      <c r="E21" s="601">
        <v>-0.000925750394944691</v>
      </c>
      <c r="F21" s="602">
        <v>0.03</v>
      </c>
      <c r="G21" s="602">
        <v>-0.41</v>
      </c>
      <c r="H21" s="602">
        <v>-0.4499999999999993</v>
      </c>
      <c r="I21" s="601">
        <v>-0.008090666088715559</v>
      </c>
      <c r="J21" s="603">
        <v>-2.5</v>
      </c>
    </row>
    <row r="22" spans="1:10" ht="12.75" customHeight="1">
      <c r="A22" s="563"/>
      <c r="B22" s="595" t="s">
        <v>833</v>
      </c>
      <c r="C22" s="596">
        <v>233.6</v>
      </c>
      <c r="D22" s="596">
        <v>0.6700000000000017</v>
      </c>
      <c r="E22" s="597">
        <v>-0.008074249605055317</v>
      </c>
      <c r="F22" s="598">
        <v>0.08000000000000007</v>
      </c>
      <c r="G22" s="598">
        <v>-0.08000000000000007</v>
      </c>
      <c r="H22" s="598">
        <v>0.27</v>
      </c>
      <c r="I22" s="597">
        <v>0.03109066608871558</v>
      </c>
      <c r="J22" s="599">
        <v>2.5999999999999943</v>
      </c>
    </row>
    <row r="23" spans="1:10" ht="15" customHeight="1">
      <c r="A23" s="562" t="s">
        <v>839</v>
      </c>
      <c r="B23" s="589">
        <v>2000</v>
      </c>
      <c r="C23" s="590">
        <v>3763.5</v>
      </c>
      <c r="D23" s="590">
        <v>80.27</v>
      </c>
      <c r="E23" s="591">
        <v>0.5955744897959183</v>
      </c>
      <c r="F23" s="592">
        <v>1.85</v>
      </c>
      <c r="G23" s="592">
        <v>8.76</v>
      </c>
      <c r="H23" s="592">
        <v>14.91</v>
      </c>
      <c r="I23" s="591">
        <v>0.5070660795194217</v>
      </c>
      <c r="J23" s="593">
        <v>205.2</v>
      </c>
    </row>
    <row r="24" spans="1:10" ht="12.75" customHeight="1">
      <c r="A24" s="562"/>
      <c r="B24" s="594" t="s">
        <v>833</v>
      </c>
      <c r="C24" s="600">
        <v>87.80000000000018</v>
      </c>
      <c r="D24" s="600">
        <v>-2.910000000000011</v>
      </c>
      <c r="E24" s="601">
        <v>-0.03642551020408169</v>
      </c>
      <c r="F24" s="602">
        <v>0.07000000000000006</v>
      </c>
      <c r="G24" s="602">
        <v>0.19</v>
      </c>
      <c r="H24" s="602">
        <v>0.91</v>
      </c>
      <c r="I24" s="601">
        <v>0.008066079519421732</v>
      </c>
      <c r="J24" s="603">
        <v>-9.800000000000011</v>
      </c>
    </row>
    <row r="25" spans="1:10" ht="12.75" customHeight="1">
      <c r="A25" s="563"/>
      <c r="B25" s="595" t="s">
        <v>833</v>
      </c>
      <c r="C25" s="596">
        <v>346.2</v>
      </c>
      <c r="D25" s="596">
        <v>-1.8499999999999943</v>
      </c>
      <c r="E25" s="597">
        <v>0.0474255102040817</v>
      </c>
      <c r="F25" s="598">
        <v>-0.03</v>
      </c>
      <c r="G25" s="598">
        <v>0.120000000000001</v>
      </c>
      <c r="H25" s="598">
        <v>-0.31</v>
      </c>
      <c r="I25" s="597">
        <v>-6.607951942172452E-05</v>
      </c>
      <c r="J25" s="599">
        <v>13.9</v>
      </c>
    </row>
    <row r="26" spans="1:10" ht="15.75" customHeight="1">
      <c r="A26" s="562" t="s">
        <v>840</v>
      </c>
      <c r="B26" s="589">
        <v>2000</v>
      </c>
      <c r="C26" s="590">
        <v>3451.4</v>
      </c>
      <c r="D26" s="590">
        <v>82.8</v>
      </c>
      <c r="E26" s="591">
        <v>0.649384991843393</v>
      </c>
      <c r="F26" s="592">
        <v>1.9</v>
      </c>
      <c r="G26" s="592">
        <v>8.91</v>
      </c>
      <c r="H26" s="592">
        <v>15.13</v>
      </c>
      <c r="I26" s="591">
        <v>0.519716112314685</v>
      </c>
      <c r="J26" s="593">
        <v>164.2</v>
      </c>
    </row>
    <row r="27" spans="1:10" ht="12.75" customHeight="1">
      <c r="A27" s="562"/>
      <c r="B27" s="594" t="s">
        <v>833</v>
      </c>
      <c r="C27" s="600">
        <v>183.8</v>
      </c>
      <c r="D27" s="600">
        <v>-0.18000000000000682</v>
      </c>
      <c r="E27" s="601">
        <v>0.0013849918433930242</v>
      </c>
      <c r="F27" s="602">
        <v>-0.05</v>
      </c>
      <c r="G27" s="602">
        <v>0.57</v>
      </c>
      <c r="H27" s="602">
        <v>0.65</v>
      </c>
      <c r="I27" s="601">
        <v>0.014716112314684948</v>
      </c>
      <c r="J27" s="603">
        <v>-3.6000000000000227</v>
      </c>
    </row>
    <row r="28" spans="1:10" ht="12.75" customHeight="1">
      <c r="A28" s="563"/>
      <c r="B28" s="595" t="s">
        <v>833</v>
      </c>
      <c r="C28" s="596">
        <v>207.2</v>
      </c>
      <c r="D28" s="596">
        <v>-1.89</v>
      </c>
      <c r="E28" s="597">
        <v>-0.0013849918433930242</v>
      </c>
      <c r="F28" s="598">
        <v>0.02</v>
      </c>
      <c r="G28" s="598">
        <v>0.09999999999999964</v>
      </c>
      <c r="H28" s="598">
        <v>0.35</v>
      </c>
      <c r="I28" s="597">
        <v>0.01728388768531508</v>
      </c>
      <c r="J28" s="599">
        <v>-2.8999999999999773</v>
      </c>
    </row>
    <row r="29" spans="1:10" ht="15.75" customHeight="1">
      <c r="A29" s="562" t="s">
        <v>841</v>
      </c>
      <c r="B29" s="589">
        <v>2000</v>
      </c>
      <c r="C29" s="590">
        <v>3826.2</v>
      </c>
      <c r="D29" s="590">
        <v>79.33</v>
      </c>
      <c r="E29" s="591">
        <v>0.6235983633387889</v>
      </c>
      <c r="F29" s="592">
        <v>1.87</v>
      </c>
      <c r="G29" s="592">
        <v>8.47</v>
      </c>
      <c r="H29" s="592">
        <v>13.99</v>
      </c>
      <c r="I29" s="591">
        <v>0.455700594554422</v>
      </c>
      <c r="J29" s="593">
        <v>189.8</v>
      </c>
    </row>
    <row r="30" spans="1:10" ht="14.25" customHeight="1">
      <c r="A30" s="562"/>
      <c r="B30" s="594" t="s">
        <v>833</v>
      </c>
      <c r="C30" s="600">
        <v>194.2</v>
      </c>
      <c r="D30" s="600">
        <v>2.6499999999999915</v>
      </c>
      <c r="E30" s="601">
        <v>0.029598363338788958</v>
      </c>
      <c r="F30" s="602">
        <v>0.18</v>
      </c>
      <c r="G30" s="602">
        <v>0.15</v>
      </c>
      <c r="H30" s="602">
        <v>1.56</v>
      </c>
      <c r="I30" s="601">
        <v>0.009700594554422015</v>
      </c>
      <c r="J30" s="603">
        <v>-5.099999999999994</v>
      </c>
    </row>
    <row r="31" spans="1:10" ht="15" customHeight="1" thickBot="1">
      <c r="A31" s="606"/>
      <c r="B31" s="607" t="s">
        <v>833</v>
      </c>
      <c r="C31" s="608">
        <v>329.40000000000055</v>
      </c>
      <c r="D31" s="608">
        <v>-4.72</v>
      </c>
      <c r="E31" s="609">
        <v>0.007401636661211075</v>
      </c>
      <c r="F31" s="610">
        <v>0.07999999999999985</v>
      </c>
      <c r="G31" s="610">
        <v>0.06999999999999851</v>
      </c>
      <c r="H31" s="610">
        <v>0.9</v>
      </c>
      <c r="I31" s="609">
        <v>0.031299405445577966</v>
      </c>
      <c r="J31" s="611">
        <v>4.899999999999977</v>
      </c>
    </row>
    <row r="32" s="484" customFormat="1" ht="17.25" customHeight="1">
      <c r="A32" s="475" t="s">
        <v>737</v>
      </c>
    </row>
    <row r="33" s="484" customFormat="1" ht="12.75">
      <c r="A33" s="475" t="s">
        <v>767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39">
      <selection activeCell="K65" sqref="K65"/>
    </sheetView>
  </sheetViews>
  <sheetFormatPr defaultColWidth="9.00390625" defaultRowHeight="12.75"/>
  <cols>
    <col min="1" max="1" width="15.625" style="487" customWidth="1"/>
    <col min="2" max="2" width="10.625" style="487" customWidth="1"/>
    <col min="3" max="3" width="7.875" style="487" hidden="1" customWidth="1"/>
    <col min="4" max="4" width="8.00390625" style="487" customWidth="1"/>
    <col min="5" max="5" width="7.125" style="487" customWidth="1"/>
    <col min="6" max="6" width="6.125" style="487" customWidth="1"/>
    <col min="7" max="7" width="6.375" style="487" customWidth="1"/>
    <col min="8" max="8" width="5.875" style="487" customWidth="1"/>
    <col min="9" max="9" width="9.00390625" style="487" customWidth="1"/>
    <col min="10" max="10" width="8.75390625" style="487" customWidth="1"/>
    <col min="11" max="16384" width="8.875" style="487" customWidth="1"/>
  </cols>
  <sheetData>
    <row r="1" ht="20.25" customHeight="1">
      <c r="A1" s="578" t="s">
        <v>842</v>
      </c>
    </row>
    <row r="2" spans="1:11" ht="13.5" customHeight="1" thickBot="1">
      <c r="A2" s="579"/>
      <c r="B2" s="612"/>
      <c r="C2" s="612"/>
      <c r="D2" s="612"/>
      <c r="E2" s="612"/>
      <c r="F2" s="612"/>
      <c r="G2" s="612"/>
      <c r="K2" s="404" t="s">
        <v>843</v>
      </c>
    </row>
    <row r="3" spans="1:11" ht="27" customHeight="1" thickBot="1">
      <c r="A3" s="1955" t="s">
        <v>844</v>
      </c>
      <c r="B3" s="1956"/>
      <c r="C3" s="614" t="s">
        <v>296</v>
      </c>
      <c r="D3" s="614"/>
      <c r="E3" s="1945" t="s">
        <v>845</v>
      </c>
      <c r="F3" s="1946"/>
      <c r="G3" s="1947" t="s">
        <v>846</v>
      </c>
      <c r="H3" s="1947"/>
      <c r="I3" s="615" t="s">
        <v>847</v>
      </c>
      <c r="J3" s="616" t="s">
        <v>848</v>
      </c>
      <c r="K3" s="617" t="s">
        <v>849</v>
      </c>
    </row>
    <row r="4" spans="1:11" ht="15.75" hidden="1">
      <c r="A4" s="469" t="s">
        <v>850</v>
      </c>
      <c r="B4" s="490"/>
      <c r="C4" s="618">
        <v>18813</v>
      </c>
      <c r="D4" s="618"/>
      <c r="E4" s="619" t="s">
        <v>851</v>
      </c>
      <c r="F4" s="620"/>
      <c r="G4" s="618">
        <v>3353</v>
      </c>
      <c r="H4" s="490"/>
      <c r="I4" s="621">
        <v>4.03</v>
      </c>
      <c r="J4" s="509">
        <v>135.1</v>
      </c>
      <c r="K4" s="622">
        <v>3.18</v>
      </c>
    </row>
    <row r="5" spans="1:11" ht="15.75" hidden="1">
      <c r="A5" s="427" t="s">
        <v>850</v>
      </c>
      <c r="B5" s="490"/>
      <c r="C5" s="618">
        <v>18409</v>
      </c>
      <c r="D5" s="618"/>
      <c r="E5" s="619" t="s">
        <v>852</v>
      </c>
      <c r="F5" s="620"/>
      <c r="G5" s="618">
        <v>3576</v>
      </c>
      <c r="H5" s="490"/>
      <c r="I5" s="621">
        <v>4.1</v>
      </c>
      <c r="J5" s="509">
        <v>146.6</v>
      </c>
      <c r="K5" s="622">
        <v>3.29</v>
      </c>
    </row>
    <row r="6" spans="1:11" ht="12" customHeight="1">
      <c r="A6" s="1948" t="s">
        <v>850</v>
      </c>
      <c r="B6" s="1949"/>
      <c r="C6" s="618">
        <v>20664</v>
      </c>
      <c r="D6" s="618"/>
      <c r="E6" s="1944" t="s">
        <v>853</v>
      </c>
      <c r="F6" s="1602"/>
      <c r="G6" s="1985">
        <v>3918</v>
      </c>
      <c r="H6" s="1985"/>
      <c r="I6" s="624">
        <v>4.15</v>
      </c>
      <c r="J6" s="625">
        <v>163</v>
      </c>
      <c r="K6" s="626">
        <v>3.34</v>
      </c>
    </row>
    <row r="7" spans="1:11" ht="12" customHeight="1">
      <c r="A7" s="420"/>
      <c r="B7" s="421"/>
      <c r="C7" s="627">
        <v>19663</v>
      </c>
      <c r="D7" s="627"/>
      <c r="E7" s="1986" t="s">
        <v>854</v>
      </c>
      <c r="F7" s="1987"/>
      <c r="G7" s="1988">
        <v>4117</v>
      </c>
      <c r="H7" s="1988"/>
      <c r="I7" s="628">
        <v>3.97</v>
      </c>
      <c r="J7" s="629">
        <v>163</v>
      </c>
      <c r="K7" s="630">
        <v>3.31</v>
      </c>
    </row>
    <row r="8" spans="1:11" ht="15.75" hidden="1">
      <c r="A8" s="469" t="s">
        <v>855</v>
      </c>
      <c r="B8" s="403"/>
      <c r="C8" s="618">
        <v>5262</v>
      </c>
      <c r="D8" s="618"/>
      <c r="E8" s="619"/>
      <c r="F8" s="620"/>
      <c r="G8" s="623"/>
      <c r="H8" s="623"/>
      <c r="I8" s="624"/>
      <c r="J8" s="625"/>
      <c r="K8" s="626"/>
    </row>
    <row r="9" spans="1:11" ht="15.75" hidden="1">
      <c r="A9" s="427" t="s">
        <v>855</v>
      </c>
      <c r="B9" s="403"/>
      <c r="C9" s="618">
        <v>4698</v>
      </c>
      <c r="D9" s="618"/>
      <c r="E9" s="619"/>
      <c r="F9" s="620"/>
      <c r="G9" s="623"/>
      <c r="H9" s="623"/>
      <c r="I9" s="624"/>
      <c r="J9" s="625"/>
      <c r="K9" s="626"/>
    </row>
    <row r="10" spans="1:11" ht="14.25" customHeight="1">
      <c r="A10" s="1948" t="s">
        <v>855</v>
      </c>
      <c r="B10" s="1949"/>
      <c r="C10" s="618">
        <v>4194</v>
      </c>
      <c r="D10" s="618"/>
      <c r="E10" s="1944" t="s">
        <v>853</v>
      </c>
      <c r="F10" s="1602"/>
      <c r="G10" s="1985">
        <v>3293</v>
      </c>
      <c r="H10" s="1985"/>
      <c r="I10" s="624">
        <v>4.02</v>
      </c>
      <c r="J10" s="625">
        <v>132</v>
      </c>
      <c r="K10" s="626">
        <v>3.36</v>
      </c>
    </row>
    <row r="11" spans="1:11" ht="12" customHeight="1">
      <c r="A11" s="420"/>
      <c r="B11" s="421"/>
      <c r="C11" s="627">
        <v>3260</v>
      </c>
      <c r="D11" s="627"/>
      <c r="E11" s="1986" t="s">
        <v>854</v>
      </c>
      <c r="F11" s="1987"/>
      <c r="G11" s="1988">
        <v>3358</v>
      </c>
      <c r="H11" s="1988"/>
      <c r="I11" s="628">
        <v>3.93</v>
      </c>
      <c r="J11" s="629">
        <v>132</v>
      </c>
      <c r="K11" s="630">
        <v>3.33</v>
      </c>
    </row>
    <row r="12" spans="1:11" ht="15.75" hidden="1">
      <c r="A12" s="469" t="s">
        <v>856</v>
      </c>
      <c r="B12" s="403"/>
      <c r="C12" s="618">
        <v>12313</v>
      </c>
      <c r="D12" s="618"/>
      <c r="E12" s="619"/>
      <c r="F12" s="620"/>
      <c r="G12" s="623"/>
      <c r="H12" s="623"/>
      <c r="I12" s="624"/>
      <c r="J12" s="625"/>
      <c r="K12" s="626"/>
    </row>
    <row r="13" spans="1:11" ht="15.75" hidden="1">
      <c r="A13" s="427" t="s">
        <v>856</v>
      </c>
      <c r="B13" s="403"/>
      <c r="C13" s="618">
        <v>14150</v>
      </c>
      <c r="D13" s="618"/>
      <c r="E13" s="619"/>
      <c r="F13" s="620"/>
      <c r="G13" s="623"/>
      <c r="H13" s="623"/>
      <c r="I13" s="624"/>
      <c r="J13" s="625"/>
      <c r="K13" s="626"/>
    </row>
    <row r="14" spans="1:11" ht="15.75">
      <c r="A14" s="631" t="s">
        <v>857</v>
      </c>
      <c r="B14" s="403"/>
      <c r="C14" s="618"/>
      <c r="D14" s="618"/>
      <c r="E14" s="1944" t="s">
        <v>853</v>
      </c>
      <c r="F14" s="1989"/>
      <c r="G14" s="1985">
        <v>6091</v>
      </c>
      <c r="H14" s="1990"/>
      <c r="I14" s="624">
        <v>4.02</v>
      </c>
      <c r="J14" s="625">
        <v>245</v>
      </c>
      <c r="K14" s="626">
        <v>3.29</v>
      </c>
    </row>
    <row r="15" spans="1:11" ht="15.75">
      <c r="A15" s="453"/>
      <c r="B15" s="421"/>
      <c r="C15" s="627"/>
      <c r="D15" s="627"/>
      <c r="E15" s="1986" t="s">
        <v>854</v>
      </c>
      <c r="F15" s="1991"/>
      <c r="G15" s="1988">
        <v>6436</v>
      </c>
      <c r="H15" s="1992"/>
      <c r="I15" s="628">
        <v>3.85</v>
      </c>
      <c r="J15" s="629">
        <v>248</v>
      </c>
      <c r="K15" s="630">
        <v>3.25</v>
      </c>
    </row>
    <row r="16" spans="1:11" ht="11.25" customHeight="1">
      <c r="A16" s="1993" t="s">
        <v>858</v>
      </c>
      <c r="B16" s="1994"/>
      <c r="C16" s="618">
        <v>233</v>
      </c>
      <c r="D16" s="618"/>
      <c r="E16" s="1995" t="s">
        <v>853</v>
      </c>
      <c r="F16" s="1996"/>
      <c r="G16" s="1985">
        <v>5236</v>
      </c>
      <c r="H16" s="1985"/>
      <c r="I16" s="624">
        <v>4.39</v>
      </c>
      <c r="J16" s="625">
        <v>230</v>
      </c>
      <c r="K16" s="626">
        <v>3.39</v>
      </c>
    </row>
    <row r="17" spans="1:11" ht="15.75" hidden="1">
      <c r="A17" s="562" t="s">
        <v>859</v>
      </c>
      <c r="B17" s="430" t="s">
        <v>851</v>
      </c>
      <c r="C17" s="618">
        <v>144573</v>
      </c>
      <c r="D17" s="618"/>
      <c r="E17" s="632"/>
      <c r="F17" s="633"/>
      <c r="G17" s="634">
        <v>156.3</v>
      </c>
      <c r="H17" s="623">
        <v>3.16</v>
      </c>
      <c r="I17" s="624"/>
      <c r="J17" s="625"/>
      <c r="K17" s="626"/>
    </row>
    <row r="18" spans="1:11" ht="15.75" hidden="1">
      <c r="A18" s="542" t="s">
        <v>860</v>
      </c>
      <c r="B18" s="430" t="s">
        <v>852</v>
      </c>
      <c r="C18" s="618">
        <v>151570</v>
      </c>
      <c r="D18" s="618"/>
      <c r="E18" s="632"/>
      <c r="F18" s="633"/>
      <c r="G18" s="634">
        <v>169.8</v>
      </c>
      <c r="H18" s="623">
        <v>3.27</v>
      </c>
      <c r="I18" s="624"/>
      <c r="J18" s="625"/>
      <c r="K18" s="626"/>
    </row>
    <row r="19" spans="1:11" ht="15.75" hidden="1">
      <c r="A19" s="542" t="s">
        <v>860</v>
      </c>
      <c r="B19" s="430" t="s">
        <v>861</v>
      </c>
      <c r="C19" s="618">
        <v>147549</v>
      </c>
      <c r="D19" s="618"/>
      <c r="E19" s="632"/>
      <c r="F19" s="633"/>
      <c r="G19" s="634">
        <v>182</v>
      </c>
      <c r="H19" s="623">
        <v>3.31</v>
      </c>
      <c r="I19" s="624"/>
      <c r="J19" s="625"/>
      <c r="K19" s="626"/>
    </row>
    <row r="20" spans="1:11" ht="15.75" hidden="1">
      <c r="A20" s="635"/>
      <c r="B20" s="444" t="s">
        <v>853</v>
      </c>
      <c r="C20" s="627"/>
      <c r="D20" s="618"/>
      <c r="E20" s="632" t="s">
        <v>854</v>
      </c>
      <c r="F20" s="633"/>
      <c r="G20" s="634">
        <v>4940</v>
      </c>
      <c r="H20" s="623"/>
      <c r="I20" s="624"/>
      <c r="J20" s="625"/>
      <c r="K20" s="626"/>
    </row>
    <row r="21" spans="1:11" ht="16.5" thickBot="1">
      <c r="A21" s="506"/>
      <c r="B21" s="473"/>
      <c r="C21" s="618"/>
      <c r="D21" s="618"/>
      <c r="E21" s="1997" t="s">
        <v>854</v>
      </c>
      <c r="F21" s="1998"/>
      <c r="G21" s="1985">
        <v>5419</v>
      </c>
      <c r="H21" s="1990"/>
      <c r="I21" s="624">
        <v>4.17</v>
      </c>
      <c r="J21" s="625">
        <v>226</v>
      </c>
      <c r="K21" s="626">
        <v>3.39</v>
      </c>
    </row>
    <row r="22" spans="1:11" ht="15.75">
      <c r="A22" s="636" t="s">
        <v>862</v>
      </c>
      <c r="B22" s="637"/>
      <c r="C22" s="638"/>
      <c r="D22" s="638"/>
      <c r="E22" s="1999" t="s">
        <v>853</v>
      </c>
      <c r="F22" s="2000"/>
      <c r="G22" s="2001">
        <v>4624</v>
      </c>
      <c r="H22" s="2002"/>
      <c r="I22" s="639">
        <v>4.09</v>
      </c>
      <c r="J22" s="640">
        <v>189</v>
      </c>
      <c r="K22" s="641">
        <v>3.3</v>
      </c>
    </row>
    <row r="23" spans="1:11" ht="16.5" thickBot="1">
      <c r="A23" s="517"/>
      <c r="B23" s="642"/>
      <c r="C23" s="643"/>
      <c r="D23" s="643"/>
      <c r="E23" s="2003" t="s">
        <v>854</v>
      </c>
      <c r="F23" s="2004"/>
      <c r="G23" s="2005">
        <v>4940</v>
      </c>
      <c r="H23" s="2006"/>
      <c r="I23" s="644">
        <v>3.93</v>
      </c>
      <c r="J23" s="645">
        <v>194</v>
      </c>
      <c r="K23" s="646">
        <v>3.27</v>
      </c>
    </row>
    <row r="24" ht="27" customHeight="1"/>
    <row r="25" spans="1:7" ht="15.75">
      <c r="A25" s="578" t="s">
        <v>863</v>
      </c>
      <c r="B25" s="579"/>
      <c r="C25" s="647"/>
      <c r="D25" s="647"/>
      <c r="E25" s="647"/>
      <c r="F25" s="647"/>
      <c r="G25" s="647"/>
    </row>
    <row r="26" spans="1:7" ht="13.5" customHeight="1">
      <c r="A26" s="578" t="s">
        <v>864</v>
      </c>
      <c r="B26" s="579"/>
      <c r="C26" s="647"/>
      <c r="D26" s="647"/>
      <c r="E26" s="647"/>
      <c r="F26" s="647"/>
      <c r="G26" s="647"/>
    </row>
    <row r="27" spans="1:11" ht="16.5" thickBot="1">
      <c r="A27" s="578"/>
      <c r="B27" s="579"/>
      <c r="C27" s="647"/>
      <c r="D27" s="647"/>
      <c r="E27" s="647"/>
      <c r="F27" s="647"/>
      <c r="K27" s="3" t="s">
        <v>865</v>
      </c>
    </row>
    <row r="28" spans="1:11" ht="54" customHeight="1" thickBot="1">
      <c r="A28" s="648" t="s">
        <v>844</v>
      </c>
      <c r="B28" s="649" t="s">
        <v>820</v>
      </c>
      <c r="C28" s="649" t="s">
        <v>866</v>
      </c>
      <c r="D28" s="650"/>
      <c r="E28" s="615" t="s">
        <v>866</v>
      </c>
      <c r="F28" s="2007" t="s">
        <v>867</v>
      </c>
      <c r="G28" s="2008"/>
      <c r="H28" s="2007" t="s">
        <v>868</v>
      </c>
      <c r="I28" s="2008"/>
      <c r="J28" s="1947" t="s">
        <v>869</v>
      </c>
      <c r="K28" s="2009"/>
    </row>
    <row r="29" spans="1:11" ht="12" customHeight="1">
      <c r="A29" s="652" t="s">
        <v>870</v>
      </c>
      <c r="B29" s="653">
        <v>2000</v>
      </c>
      <c r="C29" s="654"/>
      <c r="D29" s="655"/>
      <c r="E29" s="639">
        <v>1.97</v>
      </c>
      <c r="F29" s="2010">
        <v>10.3</v>
      </c>
      <c r="G29" s="2011"/>
      <c r="H29" s="2012">
        <v>9.5</v>
      </c>
      <c r="I29" s="2011"/>
      <c r="J29" s="2013">
        <v>18.7</v>
      </c>
      <c r="K29" s="2013"/>
    </row>
    <row r="30" spans="1:11" ht="12" customHeight="1">
      <c r="A30" s="635" t="s">
        <v>871</v>
      </c>
      <c r="B30" s="444">
        <v>2001</v>
      </c>
      <c r="C30" s="656"/>
      <c r="D30" s="657"/>
      <c r="E30" s="628">
        <v>1.96</v>
      </c>
      <c r="F30" s="2014">
        <v>10.3</v>
      </c>
      <c r="G30" s="2015"/>
      <c r="H30" s="2014">
        <v>9.5</v>
      </c>
      <c r="I30" s="2015"/>
      <c r="J30" s="2016">
        <v>18.6</v>
      </c>
      <c r="K30" s="2017"/>
    </row>
    <row r="31" spans="1:11" ht="12" customHeight="1">
      <c r="A31" s="542" t="s">
        <v>872</v>
      </c>
      <c r="B31" s="448">
        <v>2000</v>
      </c>
      <c r="C31" s="658"/>
      <c r="D31" s="659"/>
      <c r="E31" s="624">
        <v>1.97</v>
      </c>
      <c r="F31" s="2018">
        <v>10.5</v>
      </c>
      <c r="G31" s="2019"/>
      <c r="H31" s="2020" t="s">
        <v>873</v>
      </c>
      <c r="I31" s="2021"/>
      <c r="J31" s="2022">
        <v>18.8</v>
      </c>
      <c r="K31" s="2022"/>
    </row>
    <row r="32" spans="1:11" ht="12" customHeight="1">
      <c r="A32" s="635" t="s">
        <v>874</v>
      </c>
      <c r="B32" s="444">
        <v>2001</v>
      </c>
      <c r="C32" s="656"/>
      <c r="D32" s="657"/>
      <c r="E32" s="628">
        <v>1.95</v>
      </c>
      <c r="F32" s="2014">
        <v>10.2</v>
      </c>
      <c r="G32" s="2015"/>
      <c r="H32" s="2014">
        <v>9.3</v>
      </c>
      <c r="I32" s="2015"/>
      <c r="J32" s="2016">
        <v>18.2</v>
      </c>
      <c r="K32" s="2017"/>
    </row>
    <row r="33" spans="1:11" ht="12" customHeight="1">
      <c r="A33" s="542" t="s">
        <v>875</v>
      </c>
      <c r="B33" s="448">
        <v>2000</v>
      </c>
      <c r="C33" s="658"/>
      <c r="D33" s="659"/>
      <c r="E33" s="624">
        <v>1.97</v>
      </c>
      <c r="F33" s="2018">
        <v>10.1</v>
      </c>
      <c r="G33" s="2019"/>
      <c r="H33" s="2020">
        <v>9.3</v>
      </c>
      <c r="I33" s="2021"/>
      <c r="J33" s="2022">
        <v>18.3</v>
      </c>
      <c r="K33" s="2022"/>
    </row>
    <row r="34" spans="1:11" ht="12" customHeight="1" thickBot="1">
      <c r="A34" s="660"/>
      <c r="B34" s="463">
        <v>2001</v>
      </c>
      <c r="C34" s="661"/>
      <c r="D34" s="662"/>
      <c r="E34" s="644">
        <v>1.94</v>
      </c>
      <c r="F34" s="2023">
        <v>9.9</v>
      </c>
      <c r="G34" s="2024"/>
      <c r="H34" s="2023">
        <v>9.2</v>
      </c>
      <c r="I34" s="2024"/>
      <c r="J34" s="2025">
        <v>17.9</v>
      </c>
      <c r="K34" s="2026"/>
    </row>
    <row r="35" ht="21" customHeight="1"/>
    <row r="36" spans="1:11" ht="15.75">
      <c r="A36" s="578" t="s">
        <v>876</v>
      </c>
      <c r="I36" s="577"/>
      <c r="J36" s="577"/>
      <c r="K36" s="577"/>
    </row>
    <row r="37" spans="1:11" ht="16.5" thickBot="1">
      <c r="A37" s="579"/>
      <c r="B37" s="612"/>
      <c r="C37" s="612"/>
      <c r="D37" s="612"/>
      <c r="E37" s="612"/>
      <c r="F37" s="612"/>
      <c r="G37" s="612"/>
      <c r="H37" s="525"/>
      <c r="I37" s="577"/>
      <c r="J37" s="577"/>
      <c r="K37" s="404" t="s">
        <v>877</v>
      </c>
    </row>
    <row r="38" spans="1:11" ht="43.5" customHeight="1">
      <c r="A38" s="663" t="s">
        <v>844</v>
      </c>
      <c r="B38" s="664" t="s">
        <v>845</v>
      </c>
      <c r="C38" s="583" t="s">
        <v>878</v>
      </c>
      <c r="D38" s="665" t="s">
        <v>878</v>
      </c>
      <c r="E38" s="666" t="s">
        <v>879</v>
      </c>
      <c r="F38" s="667"/>
      <c r="G38" s="666" t="s">
        <v>880</v>
      </c>
      <c r="H38" s="668"/>
      <c r="I38" s="668" t="s">
        <v>881</v>
      </c>
      <c r="J38" s="668" t="s">
        <v>882</v>
      </c>
      <c r="K38" s="669" t="s">
        <v>883</v>
      </c>
    </row>
    <row r="39" spans="1:11" ht="16.5" thickBot="1">
      <c r="A39" s="670"/>
      <c r="B39" s="671"/>
      <c r="C39" s="588" t="s">
        <v>884</v>
      </c>
      <c r="D39" s="588" t="s">
        <v>884</v>
      </c>
      <c r="E39" s="588" t="s">
        <v>884</v>
      </c>
      <c r="F39" s="588" t="s">
        <v>455</v>
      </c>
      <c r="G39" s="672" t="s">
        <v>884</v>
      </c>
      <c r="H39" s="673" t="s">
        <v>455</v>
      </c>
      <c r="I39" s="674" t="s">
        <v>455</v>
      </c>
      <c r="J39" s="674" t="s">
        <v>455</v>
      </c>
      <c r="K39" s="675" t="s">
        <v>455</v>
      </c>
    </row>
    <row r="40" spans="1:11" ht="12" customHeight="1">
      <c r="A40" s="676" t="s">
        <v>885</v>
      </c>
      <c r="B40" s="448" t="s">
        <v>886</v>
      </c>
      <c r="C40" s="677">
        <v>105.31</v>
      </c>
      <c r="D40" s="633">
        <v>105.31</v>
      </c>
      <c r="E40" s="633">
        <v>8.31</v>
      </c>
      <c r="F40" s="633">
        <v>7.9</v>
      </c>
      <c r="G40" s="633">
        <v>6.11</v>
      </c>
      <c r="H40" s="633">
        <v>5.81</v>
      </c>
      <c r="I40" s="678">
        <v>94.6</v>
      </c>
      <c r="J40" s="678">
        <v>120</v>
      </c>
      <c r="K40" s="679">
        <v>126.9</v>
      </c>
    </row>
    <row r="41" spans="1:11" ht="12" customHeight="1">
      <c r="A41" s="676"/>
      <c r="B41" s="430" t="s">
        <v>887</v>
      </c>
      <c r="C41" s="677"/>
      <c r="D41" s="633">
        <v>105.13</v>
      </c>
      <c r="E41" s="633">
        <v>8.27</v>
      </c>
      <c r="F41" s="633">
        <v>7.87</v>
      </c>
      <c r="G41" s="633">
        <v>6.07</v>
      </c>
      <c r="H41" s="633">
        <v>5.82</v>
      </c>
      <c r="I41" s="678">
        <v>95.6</v>
      </c>
      <c r="J41" s="678">
        <v>125.7</v>
      </c>
      <c r="K41" s="679">
        <v>131.4</v>
      </c>
    </row>
    <row r="42" spans="1:11" ht="12" customHeight="1">
      <c r="A42" s="680"/>
      <c r="B42" s="444" t="s">
        <v>888</v>
      </c>
      <c r="C42" s="681"/>
      <c r="D42" s="682">
        <v>98.37</v>
      </c>
      <c r="E42" s="682">
        <v>8.19</v>
      </c>
      <c r="F42" s="682">
        <v>8.47</v>
      </c>
      <c r="G42" s="682">
        <v>6.02</v>
      </c>
      <c r="H42" s="682">
        <v>6.18</v>
      </c>
      <c r="I42" s="683">
        <v>95.6</v>
      </c>
      <c r="J42" s="683">
        <v>129.3</v>
      </c>
      <c r="K42" s="684">
        <v>135.2</v>
      </c>
    </row>
    <row r="43" spans="1:11" ht="15" customHeight="1">
      <c r="A43" s="542" t="s">
        <v>889</v>
      </c>
      <c r="B43" s="430" t="s">
        <v>886</v>
      </c>
      <c r="C43" s="633">
        <v>97.13</v>
      </c>
      <c r="D43" s="633">
        <v>97.13</v>
      </c>
      <c r="E43" s="633">
        <v>7.59</v>
      </c>
      <c r="F43" s="633">
        <v>7.83</v>
      </c>
      <c r="G43" s="633">
        <v>5.78</v>
      </c>
      <c r="H43" s="633">
        <v>5.95</v>
      </c>
      <c r="I43" s="678">
        <v>92.5</v>
      </c>
      <c r="J43" s="678">
        <v>113.6</v>
      </c>
      <c r="K43" s="679">
        <v>122.9</v>
      </c>
    </row>
    <row r="44" spans="1:11" ht="15" customHeight="1">
      <c r="A44" s="542"/>
      <c r="B44" s="430" t="s">
        <v>887</v>
      </c>
      <c r="C44" s="633"/>
      <c r="D44" s="633">
        <v>103.9</v>
      </c>
      <c r="E44" s="633">
        <v>8.2</v>
      </c>
      <c r="F44" s="633">
        <v>7.93</v>
      </c>
      <c r="G44" s="633">
        <v>6</v>
      </c>
      <c r="H44" s="633">
        <v>5.81</v>
      </c>
      <c r="I44" s="678">
        <v>95.1</v>
      </c>
      <c r="J44" s="678">
        <v>117.9</v>
      </c>
      <c r="K44" s="679">
        <v>123.9</v>
      </c>
    </row>
    <row r="45" spans="1:11" ht="12" customHeight="1">
      <c r="A45" s="685"/>
      <c r="B45" s="444" t="s">
        <v>888</v>
      </c>
      <c r="C45" s="682"/>
      <c r="D45" s="682">
        <v>103.44</v>
      </c>
      <c r="E45" s="682">
        <v>7.83</v>
      </c>
      <c r="F45" s="682">
        <v>7.61</v>
      </c>
      <c r="G45" s="682">
        <v>5.97</v>
      </c>
      <c r="H45" s="682">
        <v>5.81</v>
      </c>
      <c r="I45" s="683">
        <v>93.6</v>
      </c>
      <c r="J45" s="683">
        <v>117.3</v>
      </c>
      <c r="K45" s="684">
        <v>125.3</v>
      </c>
    </row>
    <row r="46" spans="1:11" ht="12" customHeight="1">
      <c r="A46" s="542" t="s">
        <v>890</v>
      </c>
      <c r="B46" s="430" t="s">
        <v>886</v>
      </c>
      <c r="C46" s="677">
        <v>104.57</v>
      </c>
      <c r="D46" s="633">
        <v>104.57</v>
      </c>
      <c r="E46" s="633">
        <v>8.04</v>
      </c>
      <c r="F46" s="633">
        <v>7.68</v>
      </c>
      <c r="G46" s="633">
        <v>6.18</v>
      </c>
      <c r="H46" s="633">
        <v>5.91</v>
      </c>
      <c r="I46" s="678">
        <v>90.2</v>
      </c>
      <c r="J46" s="678">
        <v>106.3</v>
      </c>
      <c r="K46" s="679">
        <v>117.8</v>
      </c>
    </row>
    <row r="47" spans="1:11" ht="12" customHeight="1">
      <c r="A47" s="542"/>
      <c r="B47" s="430" t="s">
        <v>887</v>
      </c>
      <c r="C47" s="677"/>
      <c r="D47" s="633">
        <v>102.67</v>
      </c>
      <c r="E47" s="633">
        <v>7.65</v>
      </c>
      <c r="F47" s="633">
        <v>7.48</v>
      </c>
      <c r="G47" s="633">
        <v>5.88</v>
      </c>
      <c r="H47" s="633">
        <v>5.72</v>
      </c>
      <c r="I47" s="678">
        <v>97.5</v>
      </c>
      <c r="J47" s="678">
        <v>119.5</v>
      </c>
      <c r="K47" s="679">
        <v>122.5</v>
      </c>
    </row>
    <row r="48" spans="1:11" ht="12" customHeight="1" thickBot="1">
      <c r="A48" s="686"/>
      <c r="B48" s="463" t="s">
        <v>888</v>
      </c>
      <c r="C48" s="687"/>
      <c r="D48" s="688">
        <v>104.82</v>
      </c>
      <c r="E48" s="688">
        <v>7.68</v>
      </c>
      <c r="F48" s="688">
        <v>7.36</v>
      </c>
      <c r="G48" s="688">
        <v>6.02</v>
      </c>
      <c r="H48" s="688">
        <v>5.76</v>
      </c>
      <c r="I48" s="689">
        <v>96.4</v>
      </c>
      <c r="J48" s="689">
        <v>117.3</v>
      </c>
      <c r="K48" s="690">
        <v>121.7</v>
      </c>
    </row>
    <row r="49" spans="1:11" s="484" customFormat="1" ht="18" customHeight="1">
      <c r="A49" s="483" t="s">
        <v>891</v>
      </c>
      <c r="B49" s="576"/>
      <c r="C49" s="576"/>
      <c r="D49" s="576"/>
      <c r="E49" s="576"/>
      <c r="F49" s="576"/>
      <c r="G49" s="576"/>
      <c r="H49" s="576"/>
      <c r="I49" s="576"/>
      <c r="J49" s="576"/>
      <c r="K49" s="576"/>
    </row>
    <row r="50" spans="1:11" s="484" customFormat="1" ht="12" customHeight="1">
      <c r="A50" s="691" t="s">
        <v>892</v>
      </c>
      <c r="B50" s="576"/>
      <c r="C50" s="576"/>
      <c r="D50" s="576"/>
      <c r="E50" s="576"/>
      <c r="F50" s="576"/>
      <c r="G50" s="576"/>
      <c r="H50" s="576"/>
      <c r="I50" s="576"/>
      <c r="J50" s="576"/>
      <c r="K50" s="576"/>
    </row>
    <row r="51" spans="1:11" s="484" customFormat="1" ht="12" customHeight="1">
      <c r="A51" s="691" t="s">
        <v>893</v>
      </c>
      <c r="B51" s="576"/>
      <c r="C51" s="576"/>
      <c r="D51" s="576"/>
      <c r="E51" s="576"/>
      <c r="F51" s="576"/>
      <c r="G51" s="576"/>
      <c r="H51" s="576"/>
      <c r="I51" s="576"/>
      <c r="J51" s="576"/>
      <c r="K51" s="576"/>
    </row>
    <row r="52" spans="1:11" s="484" customFormat="1" ht="12.75" customHeight="1">
      <c r="A52" s="691" t="s">
        <v>894</v>
      </c>
      <c r="B52" s="691"/>
      <c r="C52" s="691"/>
      <c r="D52" s="691"/>
      <c r="E52" s="691"/>
      <c r="F52" s="691"/>
      <c r="G52" s="691"/>
      <c r="H52" s="691"/>
      <c r="I52" s="691"/>
      <c r="J52" s="691"/>
      <c r="K52" s="691"/>
    </row>
    <row r="53" spans="1:11" s="484" customFormat="1" ht="12" customHeight="1">
      <c r="A53" s="691" t="s">
        <v>895</v>
      </c>
      <c r="B53" s="691"/>
      <c r="C53" s="691"/>
      <c r="D53" s="691"/>
      <c r="E53" s="691"/>
      <c r="F53" s="691"/>
      <c r="G53" s="691"/>
      <c r="H53" s="691"/>
      <c r="I53" s="691"/>
      <c r="J53" s="691"/>
      <c r="K53" s="691"/>
    </row>
    <row r="54" spans="1:11" s="484" customFormat="1" ht="13.5" customHeight="1">
      <c r="A54" s="483" t="s">
        <v>740</v>
      </c>
      <c r="B54" s="576"/>
      <c r="C54" s="576"/>
      <c r="D54" s="576"/>
      <c r="E54" s="576"/>
      <c r="F54" s="576"/>
      <c r="G54" s="576"/>
      <c r="H54" s="576"/>
      <c r="I54" s="576"/>
      <c r="J54" s="576"/>
      <c r="K54" s="576"/>
    </row>
  </sheetData>
  <mergeCells count="47">
    <mergeCell ref="F34:G34"/>
    <mergeCell ref="H34:I34"/>
    <mergeCell ref="J34:K34"/>
    <mergeCell ref="F32:G32"/>
    <mergeCell ref="H32:I32"/>
    <mergeCell ref="J32:K32"/>
    <mergeCell ref="F33:G33"/>
    <mergeCell ref="H33:I33"/>
    <mergeCell ref="J33:K33"/>
    <mergeCell ref="F30:G30"/>
    <mergeCell ref="H30:I30"/>
    <mergeCell ref="J30:K30"/>
    <mergeCell ref="F31:G31"/>
    <mergeCell ref="H31:I31"/>
    <mergeCell ref="J31:K31"/>
    <mergeCell ref="J28:K28"/>
    <mergeCell ref="F29:G29"/>
    <mergeCell ref="H29:I29"/>
    <mergeCell ref="J29:K29"/>
    <mergeCell ref="E23:F23"/>
    <mergeCell ref="G23:H23"/>
    <mergeCell ref="F28:G28"/>
    <mergeCell ref="H28:I28"/>
    <mergeCell ref="E21:F21"/>
    <mergeCell ref="G21:H21"/>
    <mergeCell ref="E22:F22"/>
    <mergeCell ref="G22:H22"/>
    <mergeCell ref="E15:F15"/>
    <mergeCell ref="G15:H15"/>
    <mergeCell ref="A16:B16"/>
    <mergeCell ref="E16:F16"/>
    <mergeCell ref="G16:H16"/>
    <mergeCell ref="E11:F11"/>
    <mergeCell ref="G11:H11"/>
    <mergeCell ref="E14:F14"/>
    <mergeCell ref="G14:H14"/>
    <mergeCell ref="E7:F7"/>
    <mergeCell ref="G7:H7"/>
    <mergeCell ref="A10:B10"/>
    <mergeCell ref="E10:F10"/>
    <mergeCell ref="G10:H10"/>
    <mergeCell ref="A3:B3"/>
    <mergeCell ref="E3:F3"/>
    <mergeCell ref="G3:H3"/>
    <mergeCell ref="A6:B6"/>
    <mergeCell ref="E6:F6"/>
    <mergeCell ref="G6:H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3" sqref="H23"/>
    </sheetView>
  </sheetViews>
  <sheetFormatPr defaultColWidth="9.00390625" defaultRowHeight="12.75"/>
  <cols>
    <col min="1" max="1" width="18.25390625" style="0" bestFit="1" customWidth="1"/>
    <col min="2" max="11" width="10.75390625" style="0" customWidth="1"/>
  </cols>
  <sheetData>
    <row r="1" spans="1:11" ht="16.5" thickBot="1">
      <c r="A1" s="34" t="s">
        <v>896</v>
      </c>
      <c r="B1" s="51"/>
      <c r="C1" s="51"/>
      <c r="D1" s="51"/>
      <c r="E1" s="51"/>
      <c r="F1" s="51"/>
      <c r="G1" s="51"/>
      <c r="H1" s="51"/>
      <c r="I1" s="51"/>
      <c r="J1" s="1958" t="s">
        <v>897</v>
      </c>
      <c r="K1" s="1958"/>
    </row>
    <row r="2" spans="1:11" ht="15">
      <c r="A2" s="692" t="s">
        <v>898</v>
      </c>
      <c r="B2" s="693" t="s">
        <v>345</v>
      </c>
      <c r="C2" s="2030" t="s">
        <v>899</v>
      </c>
      <c r="D2" s="2030"/>
      <c r="E2" s="2030"/>
      <c r="F2" s="1961" t="s">
        <v>900</v>
      </c>
      <c r="G2" s="2030"/>
      <c r="H2" s="2030"/>
      <c r="I2" s="1961" t="s">
        <v>901</v>
      </c>
      <c r="J2" s="2030"/>
      <c r="K2" s="2031"/>
    </row>
    <row r="3" spans="1:11" ht="15.75" thickBot="1">
      <c r="A3" s="236"/>
      <c r="B3" s="282" t="s">
        <v>632</v>
      </c>
      <c r="C3" s="283" t="s">
        <v>902</v>
      </c>
      <c r="D3" s="694" t="s">
        <v>903</v>
      </c>
      <c r="E3" s="283" t="s">
        <v>904</v>
      </c>
      <c r="F3" s="694" t="s">
        <v>902</v>
      </c>
      <c r="G3" s="694" t="s">
        <v>903</v>
      </c>
      <c r="H3" s="283" t="s">
        <v>904</v>
      </c>
      <c r="I3" s="694" t="s">
        <v>902</v>
      </c>
      <c r="J3" s="694" t="s">
        <v>903</v>
      </c>
      <c r="K3" s="695" t="s">
        <v>904</v>
      </c>
    </row>
    <row r="4" spans="1:11" ht="15.75">
      <c r="A4" s="696" t="s">
        <v>905</v>
      </c>
      <c r="B4" s="697" t="s">
        <v>354</v>
      </c>
      <c r="C4" s="698">
        <v>2201.3</v>
      </c>
      <c r="D4" s="699">
        <v>2571.9</v>
      </c>
      <c r="E4" s="700">
        <v>85.59041953419651</v>
      </c>
      <c r="F4" s="699">
        <v>3498.8</v>
      </c>
      <c r="G4" s="699">
        <v>2855.6</v>
      </c>
      <c r="H4" s="700">
        <f aca="true" t="shared" si="0" ref="H4:H16">(F4/G4)*100</f>
        <v>122.52416304804596</v>
      </c>
      <c r="I4" s="701">
        <f>(F4/C4)*100</f>
        <v>158.94244310180346</v>
      </c>
      <c r="J4" s="701">
        <f>(G4/D4)*100</f>
        <v>111.0307554726078</v>
      </c>
      <c r="K4" s="702">
        <f>(H4/E4)*100</f>
        <v>143.15172622689747</v>
      </c>
    </row>
    <row r="5" spans="1:11" ht="15.75">
      <c r="A5" s="703" t="s">
        <v>906</v>
      </c>
      <c r="B5" s="704" t="s">
        <v>354</v>
      </c>
      <c r="C5" s="705">
        <v>1254.3</v>
      </c>
      <c r="D5" s="705">
        <v>1385.4</v>
      </c>
      <c r="E5" s="184">
        <v>90.53702901689043</v>
      </c>
      <c r="F5" s="705">
        <v>1894.1</v>
      </c>
      <c r="G5" s="705">
        <v>1430</v>
      </c>
      <c r="H5" s="184">
        <f t="shared" si="0"/>
        <v>132.45454545454544</v>
      </c>
      <c r="I5" s="184">
        <f aca="true" t="shared" si="1" ref="I5:K24">(F5/C5)*100</f>
        <v>151.00853065454837</v>
      </c>
      <c r="J5" s="184">
        <f t="shared" si="1"/>
        <v>103.21928684856358</v>
      </c>
      <c r="K5" s="131">
        <f t="shared" si="1"/>
        <v>146.29875410406382</v>
      </c>
    </row>
    <row r="6" spans="1:11" ht="15.75">
      <c r="A6" s="703" t="s">
        <v>907</v>
      </c>
      <c r="B6" s="704" t="s">
        <v>354</v>
      </c>
      <c r="C6" s="132">
        <v>64.2</v>
      </c>
      <c r="D6" s="132">
        <v>73.8</v>
      </c>
      <c r="E6" s="184">
        <v>86.9918699186992</v>
      </c>
      <c r="F6" s="132">
        <v>118.6</v>
      </c>
      <c r="G6" s="132">
        <v>96.7</v>
      </c>
      <c r="H6" s="184">
        <f t="shared" si="0"/>
        <v>122.64736297828334</v>
      </c>
      <c r="I6" s="184">
        <f t="shared" si="1"/>
        <v>184.7352024922118</v>
      </c>
      <c r="J6" s="184">
        <f t="shared" si="1"/>
        <v>131.029810298103</v>
      </c>
      <c r="K6" s="131">
        <f t="shared" si="1"/>
        <v>140.9871555731668</v>
      </c>
    </row>
    <row r="7" spans="1:11" ht="15.75">
      <c r="A7" s="703" t="s">
        <v>908</v>
      </c>
      <c r="B7" s="704" t="s">
        <v>354</v>
      </c>
      <c r="C7" s="132">
        <v>396.7</v>
      </c>
      <c r="D7" s="132">
        <v>560.8</v>
      </c>
      <c r="E7" s="184">
        <v>70.73823109843082</v>
      </c>
      <c r="F7" s="132">
        <v>685.2</v>
      </c>
      <c r="G7" s="132">
        <v>623.4</v>
      </c>
      <c r="H7" s="184">
        <f t="shared" si="0"/>
        <v>109.91337824831571</v>
      </c>
      <c r="I7" s="184">
        <f t="shared" si="1"/>
        <v>172.7249810940257</v>
      </c>
      <c r="J7" s="184">
        <f t="shared" si="1"/>
        <v>111.16262482168331</v>
      </c>
      <c r="K7" s="131">
        <f t="shared" si="1"/>
        <v>155.38044497518388</v>
      </c>
    </row>
    <row r="8" spans="1:11" ht="15.75">
      <c r="A8" s="703" t="s">
        <v>909</v>
      </c>
      <c r="B8" s="704" t="s">
        <v>354</v>
      </c>
      <c r="C8" s="132">
        <v>24.9</v>
      </c>
      <c r="D8" s="132">
        <v>30.6</v>
      </c>
      <c r="E8" s="184">
        <v>81.37254901960783</v>
      </c>
      <c r="F8" s="132">
        <v>35.6</v>
      </c>
      <c r="G8" s="132">
        <v>27.9</v>
      </c>
      <c r="H8" s="184">
        <f t="shared" si="0"/>
        <v>127.59856630824373</v>
      </c>
      <c r="I8" s="184">
        <f t="shared" si="1"/>
        <v>142.97188755020082</v>
      </c>
      <c r="J8" s="184">
        <f t="shared" si="1"/>
        <v>91.17647058823528</v>
      </c>
      <c r="K8" s="131">
        <f t="shared" si="1"/>
        <v>156.8078766679622</v>
      </c>
    </row>
    <row r="9" spans="1:11" ht="15.75">
      <c r="A9" s="703" t="s">
        <v>910</v>
      </c>
      <c r="B9" s="704" t="s">
        <v>354</v>
      </c>
      <c r="C9" s="132">
        <v>440.4</v>
      </c>
      <c r="D9" s="132">
        <v>500.1</v>
      </c>
      <c r="E9" s="184">
        <v>88.06238752249548</v>
      </c>
      <c r="F9" s="132">
        <v>725.3</v>
      </c>
      <c r="G9" s="132">
        <v>642.6</v>
      </c>
      <c r="H9" s="184">
        <f t="shared" si="0"/>
        <v>112.86959228135697</v>
      </c>
      <c r="I9" s="184">
        <f t="shared" si="1"/>
        <v>164.6911898274296</v>
      </c>
      <c r="J9" s="184">
        <f t="shared" si="1"/>
        <v>128.49430113977206</v>
      </c>
      <c r="K9" s="131">
        <f t="shared" si="1"/>
        <v>128.17003428679982</v>
      </c>
    </row>
    <row r="10" spans="1:11" ht="15.75">
      <c r="A10" s="703" t="s">
        <v>643</v>
      </c>
      <c r="B10" s="704" t="s">
        <v>354</v>
      </c>
      <c r="C10" s="132">
        <v>259.9</v>
      </c>
      <c r="D10" s="132">
        <v>189.2</v>
      </c>
      <c r="E10" s="184">
        <v>137.36786469344608</v>
      </c>
      <c r="F10" s="706">
        <v>365.2</v>
      </c>
      <c r="G10" s="706">
        <v>219.4</v>
      </c>
      <c r="H10" s="707">
        <f t="shared" si="0"/>
        <v>166.4539653600729</v>
      </c>
      <c r="I10" s="707">
        <f t="shared" si="1"/>
        <v>140.51558291650636</v>
      </c>
      <c r="J10" s="707">
        <f t="shared" si="1"/>
        <v>115.96194503171249</v>
      </c>
      <c r="K10" s="708">
        <f t="shared" si="1"/>
        <v>121.17387551414312</v>
      </c>
    </row>
    <row r="11" spans="1:11" ht="15.75">
      <c r="A11" s="703" t="s">
        <v>911</v>
      </c>
      <c r="B11" s="704" t="s">
        <v>354</v>
      </c>
      <c r="C11" s="132">
        <v>133.8</v>
      </c>
      <c r="D11" s="132">
        <v>123.7</v>
      </c>
      <c r="E11" s="184">
        <v>108.16491511721908</v>
      </c>
      <c r="F11" s="706">
        <v>240.3</v>
      </c>
      <c r="G11" s="706">
        <v>159.8</v>
      </c>
      <c r="H11" s="707">
        <f t="shared" si="0"/>
        <v>150.37546933667082</v>
      </c>
      <c r="I11" s="707">
        <f t="shared" si="1"/>
        <v>179.59641255605382</v>
      </c>
      <c r="J11" s="707">
        <f t="shared" si="1"/>
        <v>129.1835084882781</v>
      </c>
      <c r="K11" s="708">
        <f t="shared" si="1"/>
        <v>139.02425677837203</v>
      </c>
    </row>
    <row r="12" spans="1:11" ht="15.75">
      <c r="A12" s="703" t="s">
        <v>912</v>
      </c>
      <c r="B12" s="704" t="s">
        <v>354</v>
      </c>
      <c r="C12" s="132">
        <v>117.3</v>
      </c>
      <c r="D12" s="132">
        <v>60</v>
      </c>
      <c r="E12" s="184">
        <v>195.5</v>
      </c>
      <c r="F12" s="706">
        <v>118.4</v>
      </c>
      <c r="G12" s="706">
        <v>44.1</v>
      </c>
      <c r="H12" s="707">
        <f t="shared" si="0"/>
        <v>268.48072562358277</v>
      </c>
      <c r="I12" s="707">
        <f t="shared" si="1"/>
        <v>100.93776641091219</v>
      </c>
      <c r="J12" s="707">
        <f t="shared" si="1"/>
        <v>73.5</v>
      </c>
      <c r="K12" s="708">
        <f t="shared" si="1"/>
        <v>137.33029443661522</v>
      </c>
    </row>
    <row r="13" spans="1:11" ht="15.75">
      <c r="A13" s="703" t="s">
        <v>642</v>
      </c>
      <c r="B13" s="704" t="s">
        <v>354</v>
      </c>
      <c r="C13" s="132">
        <v>418.8</v>
      </c>
      <c r="D13" s="132">
        <v>418.8</v>
      </c>
      <c r="E13" s="184">
        <v>100</v>
      </c>
      <c r="F13" s="706">
        <v>387.3</v>
      </c>
      <c r="G13" s="706">
        <v>399.8</v>
      </c>
      <c r="H13" s="707">
        <f t="shared" si="0"/>
        <v>96.87343671835919</v>
      </c>
      <c r="I13" s="707">
        <f t="shared" si="1"/>
        <v>92.47851002865329</v>
      </c>
      <c r="J13" s="707">
        <f t="shared" si="1"/>
        <v>95.4632282712512</v>
      </c>
      <c r="K13" s="708">
        <f t="shared" si="1"/>
        <v>96.87343671835919</v>
      </c>
    </row>
    <row r="14" spans="1:11" ht="15.75">
      <c r="A14" s="703" t="s">
        <v>913</v>
      </c>
      <c r="B14" s="704" t="s">
        <v>354</v>
      </c>
      <c r="C14" s="132">
        <v>22.8</v>
      </c>
      <c r="D14" s="132">
        <v>26.3</v>
      </c>
      <c r="E14" s="184">
        <v>86.69201520912547</v>
      </c>
      <c r="F14" s="707">
        <v>28.4</v>
      </c>
      <c r="G14" s="706">
        <v>31.3</v>
      </c>
      <c r="H14" s="707">
        <f t="shared" si="0"/>
        <v>90.73482428115015</v>
      </c>
      <c r="I14" s="707">
        <f t="shared" si="1"/>
        <v>124.56140350877192</v>
      </c>
      <c r="J14" s="707">
        <f t="shared" si="1"/>
        <v>119.01140684410647</v>
      </c>
      <c r="K14" s="708">
        <f t="shared" si="1"/>
        <v>104.66341572781795</v>
      </c>
    </row>
    <row r="15" spans="1:11" ht="15.75">
      <c r="A15" s="703" t="s">
        <v>650</v>
      </c>
      <c r="B15" s="704" t="s">
        <v>354</v>
      </c>
      <c r="C15" s="132">
        <v>468.8</v>
      </c>
      <c r="D15" s="132">
        <v>497.4</v>
      </c>
      <c r="E15" s="184">
        <v>94.25010052271814</v>
      </c>
      <c r="F15" s="707">
        <v>705</v>
      </c>
      <c r="G15" s="706">
        <v>483.6</v>
      </c>
      <c r="H15" s="707">
        <f t="shared" si="0"/>
        <v>145.78163771712158</v>
      </c>
      <c r="I15" s="707">
        <f t="shared" si="1"/>
        <v>150.3839590443686</v>
      </c>
      <c r="J15" s="707">
        <f t="shared" si="1"/>
        <v>97.22557297949338</v>
      </c>
      <c r="K15" s="708">
        <f t="shared" si="1"/>
        <v>154.67531271436917</v>
      </c>
    </row>
    <row r="16" spans="1:11" ht="15.75">
      <c r="A16" s="703" t="s">
        <v>649</v>
      </c>
      <c r="B16" s="704" t="s">
        <v>354</v>
      </c>
      <c r="C16" s="132">
        <v>128.4</v>
      </c>
      <c r="D16" s="132">
        <v>165.5</v>
      </c>
      <c r="E16" s="184">
        <v>77.58308157099698</v>
      </c>
      <c r="F16" s="707">
        <v>103</v>
      </c>
      <c r="G16" s="706">
        <v>295.3</v>
      </c>
      <c r="H16" s="707">
        <f t="shared" si="0"/>
        <v>34.87978327124958</v>
      </c>
      <c r="I16" s="707">
        <f t="shared" si="1"/>
        <v>80.21806853582554</v>
      </c>
      <c r="J16" s="707">
        <f t="shared" si="1"/>
        <v>178.42900302114805</v>
      </c>
      <c r="K16" s="708">
        <f t="shared" si="1"/>
        <v>44.95797610118228</v>
      </c>
    </row>
    <row r="17" spans="1:11" ht="15.75">
      <c r="A17" s="709" t="s">
        <v>914</v>
      </c>
      <c r="B17" s="704" t="s">
        <v>354</v>
      </c>
      <c r="C17" s="132">
        <v>128.8</v>
      </c>
      <c r="D17" s="132">
        <v>181.4</v>
      </c>
      <c r="E17" s="184">
        <v>71.00330760749725</v>
      </c>
      <c r="F17" s="707">
        <v>160</v>
      </c>
      <c r="G17" s="707">
        <v>150</v>
      </c>
      <c r="H17" s="707">
        <f>(F17/G17)*100</f>
        <v>106.66666666666667</v>
      </c>
      <c r="I17" s="707">
        <f t="shared" si="1"/>
        <v>124.22360248447204</v>
      </c>
      <c r="J17" s="707">
        <f t="shared" si="1"/>
        <v>82.69018743109152</v>
      </c>
      <c r="K17" s="708">
        <f t="shared" si="1"/>
        <v>150.22774327122153</v>
      </c>
    </row>
    <row r="18" spans="1:11" ht="15.75" customHeight="1">
      <c r="A18" s="2027" t="s">
        <v>915</v>
      </c>
      <c r="B18" s="2028"/>
      <c r="C18" s="2028"/>
      <c r="D18" s="2028"/>
      <c r="E18" s="2028"/>
      <c r="F18" s="2028"/>
      <c r="G18" s="2028"/>
      <c r="H18" s="2028"/>
      <c r="I18" s="2028"/>
      <c r="J18" s="2028"/>
      <c r="K18" s="2029"/>
    </row>
    <row r="19" spans="1:11" ht="15.75">
      <c r="A19" s="710" t="s">
        <v>916</v>
      </c>
      <c r="B19" s="704" t="s">
        <v>354</v>
      </c>
      <c r="C19" s="132">
        <v>47.9</v>
      </c>
      <c r="D19" s="132">
        <v>49.1</v>
      </c>
      <c r="E19" s="184">
        <v>97.5560081466395</v>
      </c>
      <c r="F19" s="132">
        <v>38.2</v>
      </c>
      <c r="G19" s="132">
        <v>37.8</v>
      </c>
      <c r="H19" s="184">
        <f aca="true" t="shared" si="2" ref="H19:H24">(F19/G19)*100</f>
        <v>101.05820105820106</v>
      </c>
      <c r="I19" s="184">
        <f t="shared" si="1"/>
        <v>79.74947807933195</v>
      </c>
      <c r="J19" s="184">
        <f t="shared" si="1"/>
        <v>76.98574338085538</v>
      </c>
      <c r="K19" s="131">
        <f t="shared" si="1"/>
        <v>103.58993052103702</v>
      </c>
    </row>
    <row r="20" spans="1:11" ht="15.75">
      <c r="A20" s="703" t="s">
        <v>917</v>
      </c>
      <c r="B20" s="704" t="s">
        <v>354</v>
      </c>
      <c r="C20" s="132">
        <v>163.6</v>
      </c>
      <c r="D20" s="132">
        <v>178.8</v>
      </c>
      <c r="E20" s="184">
        <v>91.49888143176733</v>
      </c>
      <c r="F20" s="184">
        <v>153</v>
      </c>
      <c r="G20" s="132">
        <v>165.8</v>
      </c>
      <c r="H20" s="184">
        <f t="shared" si="2"/>
        <v>92.27985524728588</v>
      </c>
      <c r="I20" s="184">
        <f t="shared" si="1"/>
        <v>93.52078239608802</v>
      </c>
      <c r="J20" s="184">
        <f t="shared" si="1"/>
        <v>92.72930648769575</v>
      </c>
      <c r="K20" s="131">
        <f t="shared" si="1"/>
        <v>100.85353372991881</v>
      </c>
    </row>
    <row r="21" spans="1:11" ht="15.75">
      <c r="A21" s="703" t="s">
        <v>918</v>
      </c>
      <c r="B21" s="704" t="s">
        <v>354</v>
      </c>
      <c r="C21" s="132">
        <v>1.6</v>
      </c>
      <c r="D21" s="132">
        <v>0.9</v>
      </c>
      <c r="E21" s="184">
        <v>177.7777777777778</v>
      </c>
      <c r="F21" s="132">
        <v>1.8</v>
      </c>
      <c r="G21" s="132">
        <v>1.1</v>
      </c>
      <c r="H21" s="184">
        <f t="shared" si="2"/>
        <v>163.63636363636363</v>
      </c>
      <c r="I21" s="184">
        <f t="shared" si="1"/>
        <v>112.5</v>
      </c>
      <c r="J21" s="184">
        <f t="shared" si="1"/>
        <v>122.22222222222223</v>
      </c>
      <c r="K21" s="131">
        <f t="shared" si="1"/>
        <v>92.04545454545453</v>
      </c>
    </row>
    <row r="22" spans="1:11" ht="15.75">
      <c r="A22" s="703" t="s">
        <v>919</v>
      </c>
      <c r="B22" s="704" t="s">
        <v>354</v>
      </c>
      <c r="C22" s="132">
        <v>84.7</v>
      </c>
      <c r="D22" s="132">
        <v>92.5</v>
      </c>
      <c r="E22" s="184">
        <v>91.56756756756758</v>
      </c>
      <c r="F22" s="132">
        <v>91.6</v>
      </c>
      <c r="G22" s="132">
        <v>99.5</v>
      </c>
      <c r="H22" s="184">
        <f t="shared" si="2"/>
        <v>92.06030150753767</v>
      </c>
      <c r="I22" s="184">
        <f t="shared" si="1"/>
        <v>108.14639905548995</v>
      </c>
      <c r="J22" s="184">
        <f t="shared" si="1"/>
        <v>107.56756756756755</v>
      </c>
      <c r="K22" s="131">
        <f t="shared" si="1"/>
        <v>100.53810967470169</v>
      </c>
    </row>
    <row r="23" spans="1:11" ht="15.75">
      <c r="A23" s="703" t="s">
        <v>920</v>
      </c>
      <c r="B23" s="704" t="s">
        <v>921</v>
      </c>
      <c r="C23" s="705">
        <v>1067.4</v>
      </c>
      <c r="D23" s="132">
        <v>765.6</v>
      </c>
      <c r="E23" s="184">
        <v>139.42006269592477</v>
      </c>
      <c r="F23" s="705">
        <v>1113.8</v>
      </c>
      <c r="G23" s="132">
        <v>801.5</v>
      </c>
      <c r="H23" s="184">
        <f t="shared" si="2"/>
        <v>138.96444167186525</v>
      </c>
      <c r="I23" s="184">
        <f t="shared" si="1"/>
        <v>104.34701142964211</v>
      </c>
      <c r="J23" s="184">
        <f t="shared" si="1"/>
        <v>104.68913270637408</v>
      </c>
      <c r="K23" s="131">
        <f t="shared" si="1"/>
        <v>99.67320268313662</v>
      </c>
    </row>
    <row r="24" spans="1:11" ht="16.5" thickBot="1">
      <c r="A24" s="711" t="s">
        <v>922</v>
      </c>
      <c r="B24" s="712" t="s">
        <v>923</v>
      </c>
      <c r="C24" s="713">
        <v>1094.6</v>
      </c>
      <c r="D24" s="713">
        <v>1134.1</v>
      </c>
      <c r="E24" s="714">
        <v>96.51706198747905</v>
      </c>
      <c r="F24" s="713">
        <v>1095.6</v>
      </c>
      <c r="G24" s="713">
        <v>1140.4</v>
      </c>
      <c r="H24" s="714">
        <f t="shared" si="2"/>
        <v>96.07155384075762</v>
      </c>
      <c r="I24" s="714">
        <f t="shared" si="1"/>
        <v>100.09135757354284</v>
      </c>
      <c r="J24" s="714">
        <f t="shared" si="1"/>
        <v>100.55550656908562</v>
      </c>
      <c r="K24" s="141">
        <f t="shared" si="1"/>
        <v>99.53841513868373</v>
      </c>
    </row>
    <row r="25" spans="1:11" ht="12.75">
      <c r="A25" s="51" t="s">
        <v>924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12.75">
      <c r="A26" s="51" t="s">
        <v>925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</row>
  </sheetData>
  <mergeCells count="5">
    <mergeCell ref="A18:K18"/>
    <mergeCell ref="J1:K1"/>
    <mergeCell ref="C2:E2"/>
    <mergeCell ref="F2:H2"/>
    <mergeCell ref="I2: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K14" sqref="K14"/>
    </sheetView>
  </sheetViews>
  <sheetFormatPr defaultColWidth="9.00390625" defaultRowHeight="12.75"/>
  <sheetData>
    <row r="1" spans="1:9" ht="15.75">
      <c r="A1" s="32" t="s">
        <v>269</v>
      </c>
      <c r="B1" s="33"/>
      <c r="C1" s="33"/>
      <c r="D1" s="33"/>
      <c r="E1" s="33"/>
      <c r="F1" s="33"/>
      <c r="G1" s="33"/>
      <c r="H1" s="33"/>
      <c r="I1" s="33"/>
    </row>
    <row r="2" spans="1:9" ht="15.75">
      <c r="A2" s="32" t="s">
        <v>270</v>
      </c>
      <c r="B2" s="33"/>
      <c r="C2" s="33"/>
      <c r="D2" s="33"/>
      <c r="E2" s="33"/>
      <c r="F2" s="33"/>
      <c r="G2" s="33"/>
      <c r="H2" s="33"/>
      <c r="I2" s="33"/>
    </row>
    <row r="3" spans="1:9" ht="15.75">
      <c r="A3" s="34" t="s">
        <v>271</v>
      </c>
      <c r="B3" s="33"/>
      <c r="C3" s="33"/>
      <c r="D3" s="33"/>
      <c r="E3" s="33"/>
      <c r="F3" s="33"/>
      <c r="G3" s="33"/>
      <c r="H3" s="33"/>
      <c r="I3" s="33"/>
    </row>
    <row r="4" spans="1:9" ht="16.5" thickBot="1">
      <c r="A4" s="35"/>
      <c r="I4" s="3" t="s">
        <v>272</v>
      </c>
    </row>
    <row r="5" spans="1:9" ht="15.75">
      <c r="A5" s="36" t="s">
        <v>241</v>
      </c>
      <c r="B5" s="1984" t="s">
        <v>273</v>
      </c>
      <c r="C5" s="1973"/>
      <c r="D5" s="1973"/>
      <c r="E5" s="1973"/>
      <c r="F5" s="1974"/>
      <c r="G5" s="10" t="s">
        <v>274</v>
      </c>
      <c r="H5" s="10" t="s">
        <v>275</v>
      </c>
      <c r="I5" s="4" t="s">
        <v>276</v>
      </c>
    </row>
    <row r="6" spans="1:9" ht="15.75">
      <c r="A6" s="37"/>
      <c r="B6" s="38" t="s">
        <v>277</v>
      </c>
      <c r="C6" s="39" t="s">
        <v>278</v>
      </c>
      <c r="D6" s="39" t="s">
        <v>279</v>
      </c>
      <c r="E6" s="39" t="s">
        <v>280</v>
      </c>
      <c r="F6" s="40" t="s">
        <v>281</v>
      </c>
      <c r="G6" s="41" t="s">
        <v>282</v>
      </c>
      <c r="H6" s="41" t="s">
        <v>283</v>
      </c>
      <c r="I6" s="42" t="s">
        <v>255</v>
      </c>
    </row>
    <row r="7" spans="1:9" ht="16.5" thickBot="1">
      <c r="A7" s="43"/>
      <c r="B7" s="44" t="s">
        <v>284</v>
      </c>
      <c r="C7" s="11"/>
      <c r="D7" s="11" t="s">
        <v>285</v>
      </c>
      <c r="E7" s="11" t="s">
        <v>285</v>
      </c>
      <c r="F7" s="9" t="s">
        <v>283</v>
      </c>
      <c r="G7" s="11" t="s">
        <v>255</v>
      </c>
      <c r="H7" s="11" t="s">
        <v>255</v>
      </c>
      <c r="I7" s="8"/>
    </row>
    <row r="8" spans="1:9" ht="15.75">
      <c r="A8" s="45" t="s">
        <v>256</v>
      </c>
      <c r="B8" s="38">
        <v>30</v>
      </c>
      <c r="C8" s="41">
        <v>0</v>
      </c>
      <c r="D8" s="41">
        <v>0</v>
      </c>
      <c r="E8" s="41">
        <v>0</v>
      </c>
      <c r="F8" s="40">
        <v>8</v>
      </c>
      <c r="G8" s="41">
        <v>1</v>
      </c>
      <c r="H8" s="41">
        <v>16</v>
      </c>
      <c r="I8" s="42">
        <v>4</v>
      </c>
    </row>
    <row r="9" spans="1:9" ht="15.75">
      <c r="A9" s="45" t="s">
        <v>257</v>
      </c>
      <c r="B9" s="38">
        <v>32</v>
      </c>
      <c r="C9" s="41">
        <v>1</v>
      </c>
      <c r="D9" s="41">
        <v>3</v>
      </c>
      <c r="E9" s="41">
        <v>0</v>
      </c>
      <c r="F9" s="40">
        <v>17</v>
      </c>
      <c r="G9" s="41">
        <v>4</v>
      </c>
      <c r="H9" s="41">
        <v>20</v>
      </c>
      <c r="I9" s="42">
        <v>4</v>
      </c>
    </row>
    <row r="10" spans="1:9" ht="15.75">
      <c r="A10" s="45" t="s">
        <v>258</v>
      </c>
      <c r="B10" s="38">
        <v>37</v>
      </c>
      <c r="C10" s="41">
        <v>1</v>
      </c>
      <c r="D10" s="41">
        <v>2</v>
      </c>
      <c r="E10" s="41">
        <v>15</v>
      </c>
      <c r="F10" s="40">
        <v>11</v>
      </c>
      <c r="G10" s="41">
        <v>39</v>
      </c>
      <c r="H10" s="41">
        <v>14</v>
      </c>
      <c r="I10" s="42">
        <v>0</v>
      </c>
    </row>
    <row r="11" spans="1:9" ht="15.75">
      <c r="A11" s="45" t="s">
        <v>259</v>
      </c>
      <c r="B11" s="38">
        <v>19</v>
      </c>
      <c r="C11" s="41">
        <v>4</v>
      </c>
      <c r="D11" s="41">
        <v>6</v>
      </c>
      <c r="E11" s="41">
        <v>2</v>
      </c>
      <c r="F11" s="40">
        <v>14</v>
      </c>
      <c r="G11" s="41">
        <v>9</v>
      </c>
      <c r="H11" s="41">
        <v>56</v>
      </c>
      <c r="I11" s="42">
        <v>0</v>
      </c>
    </row>
    <row r="12" spans="1:9" ht="15.75">
      <c r="A12" s="45" t="s">
        <v>286</v>
      </c>
      <c r="B12" s="38">
        <v>37</v>
      </c>
      <c r="C12" s="41">
        <v>20</v>
      </c>
      <c r="D12" s="41">
        <v>1</v>
      </c>
      <c r="E12" s="41">
        <v>0</v>
      </c>
      <c r="F12" s="40">
        <v>22</v>
      </c>
      <c r="G12" s="41">
        <v>242</v>
      </c>
      <c r="H12" s="41">
        <v>88</v>
      </c>
      <c r="I12" s="42">
        <v>0</v>
      </c>
    </row>
    <row r="13" spans="1:9" ht="15.75">
      <c r="A13" s="45" t="s">
        <v>261</v>
      </c>
      <c r="B13" s="38">
        <v>31</v>
      </c>
      <c r="C13" s="41">
        <v>4</v>
      </c>
      <c r="D13" s="41">
        <v>3</v>
      </c>
      <c r="E13" s="41">
        <v>0</v>
      </c>
      <c r="F13" s="40">
        <v>8</v>
      </c>
      <c r="G13" s="41">
        <v>5</v>
      </c>
      <c r="H13" s="41">
        <v>8</v>
      </c>
      <c r="I13" s="42">
        <v>4</v>
      </c>
    </row>
    <row r="14" spans="1:9" ht="15.75">
      <c r="A14" s="45" t="s">
        <v>262</v>
      </c>
      <c r="B14" s="38">
        <v>34</v>
      </c>
      <c r="C14" s="41">
        <v>0</v>
      </c>
      <c r="D14" s="41">
        <v>0</v>
      </c>
      <c r="E14" s="41">
        <v>0</v>
      </c>
      <c r="F14" s="40">
        <v>17</v>
      </c>
      <c r="G14" s="41">
        <v>46</v>
      </c>
      <c r="H14" s="41">
        <v>503</v>
      </c>
      <c r="I14" s="42">
        <v>0</v>
      </c>
    </row>
    <row r="15" spans="1:9" ht="15.75">
      <c r="A15" s="45" t="s">
        <v>263</v>
      </c>
      <c r="B15" s="38">
        <v>28</v>
      </c>
      <c r="C15" s="41">
        <v>2</v>
      </c>
      <c r="D15" s="41">
        <v>0</v>
      </c>
      <c r="E15" s="41">
        <v>0</v>
      </c>
      <c r="F15" s="40">
        <v>39</v>
      </c>
      <c r="G15" s="41">
        <v>89</v>
      </c>
      <c r="H15" s="41">
        <v>244</v>
      </c>
      <c r="I15" s="42">
        <v>6</v>
      </c>
    </row>
    <row r="16" spans="1:9" ht="15.75">
      <c r="A16" s="45" t="s">
        <v>287</v>
      </c>
      <c r="B16" s="38">
        <v>248</v>
      </c>
      <c r="C16" s="13">
        <v>32</v>
      </c>
      <c r="D16" s="13">
        <v>15</v>
      </c>
      <c r="E16" s="13">
        <v>17</v>
      </c>
      <c r="F16" s="40">
        <v>136</v>
      </c>
      <c r="G16" s="13">
        <v>435</v>
      </c>
      <c r="H16" s="13">
        <v>949</v>
      </c>
      <c r="I16" s="42">
        <v>18</v>
      </c>
    </row>
    <row r="17" spans="1:9" ht="15.75">
      <c r="A17" s="46" t="s">
        <v>288</v>
      </c>
      <c r="B17" s="1975">
        <v>448</v>
      </c>
      <c r="C17" s="1965"/>
      <c r="D17" s="1965"/>
      <c r="E17" s="1965"/>
      <c r="F17" s="1966"/>
      <c r="G17" s="1965" t="s">
        <v>289</v>
      </c>
      <c r="H17" s="1965"/>
      <c r="I17" s="1967"/>
    </row>
    <row r="18" spans="1:9" ht="16.5" thickBot="1">
      <c r="A18" s="47" t="s">
        <v>290</v>
      </c>
      <c r="B18" s="1968">
        <v>1850</v>
      </c>
      <c r="C18" s="1968"/>
      <c r="D18" s="1968"/>
      <c r="E18" s="1968"/>
      <c r="F18" s="1968"/>
      <c r="G18" s="1968"/>
      <c r="H18" s="1968"/>
      <c r="I18" s="1969"/>
    </row>
    <row r="19" spans="1:9" ht="15">
      <c r="A19" s="48" t="s">
        <v>291</v>
      </c>
      <c r="B19" s="49"/>
      <c r="C19" s="49"/>
      <c r="D19" s="50"/>
      <c r="E19" s="50"/>
      <c r="F19" s="50"/>
      <c r="G19" s="50"/>
      <c r="H19" s="50"/>
      <c r="I19" s="50"/>
    </row>
    <row r="20" spans="1:9" ht="15">
      <c r="A20" s="31" t="s">
        <v>292</v>
      </c>
      <c r="B20" s="31"/>
      <c r="C20" s="31"/>
      <c r="D20" s="51"/>
      <c r="E20" s="51"/>
      <c r="F20" s="51"/>
      <c r="G20" s="51"/>
      <c r="H20" s="51"/>
      <c r="I20" s="51"/>
    </row>
  </sheetData>
  <mergeCells count="4">
    <mergeCell ref="B5:F5"/>
    <mergeCell ref="B17:F17"/>
    <mergeCell ref="G17:I17"/>
    <mergeCell ref="B18:I1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72"/>
  <sheetViews>
    <sheetView workbookViewId="0" topLeftCell="A1">
      <selection activeCell="K24" sqref="K24"/>
    </sheetView>
  </sheetViews>
  <sheetFormatPr defaultColWidth="9.00390625" defaultRowHeight="12.75"/>
  <cols>
    <col min="1" max="1" width="29.25390625" style="0" customWidth="1"/>
    <col min="2" max="2" width="9.25390625" style="0" customWidth="1"/>
    <col min="3" max="3" width="8.75390625" style="0" customWidth="1"/>
    <col min="4" max="4" width="1.25" style="0" customWidth="1"/>
    <col min="5" max="5" width="8.75390625" style="0" customWidth="1"/>
    <col min="6" max="6" width="1.75390625" style="0" customWidth="1"/>
    <col min="7" max="7" width="8.625" style="0" customWidth="1"/>
    <col min="8" max="8" width="2.00390625" style="0" customWidth="1"/>
    <col min="9" max="9" width="8.625" style="0" customWidth="1"/>
    <col min="10" max="10" width="2.125" style="0" customWidth="1"/>
    <col min="11" max="11" width="8.625" style="0" customWidth="1"/>
    <col min="12" max="12" width="2.125" style="0" customWidth="1"/>
    <col min="13" max="13" width="8.625" style="0" customWidth="1"/>
    <col min="14" max="14" width="2.125" style="0" customWidth="1"/>
    <col min="15" max="15" width="8.625" style="0" customWidth="1"/>
    <col min="16" max="16" width="2.25390625" style="0" customWidth="1"/>
    <col min="17" max="18" width="8.00390625" style="0" customWidth="1"/>
  </cols>
  <sheetData>
    <row r="1" spans="1:22" s="525" customFormat="1" ht="15.75">
      <c r="A1" s="715" t="s">
        <v>926</v>
      </c>
      <c r="B1" s="716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525" customFormat="1" ht="15" customHeight="1" thickBot="1">
      <c r="A2" s="717"/>
      <c r="B2" s="716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718"/>
      <c r="R2" s="3" t="s">
        <v>927</v>
      </c>
      <c r="S2" s="33"/>
      <c r="T2" s="33"/>
      <c r="U2" s="33"/>
      <c r="V2" s="33"/>
    </row>
    <row r="3" spans="1:22" s="525" customFormat="1" ht="15.75" customHeight="1">
      <c r="A3" s="719" t="s">
        <v>928</v>
      </c>
      <c r="B3" s="211" t="s">
        <v>345</v>
      </c>
      <c r="C3" s="720" t="s">
        <v>629</v>
      </c>
      <c r="D3" s="721"/>
      <c r="E3" s="721"/>
      <c r="F3" s="721"/>
      <c r="G3" s="721"/>
      <c r="H3" s="721"/>
      <c r="I3" s="722"/>
      <c r="J3" s="723"/>
      <c r="K3" s="720"/>
      <c r="L3" s="721"/>
      <c r="M3" s="721"/>
      <c r="N3" s="723"/>
      <c r="O3" s="720"/>
      <c r="P3" s="723"/>
      <c r="Q3" s="112" t="s">
        <v>929</v>
      </c>
      <c r="R3" s="724"/>
      <c r="S3" s="33"/>
      <c r="T3" s="33"/>
      <c r="U3" s="33"/>
      <c r="V3" s="33"/>
    </row>
    <row r="4" spans="1:22" s="525" customFormat="1" ht="18" customHeight="1" thickBot="1">
      <c r="A4" s="725"/>
      <c r="B4" s="214" t="s">
        <v>349</v>
      </c>
      <c r="C4" s="726">
        <v>1990</v>
      </c>
      <c r="D4" s="727"/>
      <c r="E4" s="726">
        <v>1996</v>
      </c>
      <c r="F4" s="727"/>
      <c r="G4" s="726">
        <v>1997</v>
      </c>
      <c r="H4" s="727"/>
      <c r="I4" s="728">
        <v>1998</v>
      </c>
      <c r="J4" s="727"/>
      <c r="K4" s="727">
        <v>1999</v>
      </c>
      <c r="L4" s="727"/>
      <c r="M4" s="727">
        <v>2000</v>
      </c>
      <c r="N4" s="727"/>
      <c r="O4" s="727">
        <v>2001</v>
      </c>
      <c r="P4" s="727"/>
      <c r="Q4" s="125" t="s">
        <v>930</v>
      </c>
      <c r="R4" s="729" t="s">
        <v>411</v>
      </c>
      <c r="S4" s="33"/>
      <c r="T4" s="33"/>
      <c r="U4" s="33"/>
      <c r="V4" s="33"/>
    </row>
    <row r="5" spans="1:22" s="525" customFormat="1" ht="15" customHeight="1">
      <c r="A5" s="719" t="s">
        <v>931</v>
      </c>
      <c r="B5" s="211" t="s">
        <v>354</v>
      </c>
      <c r="C5" s="730">
        <v>269.8</v>
      </c>
      <c r="D5" s="731"/>
      <c r="E5" s="730">
        <v>106.5</v>
      </c>
      <c r="F5" s="731"/>
      <c r="G5" s="730">
        <v>100.8</v>
      </c>
      <c r="H5" s="731"/>
      <c r="I5" s="730">
        <v>99.2</v>
      </c>
      <c r="J5" s="731"/>
      <c r="K5" s="730">
        <v>102.7</v>
      </c>
      <c r="L5" s="731"/>
      <c r="M5" s="700">
        <v>98.1</v>
      </c>
      <c r="N5" s="732"/>
      <c r="O5" s="700">
        <v>109.5</v>
      </c>
      <c r="P5" s="732"/>
      <c r="Q5" s="733">
        <f>O5/C5*100</f>
        <v>40.58561897702001</v>
      </c>
      <c r="R5" s="734">
        <f>O5/M5*100</f>
        <v>111.62079510703364</v>
      </c>
      <c r="S5" s="735"/>
      <c r="T5" s="54"/>
      <c r="U5" s="33"/>
      <c r="V5" s="33"/>
    </row>
    <row r="6" spans="1:22" s="525" customFormat="1" ht="15" customHeight="1">
      <c r="A6" s="336" t="s">
        <v>932</v>
      </c>
      <c r="B6" s="121" t="s">
        <v>354</v>
      </c>
      <c r="C6" s="736">
        <v>165.7</v>
      </c>
      <c r="D6" s="737"/>
      <c r="E6" s="736">
        <v>226.3</v>
      </c>
      <c r="F6" s="737"/>
      <c r="G6" s="736">
        <v>217.9</v>
      </c>
      <c r="H6" s="737"/>
      <c r="I6" s="736">
        <v>153.2</v>
      </c>
      <c r="J6" s="737"/>
      <c r="K6" s="736">
        <v>196</v>
      </c>
      <c r="L6" s="737"/>
      <c r="M6" s="738">
        <v>128.8</v>
      </c>
      <c r="N6" s="739"/>
      <c r="O6" s="738">
        <v>172.7</v>
      </c>
      <c r="P6" s="739"/>
      <c r="Q6" s="217">
        <f aca="true" t="shared" si="0" ref="Q6:Q19">O6/C6*100</f>
        <v>104.22450211225105</v>
      </c>
      <c r="R6" s="73">
        <f aca="true" t="shared" si="1" ref="R6:R20">O6/M6*100</f>
        <v>134.083850931677</v>
      </c>
      <c r="S6" s="735"/>
      <c r="T6" s="54"/>
      <c r="U6" s="33"/>
      <c r="V6" s="33"/>
    </row>
    <row r="7" spans="1:22" s="525" customFormat="1" ht="15" customHeight="1">
      <c r="A7" s="336" t="s">
        <v>933</v>
      </c>
      <c r="B7" s="121" t="s">
        <v>934</v>
      </c>
      <c r="C7" s="736">
        <v>513</v>
      </c>
      <c r="D7" s="737"/>
      <c r="E7" s="736">
        <v>266.8</v>
      </c>
      <c r="F7" s="737"/>
      <c r="G7" s="736">
        <v>288.4</v>
      </c>
      <c r="H7" s="737"/>
      <c r="I7" s="736">
        <v>297.3</v>
      </c>
      <c r="J7" s="737"/>
      <c r="K7" s="736">
        <v>311.9</v>
      </c>
      <c r="L7" s="737"/>
      <c r="M7" s="738">
        <v>322.4</v>
      </c>
      <c r="N7" s="739"/>
      <c r="O7" s="738">
        <v>321.4</v>
      </c>
      <c r="P7" s="739"/>
      <c r="Q7" s="217">
        <f t="shared" si="0"/>
        <v>62.65107212475633</v>
      </c>
      <c r="R7" s="73">
        <f t="shared" si="1"/>
        <v>99.68982630272953</v>
      </c>
      <c r="S7" s="735"/>
      <c r="T7" s="54"/>
      <c r="U7" s="33"/>
      <c r="V7" s="33"/>
    </row>
    <row r="8" spans="1:22" s="525" customFormat="1" ht="15" customHeight="1">
      <c r="A8" s="336" t="s">
        <v>935</v>
      </c>
      <c r="B8" s="121" t="s">
        <v>354</v>
      </c>
      <c r="C8" s="736">
        <v>35.3</v>
      </c>
      <c r="D8" s="737"/>
      <c r="E8" s="736">
        <v>39.5</v>
      </c>
      <c r="F8" s="737"/>
      <c r="G8" s="736">
        <v>40.8</v>
      </c>
      <c r="H8" s="737"/>
      <c r="I8" s="736">
        <v>41.3</v>
      </c>
      <c r="J8" s="737"/>
      <c r="K8" s="736">
        <v>40.8</v>
      </c>
      <c r="L8" s="737"/>
      <c r="M8" s="738">
        <v>40.4</v>
      </c>
      <c r="N8" s="739"/>
      <c r="O8" s="738">
        <v>43.7</v>
      </c>
      <c r="P8" s="739"/>
      <c r="Q8" s="217">
        <f t="shared" si="0"/>
        <v>123.7960339943343</v>
      </c>
      <c r="R8" s="73">
        <f t="shared" si="1"/>
        <v>108.16831683168317</v>
      </c>
      <c r="S8" s="735"/>
      <c r="T8" s="54"/>
      <c r="U8" s="33"/>
      <c r="V8" s="33"/>
    </row>
    <row r="9" spans="1:22" s="525" customFormat="1" ht="15" customHeight="1">
      <c r="A9" s="336" t="s">
        <v>358</v>
      </c>
      <c r="B9" s="121" t="s">
        <v>354</v>
      </c>
      <c r="C9" s="736">
        <v>31</v>
      </c>
      <c r="D9" s="737"/>
      <c r="E9" s="736">
        <v>14.1</v>
      </c>
      <c r="F9" s="737"/>
      <c r="G9" s="736">
        <v>13.4</v>
      </c>
      <c r="H9" s="737"/>
      <c r="I9" s="736">
        <v>14.9</v>
      </c>
      <c r="J9" s="737"/>
      <c r="K9" s="736">
        <v>16.1</v>
      </c>
      <c r="L9" s="737"/>
      <c r="M9" s="738">
        <v>16</v>
      </c>
      <c r="N9" s="739"/>
      <c r="O9" s="738">
        <v>17</v>
      </c>
      <c r="P9" s="739"/>
      <c r="Q9" s="217">
        <f t="shared" si="0"/>
        <v>54.83870967741935</v>
      </c>
      <c r="R9" s="73">
        <f t="shared" si="1"/>
        <v>106.25</v>
      </c>
      <c r="S9" s="735"/>
      <c r="T9" s="54"/>
      <c r="U9" s="33"/>
      <c r="V9" s="33"/>
    </row>
    <row r="10" spans="1:22" s="525" customFormat="1" ht="15" customHeight="1">
      <c r="A10" s="336" t="s">
        <v>936</v>
      </c>
      <c r="B10" s="121" t="s">
        <v>354</v>
      </c>
      <c r="C10" s="736">
        <v>470</v>
      </c>
      <c r="D10" s="737"/>
      <c r="E10" s="736">
        <v>453</v>
      </c>
      <c r="F10" s="737"/>
      <c r="G10" s="736">
        <v>436.4</v>
      </c>
      <c r="H10" s="737"/>
      <c r="I10" s="736">
        <v>420.6</v>
      </c>
      <c r="J10" s="737"/>
      <c r="K10" s="736">
        <v>389.7</v>
      </c>
      <c r="L10" s="737"/>
      <c r="M10" s="738">
        <v>321.9</v>
      </c>
      <c r="N10" s="739"/>
      <c r="O10" s="738">
        <v>329.3</v>
      </c>
      <c r="P10" s="739"/>
      <c r="Q10" s="217">
        <f t="shared" si="0"/>
        <v>70.06382978723404</v>
      </c>
      <c r="R10" s="73">
        <f t="shared" si="1"/>
        <v>102.29885057471266</v>
      </c>
      <c r="S10" s="735"/>
      <c r="T10" s="54"/>
      <c r="U10" s="33"/>
      <c r="V10" s="33"/>
    </row>
    <row r="11" spans="1:22" s="525" customFormat="1" ht="15" customHeight="1">
      <c r="A11" s="101" t="s">
        <v>937</v>
      </c>
      <c r="B11" s="121" t="s">
        <v>354</v>
      </c>
      <c r="C11" s="736">
        <v>448.2</v>
      </c>
      <c r="D11" s="737"/>
      <c r="E11" s="736">
        <v>147.3</v>
      </c>
      <c r="F11" s="739"/>
      <c r="G11" s="736">
        <v>150.6</v>
      </c>
      <c r="H11" s="739"/>
      <c r="I11" s="736">
        <v>175</v>
      </c>
      <c r="J11" s="739"/>
      <c r="K11" s="736">
        <v>208</v>
      </c>
      <c r="L11" s="739"/>
      <c r="M11" s="738">
        <v>201.1</v>
      </c>
      <c r="N11" s="739"/>
      <c r="O11" s="740">
        <v>214</v>
      </c>
      <c r="P11" s="741" t="s">
        <v>938</v>
      </c>
      <c r="Q11" s="217">
        <f t="shared" si="0"/>
        <v>47.74654172244534</v>
      </c>
      <c r="R11" s="73">
        <f t="shared" si="1"/>
        <v>106.41471904525113</v>
      </c>
      <c r="S11" s="735"/>
      <c r="T11" s="54"/>
      <c r="U11" s="33"/>
      <c r="V11" s="33"/>
    </row>
    <row r="12" spans="1:22" s="525" customFormat="1" ht="15" customHeight="1">
      <c r="A12" s="336" t="s">
        <v>373</v>
      </c>
      <c r="B12" s="121" t="s">
        <v>354</v>
      </c>
      <c r="C12" s="736">
        <v>19.7</v>
      </c>
      <c r="D12" s="737"/>
      <c r="E12" s="736">
        <v>22.1</v>
      </c>
      <c r="F12" s="737"/>
      <c r="G12" s="736">
        <v>23.8</v>
      </c>
      <c r="H12" s="737"/>
      <c r="I12" s="736">
        <v>23</v>
      </c>
      <c r="J12" s="737"/>
      <c r="K12" s="736">
        <v>24</v>
      </c>
      <c r="L12" s="737"/>
      <c r="M12" s="738">
        <v>20.6</v>
      </c>
      <c r="N12" s="739"/>
      <c r="O12" s="738">
        <v>21.2</v>
      </c>
      <c r="P12" s="741" t="s">
        <v>938</v>
      </c>
      <c r="Q12" s="217">
        <f t="shared" si="0"/>
        <v>107.61421319796953</v>
      </c>
      <c r="R12" s="73">
        <f t="shared" si="1"/>
        <v>102.9126213592233</v>
      </c>
      <c r="S12" s="735"/>
      <c r="T12" s="54"/>
      <c r="U12" s="33"/>
      <c r="V12" s="33"/>
    </row>
    <row r="13" spans="1:22" s="525" customFormat="1" ht="15" customHeight="1">
      <c r="A13" s="336" t="s">
        <v>939</v>
      </c>
      <c r="B13" s="121" t="s">
        <v>354</v>
      </c>
      <c r="C13" s="736">
        <v>73.6</v>
      </c>
      <c r="D13" s="737"/>
      <c r="E13" s="736">
        <v>61.5</v>
      </c>
      <c r="F13" s="737"/>
      <c r="G13" s="736">
        <v>63.9</v>
      </c>
      <c r="H13" s="737"/>
      <c r="I13" s="736">
        <v>68.2</v>
      </c>
      <c r="J13" s="737"/>
      <c r="K13" s="736">
        <v>75.5</v>
      </c>
      <c r="L13" s="737"/>
      <c r="M13" s="738">
        <v>84.5</v>
      </c>
      <c r="N13" s="739"/>
      <c r="O13" s="738">
        <v>91.6</v>
      </c>
      <c r="P13" s="739"/>
      <c r="Q13" s="217">
        <f t="shared" si="0"/>
        <v>124.45652173913044</v>
      </c>
      <c r="R13" s="73">
        <f t="shared" si="1"/>
        <v>108.40236686390531</v>
      </c>
      <c r="S13" s="735"/>
      <c r="T13" s="54"/>
      <c r="U13" s="33"/>
      <c r="V13" s="33"/>
    </row>
    <row r="14" spans="1:22" s="525" customFormat="1" ht="15" customHeight="1">
      <c r="A14" s="336" t="s">
        <v>940</v>
      </c>
      <c r="B14" s="121" t="s">
        <v>941</v>
      </c>
      <c r="C14" s="736">
        <v>733.7</v>
      </c>
      <c r="D14" s="737"/>
      <c r="E14" s="736">
        <v>778.9</v>
      </c>
      <c r="F14" s="737"/>
      <c r="G14" s="736">
        <v>783.6</v>
      </c>
      <c r="H14" s="737"/>
      <c r="I14" s="736">
        <v>734.1</v>
      </c>
      <c r="J14" s="737"/>
      <c r="K14" s="736">
        <v>710.4</v>
      </c>
      <c r="L14" s="737"/>
      <c r="M14" s="738">
        <v>643.4</v>
      </c>
      <c r="N14" s="739"/>
      <c r="O14" s="738">
        <v>702.5</v>
      </c>
      <c r="P14" s="739"/>
      <c r="Q14" s="217">
        <f t="shared" si="0"/>
        <v>95.747580755077</v>
      </c>
      <c r="R14" s="73">
        <f t="shared" si="1"/>
        <v>109.18557662418402</v>
      </c>
      <c r="S14" s="735"/>
      <c r="T14" s="54"/>
      <c r="U14" s="33"/>
      <c r="V14" s="33"/>
    </row>
    <row r="15" spans="1:22" s="525" customFormat="1" ht="15" customHeight="1">
      <c r="A15" s="336" t="s">
        <v>374</v>
      </c>
      <c r="B15" s="121" t="s">
        <v>354</v>
      </c>
      <c r="C15" s="736">
        <v>217</v>
      </c>
      <c r="D15" s="737"/>
      <c r="E15" s="736">
        <v>168.9</v>
      </c>
      <c r="F15" s="737"/>
      <c r="G15" s="736">
        <v>132.9</v>
      </c>
      <c r="H15" s="737"/>
      <c r="I15" s="736">
        <v>161</v>
      </c>
      <c r="J15" s="737"/>
      <c r="K15" s="736">
        <v>173.5</v>
      </c>
      <c r="L15" s="737"/>
      <c r="M15" s="738">
        <v>196</v>
      </c>
      <c r="N15" s="739"/>
      <c r="O15" s="738">
        <v>212</v>
      </c>
      <c r="P15" s="739"/>
      <c r="Q15" s="217">
        <f t="shared" si="0"/>
        <v>97.6958525345622</v>
      </c>
      <c r="R15" s="73">
        <f t="shared" si="1"/>
        <v>108.16326530612245</v>
      </c>
      <c r="S15" s="735"/>
      <c r="T15" s="54"/>
      <c r="U15" s="33"/>
      <c r="V15" s="33"/>
    </row>
    <row r="16" spans="1:22" s="525" customFormat="1" ht="15" customHeight="1">
      <c r="A16" s="336" t="s">
        <v>942</v>
      </c>
      <c r="B16" s="121" t="s">
        <v>351</v>
      </c>
      <c r="C16" s="736">
        <v>398.8</v>
      </c>
      <c r="D16" s="737"/>
      <c r="E16" s="736">
        <v>448.4</v>
      </c>
      <c r="F16" s="737"/>
      <c r="G16" s="736">
        <v>439.5</v>
      </c>
      <c r="H16" s="737"/>
      <c r="I16" s="736">
        <v>439</v>
      </c>
      <c r="J16" s="737"/>
      <c r="K16" s="736">
        <v>441.4</v>
      </c>
      <c r="L16" s="737"/>
      <c r="M16" s="738">
        <v>449.1</v>
      </c>
      <c r="N16" s="739"/>
      <c r="O16" s="738">
        <v>457.5</v>
      </c>
      <c r="P16" s="739"/>
      <c r="Q16" s="217">
        <f t="shared" si="0"/>
        <v>114.71915747241725</v>
      </c>
      <c r="R16" s="73">
        <f t="shared" si="1"/>
        <v>101.87040748162993</v>
      </c>
      <c r="S16" s="735"/>
      <c r="T16" s="54"/>
      <c r="U16" s="33"/>
      <c r="V16" s="33"/>
    </row>
    <row r="17" spans="1:22" s="525" customFormat="1" ht="15" customHeight="1">
      <c r="A17" s="336" t="s">
        <v>943</v>
      </c>
      <c r="B17" s="121" t="s">
        <v>354</v>
      </c>
      <c r="C17" s="736">
        <v>55.5</v>
      </c>
      <c r="D17" s="737"/>
      <c r="E17" s="736">
        <v>74.1</v>
      </c>
      <c r="F17" s="737"/>
      <c r="G17" s="736">
        <v>78</v>
      </c>
      <c r="H17" s="737"/>
      <c r="I17" s="736">
        <v>89.8</v>
      </c>
      <c r="J17" s="737"/>
      <c r="K17" s="736">
        <v>62.5</v>
      </c>
      <c r="L17" s="737"/>
      <c r="M17" s="738">
        <v>78.6</v>
      </c>
      <c r="N17" s="739"/>
      <c r="O17" s="738">
        <v>93.3</v>
      </c>
      <c r="P17" s="739"/>
      <c r="Q17" s="217">
        <f t="shared" si="0"/>
        <v>168.1081081081081</v>
      </c>
      <c r="R17" s="73">
        <f t="shared" si="1"/>
        <v>118.70229007633588</v>
      </c>
      <c r="S17" s="735"/>
      <c r="T17" s="54"/>
      <c r="U17" s="33"/>
      <c r="V17" s="33"/>
    </row>
    <row r="18" spans="1:22" s="525" customFormat="1" ht="16.5" customHeight="1">
      <c r="A18" s="336" t="s">
        <v>944</v>
      </c>
      <c r="B18" s="121" t="s">
        <v>354</v>
      </c>
      <c r="C18" s="736">
        <v>24.3</v>
      </c>
      <c r="D18" s="737"/>
      <c r="E18" s="736">
        <v>5.5</v>
      </c>
      <c r="F18" s="737"/>
      <c r="G18" s="736">
        <v>8.3</v>
      </c>
      <c r="H18" s="739" t="s">
        <v>945</v>
      </c>
      <c r="I18" s="736">
        <v>7.9</v>
      </c>
      <c r="J18" s="739" t="s">
        <v>946</v>
      </c>
      <c r="K18" s="742">
        <v>7.7</v>
      </c>
      <c r="L18" s="739" t="s">
        <v>947</v>
      </c>
      <c r="M18" s="738">
        <v>10.73</v>
      </c>
      <c r="N18" s="739"/>
      <c r="O18" s="740">
        <v>12.8</v>
      </c>
      <c r="P18" s="739"/>
      <c r="Q18" s="743">
        <f t="shared" si="0"/>
        <v>52.674897119341566</v>
      </c>
      <c r="R18" s="744">
        <f t="shared" si="1"/>
        <v>119.29170549860206</v>
      </c>
      <c r="S18" s="735"/>
      <c r="T18" s="54"/>
      <c r="U18" s="33"/>
      <c r="V18" s="33"/>
    </row>
    <row r="19" spans="1:22" s="525" customFormat="1" ht="18" customHeight="1">
      <c r="A19" s="336" t="s">
        <v>948</v>
      </c>
      <c r="B19" s="121" t="s">
        <v>354</v>
      </c>
      <c r="C19" s="736">
        <v>58.4</v>
      </c>
      <c r="D19" s="737"/>
      <c r="E19" s="736">
        <v>28.4</v>
      </c>
      <c r="F19" s="737"/>
      <c r="G19" s="736">
        <v>22.6</v>
      </c>
      <c r="H19" s="739" t="s">
        <v>949</v>
      </c>
      <c r="I19" s="736">
        <v>27</v>
      </c>
      <c r="J19" s="739" t="s">
        <v>950</v>
      </c>
      <c r="K19" s="738">
        <v>22</v>
      </c>
      <c r="L19" s="739" t="s">
        <v>951</v>
      </c>
      <c r="M19" s="738">
        <v>14.534</v>
      </c>
      <c r="N19" s="739"/>
      <c r="O19" s="740">
        <v>14.7</v>
      </c>
      <c r="P19" s="739"/>
      <c r="Q19" s="217">
        <f t="shared" si="0"/>
        <v>25.17123287671233</v>
      </c>
      <c r="R19" s="73">
        <f t="shared" si="1"/>
        <v>101.14214944268612</v>
      </c>
      <c r="S19" s="735"/>
      <c r="T19" s="54"/>
      <c r="U19" s="33"/>
      <c r="V19" s="33"/>
    </row>
    <row r="20" spans="1:22" s="752" customFormat="1" ht="15" customHeight="1" thickBot="1">
      <c r="A20" s="725" t="s">
        <v>952</v>
      </c>
      <c r="B20" s="728" t="s">
        <v>351</v>
      </c>
      <c r="C20" s="745" t="s">
        <v>303</v>
      </c>
      <c r="D20" s="746"/>
      <c r="E20" s="747">
        <v>64.1</v>
      </c>
      <c r="F20" s="747"/>
      <c r="G20" s="748">
        <v>49.7</v>
      </c>
      <c r="H20" s="749"/>
      <c r="I20" s="747">
        <v>49.7</v>
      </c>
      <c r="J20" s="750"/>
      <c r="K20" s="748">
        <v>42.9</v>
      </c>
      <c r="L20" s="749"/>
      <c r="M20" s="747">
        <v>42.2</v>
      </c>
      <c r="N20" s="750"/>
      <c r="O20" s="748">
        <v>56</v>
      </c>
      <c r="P20" s="750"/>
      <c r="Q20" s="751" t="s">
        <v>303</v>
      </c>
      <c r="R20" s="79">
        <f t="shared" si="1"/>
        <v>132.70142180094786</v>
      </c>
      <c r="S20" s="735"/>
      <c r="T20" s="736"/>
      <c r="U20" s="168"/>
      <c r="V20" s="168"/>
    </row>
    <row r="21" s="31" customFormat="1" ht="14.25" customHeight="1">
      <c r="A21" s="108" t="s">
        <v>953</v>
      </c>
    </row>
    <row r="22" s="31" customFormat="1" ht="13.5" customHeight="1">
      <c r="A22" s="108" t="s">
        <v>954</v>
      </c>
    </row>
    <row r="23" s="31" customFormat="1" ht="13.5" customHeight="1">
      <c r="A23" s="108" t="s">
        <v>955</v>
      </c>
    </row>
    <row r="24" s="31" customFormat="1" ht="13.5" customHeight="1">
      <c r="A24" s="108" t="s">
        <v>956</v>
      </c>
    </row>
    <row r="25" s="31" customFormat="1" ht="14.25" customHeight="1">
      <c r="A25" s="753" t="s">
        <v>957</v>
      </c>
    </row>
    <row r="26" s="31" customFormat="1" ht="14.25" customHeight="1">
      <c r="A26" s="754" t="s">
        <v>958</v>
      </c>
    </row>
    <row r="27" s="31" customFormat="1" ht="14.25" customHeight="1">
      <c r="A27" s="753" t="s">
        <v>959</v>
      </c>
    </row>
    <row r="28" spans="1:22" s="30" customFormat="1" ht="14.25" customHeight="1">
      <c r="A28" s="754" t="s">
        <v>960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s="756" customFormat="1" ht="14.25" customHeight="1">
      <c r="A29" s="753" t="s">
        <v>961</v>
      </c>
      <c r="B29" s="755"/>
      <c r="C29" s="755"/>
      <c r="D29" s="755"/>
      <c r="E29" s="755"/>
      <c r="F29" s="755"/>
      <c r="G29" s="755"/>
      <c r="H29" s="755"/>
      <c r="I29" s="755"/>
      <c r="J29" s="755"/>
      <c r="K29" s="755"/>
      <c r="L29" s="755"/>
      <c r="M29" s="755"/>
      <c r="N29" s="755"/>
      <c r="O29" s="755"/>
      <c r="P29" s="755"/>
      <c r="Q29" s="755"/>
      <c r="R29" s="755"/>
      <c r="S29" s="755"/>
      <c r="T29" s="755"/>
      <c r="U29" s="755"/>
      <c r="V29" s="755"/>
    </row>
    <row r="30" spans="1:22" s="756" customFormat="1" ht="14.25" customHeight="1">
      <c r="A30" s="754" t="s">
        <v>962</v>
      </c>
      <c r="B30" s="755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755"/>
      <c r="T30" s="755"/>
      <c r="U30" s="755"/>
      <c r="V30" s="755"/>
    </row>
    <row r="31" spans="1:22" s="756" customFormat="1" ht="3.75" customHeight="1">
      <c r="A31" s="754"/>
      <c r="B31" s="755"/>
      <c r="C31" s="755"/>
      <c r="D31" s="755"/>
      <c r="E31" s="755"/>
      <c r="F31" s="755"/>
      <c r="G31" s="755"/>
      <c r="H31" s="755"/>
      <c r="I31" s="755"/>
      <c r="J31" s="755"/>
      <c r="K31" s="755"/>
      <c r="L31" s="755"/>
      <c r="M31" s="755"/>
      <c r="N31" s="755"/>
      <c r="O31" s="755"/>
      <c r="P31" s="755"/>
      <c r="Q31" s="755"/>
      <c r="R31" s="755"/>
      <c r="S31" s="755"/>
      <c r="T31" s="755"/>
      <c r="U31" s="755"/>
      <c r="V31" s="755"/>
    </row>
    <row r="32" spans="1:22" ht="10.5" customHeight="1">
      <c r="A32" s="51" t="s">
        <v>401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2:22" ht="14.25" customHeight="1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2:22" ht="12.7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</row>
    <row r="35" spans="2:22" ht="12.7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22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</row>
    <row r="38" spans="1:22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</row>
    <row r="39" spans="1:22" ht="12.75">
      <c r="A39" s="108"/>
      <c r="B39" s="757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51"/>
      <c r="T39" s="51"/>
      <c r="U39" s="51"/>
      <c r="V39" s="51"/>
    </row>
    <row r="40" spans="1:22" ht="12.75">
      <c r="A40" s="108"/>
      <c r="B40" s="757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51"/>
      <c r="T40" s="51"/>
      <c r="U40" s="51"/>
      <c r="V40" s="51"/>
    </row>
    <row r="41" spans="1:22" ht="12.75">
      <c r="A41" s="108"/>
      <c r="B41" s="757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51"/>
      <c r="T41" s="51"/>
      <c r="U41" s="51"/>
      <c r="V41" s="51"/>
    </row>
    <row r="42" spans="1:22" ht="12.75">
      <c r="A42" s="108"/>
      <c r="B42" s="757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51"/>
      <c r="T42" s="51"/>
      <c r="U42" s="51"/>
      <c r="V42" s="51"/>
    </row>
    <row r="43" spans="1:22" ht="12.75">
      <c r="A43" s="108"/>
      <c r="B43" s="757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</row>
    <row r="44" spans="1:22" ht="12.75">
      <c r="A44" s="108"/>
      <c r="B44" s="757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</row>
    <row r="45" spans="1:22" ht="12.75">
      <c r="A45" s="108"/>
      <c r="B45" s="757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</row>
    <row r="46" spans="1:22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</row>
    <row r="47" spans="1:22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</row>
    <row r="48" spans="1:22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</row>
    <row r="49" spans="1:22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</row>
    <row r="50" spans="1:22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</row>
    <row r="51" spans="1:22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</row>
    <row r="52" spans="1:22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</row>
    <row r="53" spans="1:22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</row>
    <row r="54" spans="1:22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</row>
    <row r="55" spans="1:22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</row>
    <row r="56" spans="1:22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</row>
    <row r="57" spans="1:22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</row>
    <row r="58" spans="1:22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</row>
    <row r="59" spans="1:22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</row>
    <row r="60" spans="1:22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</row>
    <row r="61" spans="1:22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</row>
    <row r="62" spans="1:22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</row>
    <row r="63" spans="1:22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</row>
    <row r="64" spans="1:22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</row>
    <row r="65" spans="1:22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</row>
    <row r="66" spans="1:22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</row>
    <row r="67" spans="1:22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</row>
    <row r="68" spans="1:22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</row>
    <row r="69" spans="1:22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</row>
    <row r="70" spans="1:22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</row>
    <row r="71" spans="1:22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</row>
    <row r="72" spans="1:22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E12" sqref="E12"/>
    </sheetView>
  </sheetViews>
  <sheetFormatPr defaultColWidth="9.00390625" defaultRowHeight="12.75"/>
  <cols>
    <col min="1" max="1" width="43.625" style="487" customWidth="1"/>
    <col min="2" max="3" width="12.875" style="758" customWidth="1"/>
    <col min="4" max="4" width="11.25390625" style="759" customWidth="1"/>
    <col min="5" max="16384" width="9.125" style="487" customWidth="1"/>
  </cols>
  <sheetData>
    <row r="1" ht="15.75">
      <c r="A1" s="497" t="s">
        <v>963</v>
      </c>
    </row>
    <row r="2" ht="15.75">
      <c r="A2" s="497" t="s">
        <v>964</v>
      </c>
    </row>
    <row r="3" spans="1:4" ht="26.25" customHeight="1" thickBot="1">
      <c r="A3" s="760" t="s">
        <v>601</v>
      </c>
      <c r="B3" s="761"/>
      <c r="C3" s="761"/>
      <c r="D3" s="762" t="s">
        <v>965</v>
      </c>
    </row>
    <row r="4" spans="1:4" s="767" customFormat="1" ht="42.75" customHeight="1" thickBot="1">
      <c r="A4" s="763" t="s">
        <v>966</v>
      </c>
      <c r="B4" s="764" t="s">
        <v>773</v>
      </c>
      <c r="C4" s="765" t="s">
        <v>774</v>
      </c>
      <c r="D4" s="766" t="s">
        <v>967</v>
      </c>
    </row>
    <row r="5" spans="1:5" ht="35.25" customHeight="1">
      <c r="A5" s="768" t="s">
        <v>968</v>
      </c>
      <c r="B5" s="769">
        <v>12754.549</v>
      </c>
      <c r="C5" s="770">
        <v>14658.894</v>
      </c>
      <c r="D5" s="771">
        <f aca="true" t="shared" si="0" ref="D5:D21">C5/B5*100</f>
        <v>114.93071217179063</v>
      </c>
      <c r="E5" s="772"/>
    </row>
    <row r="6" spans="1:5" ht="35.25" customHeight="1">
      <c r="A6" s="768" t="s">
        <v>969</v>
      </c>
      <c r="B6" s="770">
        <v>2631.141</v>
      </c>
      <c r="C6" s="770">
        <v>3645.669</v>
      </c>
      <c r="D6" s="771">
        <f t="shared" si="0"/>
        <v>138.55848090239175</v>
      </c>
      <c r="E6" s="772"/>
    </row>
    <row r="7" spans="1:5" ht="35.25" customHeight="1">
      <c r="A7" s="768" t="s">
        <v>970</v>
      </c>
      <c r="B7" s="770">
        <v>5453.862</v>
      </c>
      <c r="C7" s="770">
        <v>6161.289</v>
      </c>
      <c r="D7" s="771">
        <f t="shared" si="0"/>
        <v>112.97112028137124</v>
      </c>
      <c r="E7" s="772"/>
    </row>
    <row r="8" spans="1:5" ht="35.25" customHeight="1">
      <c r="A8" s="768" t="s">
        <v>971</v>
      </c>
      <c r="B8" s="770">
        <v>5161.078</v>
      </c>
      <c r="C8" s="770">
        <v>7006.214</v>
      </c>
      <c r="D8" s="771">
        <f t="shared" si="0"/>
        <v>135.75098070596877</v>
      </c>
      <c r="E8" s="772"/>
    </row>
    <row r="9" spans="1:5" ht="35.25" customHeight="1">
      <c r="A9" s="768" t="s">
        <v>972</v>
      </c>
      <c r="B9" s="770">
        <v>12705.543</v>
      </c>
      <c r="C9" s="770">
        <v>13967.086</v>
      </c>
      <c r="D9" s="771">
        <f t="shared" si="0"/>
        <v>109.9290758372153</v>
      </c>
      <c r="E9" s="772"/>
    </row>
    <row r="10" spans="1:5" ht="35.25" customHeight="1">
      <c r="A10" s="768" t="s">
        <v>973</v>
      </c>
      <c r="B10" s="770">
        <v>3426.679</v>
      </c>
      <c r="C10" s="770">
        <v>3532.841</v>
      </c>
      <c r="D10" s="771">
        <f t="shared" si="0"/>
        <v>103.09810168971181</v>
      </c>
      <c r="E10" s="772"/>
    </row>
    <row r="11" spans="1:5" ht="35.25" customHeight="1">
      <c r="A11" s="768" t="s">
        <v>974</v>
      </c>
      <c r="B11" s="770">
        <v>4426.532</v>
      </c>
      <c r="C11" s="770">
        <v>4960.264</v>
      </c>
      <c r="D11" s="771">
        <f t="shared" si="0"/>
        <v>112.05756560666454</v>
      </c>
      <c r="E11" s="772"/>
    </row>
    <row r="12" spans="1:5" ht="35.25" customHeight="1">
      <c r="A12" s="773" t="s">
        <v>975</v>
      </c>
      <c r="B12" s="770">
        <v>2473.576</v>
      </c>
      <c r="C12" s="770">
        <v>3162.251</v>
      </c>
      <c r="D12" s="771">
        <f t="shared" si="0"/>
        <v>127.8412710990081</v>
      </c>
      <c r="E12" s="772"/>
    </row>
    <row r="13" spans="1:5" ht="35.25" customHeight="1">
      <c r="A13" s="768" t="s">
        <v>976</v>
      </c>
      <c r="B13" s="770">
        <v>2231.32</v>
      </c>
      <c r="C13" s="770">
        <v>2621.644</v>
      </c>
      <c r="D13" s="771">
        <f t="shared" si="0"/>
        <v>117.49296380617749</v>
      </c>
      <c r="E13" s="772"/>
    </row>
    <row r="14" spans="1:5" ht="35.25" customHeight="1">
      <c r="A14" s="768" t="s">
        <v>977</v>
      </c>
      <c r="B14" s="770">
        <v>2087.929</v>
      </c>
      <c r="C14" s="770">
        <v>2310.722</v>
      </c>
      <c r="D14" s="744">
        <f t="shared" si="0"/>
        <v>110.67052567400519</v>
      </c>
      <c r="E14" s="772"/>
    </row>
    <row r="15" spans="1:5" ht="35.25" customHeight="1">
      <c r="A15" s="768" t="s">
        <v>978</v>
      </c>
      <c r="B15" s="770">
        <v>1547.306</v>
      </c>
      <c r="C15" s="770">
        <v>2240.372</v>
      </c>
      <c r="D15" s="744">
        <f t="shared" si="0"/>
        <v>144.79178649859819</v>
      </c>
      <c r="E15" s="772"/>
    </row>
    <row r="16" spans="1:5" ht="35.25" customHeight="1">
      <c r="A16" s="768" t="s">
        <v>979</v>
      </c>
      <c r="B16" s="770">
        <v>6299.208</v>
      </c>
      <c r="C16" s="770">
        <v>6773.204</v>
      </c>
      <c r="D16" s="771">
        <f t="shared" si="0"/>
        <v>107.52469199302517</v>
      </c>
      <c r="E16" s="772"/>
    </row>
    <row r="17" spans="1:5" ht="35.25" customHeight="1">
      <c r="A17" s="768" t="s">
        <v>980</v>
      </c>
      <c r="B17" s="774">
        <v>5122.784</v>
      </c>
      <c r="C17" s="770">
        <v>5476.857</v>
      </c>
      <c r="D17" s="771">
        <f t="shared" si="0"/>
        <v>106.91173002804726</v>
      </c>
      <c r="E17" s="772"/>
    </row>
    <row r="18" spans="1:5" ht="35.25" customHeight="1">
      <c r="A18" s="768" t="s">
        <v>981</v>
      </c>
      <c r="B18" s="774">
        <v>3973.754</v>
      </c>
      <c r="C18" s="770">
        <v>4338.873</v>
      </c>
      <c r="D18" s="771">
        <f t="shared" si="0"/>
        <v>109.18826379287697</v>
      </c>
      <c r="E18" s="772"/>
    </row>
    <row r="19" spans="1:5" s="33" customFormat="1" ht="35.25" customHeight="1">
      <c r="A19" s="768" t="s">
        <v>982</v>
      </c>
      <c r="B19" s="774">
        <v>1773.823</v>
      </c>
      <c r="C19" s="770">
        <v>2003.15</v>
      </c>
      <c r="D19" s="771">
        <f t="shared" si="0"/>
        <v>112.92840379226112</v>
      </c>
      <c r="E19" s="772"/>
    </row>
    <row r="20" spans="1:5" ht="35.25" customHeight="1" thickBot="1">
      <c r="A20" s="773" t="s">
        <v>275</v>
      </c>
      <c r="B20" s="775">
        <v>734.4720000000001</v>
      </c>
      <c r="C20" s="776">
        <v>1096.575</v>
      </c>
      <c r="D20" s="777">
        <f t="shared" si="0"/>
        <v>149.3011306081103</v>
      </c>
      <c r="E20" s="772"/>
    </row>
    <row r="21" spans="1:5" s="492" customFormat="1" ht="35.25" customHeight="1" thickBot="1">
      <c r="A21" s="778" t="s">
        <v>983</v>
      </c>
      <c r="B21" s="779">
        <v>72803.556</v>
      </c>
      <c r="C21" s="780">
        <f>SUM(C5:C20)</f>
        <v>83955.90500000001</v>
      </c>
      <c r="D21" s="781">
        <f t="shared" si="0"/>
        <v>115.3184124687536</v>
      </c>
      <c r="E21" s="772"/>
    </row>
    <row r="22" spans="1:4" s="782" customFormat="1" ht="18" customHeight="1">
      <c r="A22" s="782" t="s">
        <v>984</v>
      </c>
      <c r="B22" s="783"/>
      <c r="C22" s="783"/>
      <c r="D22" s="784"/>
    </row>
    <row r="23" spans="1:4" s="505" customFormat="1" ht="18" customHeight="1">
      <c r="A23" s="505" t="s">
        <v>985</v>
      </c>
      <c r="B23" s="785"/>
      <c r="C23" s="785"/>
      <c r="D23" s="786"/>
    </row>
    <row r="24" ht="15" customHeight="1">
      <c r="A24" s="33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F19" sqref="F19"/>
    </sheetView>
  </sheetViews>
  <sheetFormatPr defaultColWidth="9.00390625" defaultRowHeight="12.75"/>
  <cols>
    <col min="1" max="1" width="41.875" style="33" customWidth="1"/>
    <col min="2" max="2" width="9.375" style="33" customWidth="1"/>
    <col min="3" max="3" width="9.375" style="788" customWidth="1"/>
    <col min="4" max="4" width="7.625" style="33" customWidth="1"/>
    <col min="5" max="5" width="7.625" style="788" customWidth="1"/>
    <col min="6" max="7" width="7.625" style="33" customWidth="1"/>
    <col min="8" max="16384" width="9.125" style="33" customWidth="1"/>
  </cols>
  <sheetData>
    <row r="1" spans="1:5" s="34" customFormat="1" ht="15.75">
      <c r="A1" s="715" t="s">
        <v>986</v>
      </c>
      <c r="C1" s="787"/>
      <c r="E1" s="787"/>
    </row>
    <row r="2" ht="16.5" customHeight="1">
      <c r="A2" s="34" t="s">
        <v>987</v>
      </c>
    </row>
    <row r="3" spans="6:7" ht="19.5" customHeight="1" thickBot="1">
      <c r="F3" s="3"/>
      <c r="G3" s="495" t="s">
        <v>988</v>
      </c>
    </row>
    <row r="4" spans="1:7" ht="21" customHeight="1">
      <c r="A4" s="94"/>
      <c r="B4" s="112" t="s">
        <v>989</v>
      </c>
      <c r="C4" s="789"/>
      <c r="D4" s="2032" t="s">
        <v>990</v>
      </c>
      <c r="E4" s="2033"/>
      <c r="F4" s="2033"/>
      <c r="G4" s="2034"/>
    </row>
    <row r="5" spans="1:7" ht="21" customHeight="1">
      <c r="A5" s="790" t="s">
        <v>344</v>
      </c>
      <c r="B5" s="791" t="s">
        <v>991</v>
      </c>
      <c r="C5" s="792"/>
      <c r="D5" s="793" t="s">
        <v>992</v>
      </c>
      <c r="E5" s="794"/>
      <c r="F5" s="795" t="s">
        <v>455</v>
      </c>
      <c r="G5" s="796"/>
    </row>
    <row r="6" spans="1:13" s="487" customFormat="1" ht="21" customHeight="1" thickBot="1">
      <c r="A6" s="797"/>
      <c r="B6" s="463">
        <v>2000</v>
      </c>
      <c r="C6" s="798">
        <v>2001</v>
      </c>
      <c r="D6" s="463">
        <v>2000</v>
      </c>
      <c r="E6" s="642">
        <v>2001</v>
      </c>
      <c r="F6" s="798">
        <v>2000</v>
      </c>
      <c r="G6" s="799">
        <v>2001</v>
      </c>
      <c r="I6" s="473"/>
      <c r="J6" s="492"/>
      <c r="K6" s="492"/>
      <c r="L6" s="492"/>
      <c r="M6" s="492"/>
    </row>
    <row r="7" spans="1:9" s="487" customFormat="1" ht="19.5" customHeight="1">
      <c r="A7" s="773" t="s">
        <v>993</v>
      </c>
      <c r="B7" s="449">
        <v>2719</v>
      </c>
      <c r="C7" s="449">
        <v>3559</v>
      </c>
      <c r="D7" s="449">
        <v>63</v>
      </c>
      <c r="E7" s="449">
        <v>71</v>
      </c>
      <c r="F7" s="800">
        <v>2.3170283192350127</v>
      </c>
      <c r="G7" s="543">
        <f>E7/C7*100</f>
        <v>1.9949423995504356</v>
      </c>
      <c r="I7" s="801"/>
    </row>
    <row r="8" spans="1:9" s="487" customFormat="1" ht="19.5" customHeight="1">
      <c r="A8" s="773" t="s">
        <v>994</v>
      </c>
      <c r="B8" s="449">
        <v>3970</v>
      </c>
      <c r="C8" s="449">
        <v>4084</v>
      </c>
      <c r="D8" s="449">
        <v>32</v>
      </c>
      <c r="E8" s="449">
        <v>80</v>
      </c>
      <c r="F8" s="800">
        <v>0.8060453400503778</v>
      </c>
      <c r="G8" s="543">
        <f aca="true" t="shared" si="0" ref="G8:G31">E8/C8*100</f>
        <v>1.9588638589618024</v>
      </c>
      <c r="I8" s="801"/>
    </row>
    <row r="9" spans="1:9" s="487" customFormat="1" ht="19.5" customHeight="1">
      <c r="A9" s="773" t="s">
        <v>995</v>
      </c>
      <c r="B9" s="449">
        <v>3954</v>
      </c>
      <c r="C9" s="449">
        <v>3448</v>
      </c>
      <c r="D9" s="449">
        <v>9</v>
      </c>
      <c r="E9" s="449">
        <v>22</v>
      </c>
      <c r="F9" s="800">
        <v>0.2276176024279211</v>
      </c>
      <c r="G9" s="543">
        <f t="shared" si="0"/>
        <v>0.6380510440835266</v>
      </c>
      <c r="I9" s="801"/>
    </row>
    <row r="10" spans="1:9" s="487" customFormat="1" ht="19.5" customHeight="1">
      <c r="A10" s="773" t="s">
        <v>996</v>
      </c>
      <c r="B10" s="449">
        <v>8441</v>
      </c>
      <c r="C10" s="449">
        <v>6251</v>
      </c>
      <c r="D10" s="449">
        <v>494</v>
      </c>
      <c r="E10" s="449">
        <v>325</v>
      </c>
      <c r="F10" s="800">
        <v>5.852387157919678</v>
      </c>
      <c r="G10" s="543">
        <f t="shared" si="0"/>
        <v>5.199168133098704</v>
      </c>
      <c r="I10" s="801"/>
    </row>
    <row r="11" spans="1:9" s="487" customFormat="1" ht="19.5" customHeight="1">
      <c r="A11" s="773" t="s">
        <v>997</v>
      </c>
      <c r="B11" s="449">
        <v>17602</v>
      </c>
      <c r="C11" s="449">
        <v>16122</v>
      </c>
      <c r="D11" s="449">
        <v>309</v>
      </c>
      <c r="E11" s="449">
        <v>324</v>
      </c>
      <c r="F11" s="800">
        <v>1.7554823315532326</v>
      </c>
      <c r="G11" s="543">
        <f t="shared" si="0"/>
        <v>2.0096762188314106</v>
      </c>
      <c r="I11" s="801"/>
    </row>
    <row r="12" spans="1:9" s="487" customFormat="1" ht="19.5" customHeight="1">
      <c r="A12" s="773" t="s">
        <v>998</v>
      </c>
      <c r="B12" s="449">
        <v>5569</v>
      </c>
      <c r="C12" s="449">
        <v>5379</v>
      </c>
      <c r="D12" s="449">
        <v>55</v>
      </c>
      <c r="E12" s="449">
        <v>51</v>
      </c>
      <c r="F12" s="800">
        <v>0.9876099838391094</v>
      </c>
      <c r="G12" s="543">
        <f t="shared" si="0"/>
        <v>0.9481316229782488</v>
      </c>
      <c r="I12" s="801"/>
    </row>
    <row r="13" spans="1:9" s="487" customFormat="1" ht="19.5" customHeight="1">
      <c r="A13" s="773" t="s">
        <v>999</v>
      </c>
      <c r="B13" s="449">
        <v>157</v>
      </c>
      <c r="C13" s="449">
        <v>141</v>
      </c>
      <c r="D13" s="449">
        <v>1</v>
      </c>
      <c r="E13" s="449">
        <v>5</v>
      </c>
      <c r="F13" s="800">
        <v>0.6369426751592357</v>
      </c>
      <c r="G13" s="543">
        <f t="shared" si="0"/>
        <v>3.546099290780142</v>
      </c>
      <c r="I13" s="801"/>
    </row>
    <row r="14" spans="1:9" s="487" customFormat="1" ht="19.5" customHeight="1">
      <c r="A14" s="773" t="s">
        <v>1000</v>
      </c>
      <c r="B14" s="449">
        <v>338</v>
      </c>
      <c r="C14" s="449">
        <v>380</v>
      </c>
      <c r="D14" s="802">
        <v>21</v>
      </c>
      <c r="E14" s="802">
        <v>19</v>
      </c>
      <c r="F14" s="509">
        <v>6.21301775147929</v>
      </c>
      <c r="G14" s="510">
        <f t="shared" si="0"/>
        <v>5</v>
      </c>
      <c r="I14" s="801"/>
    </row>
    <row r="15" spans="1:9" s="487" customFormat="1" ht="19.5" customHeight="1">
      <c r="A15" s="773" t="s">
        <v>1001</v>
      </c>
      <c r="B15" s="449">
        <v>603</v>
      </c>
      <c r="C15" s="449">
        <v>454</v>
      </c>
      <c r="D15" s="449">
        <v>88</v>
      </c>
      <c r="E15" s="449">
        <v>85</v>
      </c>
      <c r="F15" s="800">
        <v>14.593698175787729</v>
      </c>
      <c r="G15" s="543">
        <f t="shared" si="0"/>
        <v>18.722466960352424</v>
      </c>
      <c r="I15" s="801"/>
    </row>
    <row r="16" spans="1:9" s="487" customFormat="1" ht="19.5" customHeight="1">
      <c r="A16" s="773" t="s">
        <v>1002</v>
      </c>
      <c r="B16" s="449">
        <v>1379</v>
      </c>
      <c r="C16" s="449">
        <v>414</v>
      </c>
      <c r="D16" s="449">
        <v>12</v>
      </c>
      <c r="E16" s="449">
        <v>23</v>
      </c>
      <c r="F16" s="800">
        <v>0.8701957940536621</v>
      </c>
      <c r="G16" s="543">
        <f t="shared" si="0"/>
        <v>5.555555555555555</v>
      </c>
      <c r="I16" s="801"/>
    </row>
    <row r="17" spans="1:9" s="487" customFormat="1" ht="19.5" customHeight="1">
      <c r="A17" s="773" t="s">
        <v>1003</v>
      </c>
      <c r="B17" s="449">
        <v>7184</v>
      </c>
      <c r="C17" s="449">
        <v>4318</v>
      </c>
      <c r="D17" s="449">
        <v>95</v>
      </c>
      <c r="E17" s="449">
        <v>169</v>
      </c>
      <c r="F17" s="800">
        <v>1.322383073496659</v>
      </c>
      <c r="G17" s="543">
        <f t="shared" si="0"/>
        <v>3.9138490041685965</v>
      </c>
      <c r="I17" s="801"/>
    </row>
    <row r="18" spans="1:9" s="487" customFormat="1" ht="19.5" customHeight="1">
      <c r="A18" s="773" t="s">
        <v>1004</v>
      </c>
      <c r="B18" s="449">
        <v>985</v>
      </c>
      <c r="C18" s="449">
        <v>542</v>
      </c>
      <c r="D18" s="449">
        <v>76</v>
      </c>
      <c r="E18" s="449">
        <v>52</v>
      </c>
      <c r="F18" s="800">
        <v>7.715736040609138</v>
      </c>
      <c r="G18" s="543">
        <f t="shared" si="0"/>
        <v>9.59409594095941</v>
      </c>
      <c r="I18" s="801"/>
    </row>
    <row r="19" spans="1:9" s="487" customFormat="1" ht="19.5" customHeight="1">
      <c r="A19" s="773" t="s">
        <v>1005</v>
      </c>
      <c r="B19" s="449">
        <v>647</v>
      </c>
      <c r="C19" s="449">
        <v>328</v>
      </c>
      <c r="D19" s="449">
        <v>37</v>
      </c>
      <c r="E19" s="449">
        <v>49</v>
      </c>
      <c r="F19" s="800">
        <v>5.7187017001545595</v>
      </c>
      <c r="G19" s="543">
        <f t="shared" si="0"/>
        <v>14.939024390243901</v>
      </c>
      <c r="I19" s="801"/>
    </row>
    <row r="20" spans="1:9" s="487" customFormat="1" ht="19.5" customHeight="1">
      <c r="A20" s="803" t="s">
        <v>1006</v>
      </c>
      <c r="B20" s="449">
        <v>4461</v>
      </c>
      <c r="C20" s="449">
        <v>1210</v>
      </c>
      <c r="D20" s="449">
        <v>420</v>
      </c>
      <c r="E20" s="449">
        <v>185</v>
      </c>
      <c r="F20" s="800">
        <v>9.41492938802959</v>
      </c>
      <c r="G20" s="543">
        <f t="shared" si="0"/>
        <v>15.289256198347106</v>
      </c>
      <c r="I20" s="801"/>
    </row>
    <row r="21" spans="1:9" s="487" customFormat="1" ht="19.5" customHeight="1">
      <c r="A21" s="773" t="s">
        <v>1007</v>
      </c>
      <c r="B21" s="449">
        <v>2929</v>
      </c>
      <c r="C21" s="449">
        <v>1805</v>
      </c>
      <c r="D21" s="449">
        <v>239</v>
      </c>
      <c r="E21" s="449">
        <v>142</v>
      </c>
      <c r="F21" s="800">
        <v>8.159781495390918</v>
      </c>
      <c r="G21" s="543">
        <f t="shared" si="0"/>
        <v>7.867036011080332</v>
      </c>
      <c r="I21" s="801"/>
    </row>
    <row r="22" spans="1:9" s="487" customFormat="1" ht="19.5" customHeight="1">
      <c r="A22" s="773" t="s">
        <v>1008</v>
      </c>
      <c r="B22" s="449">
        <v>186</v>
      </c>
      <c r="C22" s="449">
        <v>101</v>
      </c>
      <c r="D22" s="449">
        <v>9</v>
      </c>
      <c r="E22" s="449">
        <v>8</v>
      </c>
      <c r="F22" s="800">
        <v>4.838709677419355</v>
      </c>
      <c r="G22" s="543">
        <f t="shared" si="0"/>
        <v>7.920792079207921</v>
      </c>
      <c r="I22" s="801"/>
    </row>
    <row r="23" spans="1:9" s="487" customFormat="1" ht="19.5" customHeight="1">
      <c r="A23" s="773" t="s">
        <v>1009</v>
      </c>
      <c r="B23" s="449">
        <v>1307</v>
      </c>
      <c r="C23" s="449">
        <v>463</v>
      </c>
      <c r="D23" s="449">
        <v>57</v>
      </c>
      <c r="E23" s="449">
        <v>18</v>
      </c>
      <c r="F23" s="800">
        <v>4.361132364192808</v>
      </c>
      <c r="G23" s="543">
        <f t="shared" si="0"/>
        <v>3.8876889848812093</v>
      </c>
      <c r="I23" s="801"/>
    </row>
    <row r="24" spans="1:9" s="487" customFormat="1" ht="19.5" customHeight="1">
      <c r="A24" s="773" t="s">
        <v>1010</v>
      </c>
      <c r="B24" s="449">
        <v>1060</v>
      </c>
      <c r="C24" s="449">
        <v>478</v>
      </c>
      <c r="D24" s="449">
        <v>20</v>
      </c>
      <c r="E24" s="449">
        <v>59</v>
      </c>
      <c r="F24" s="800">
        <v>1.8867924528301887</v>
      </c>
      <c r="G24" s="543">
        <f t="shared" si="0"/>
        <v>12.343096234309623</v>
      </c>
      <c r="I24" s="801"/>
    </row>
    <row r="25" spans="1:9" s="487" customFormat="1" ht="19.5" customHeight="1">
      <c r="A25" s="773" t="s">
        <v>1011</v>
      </c>
      <c r="B25" s="449">
        <v>998</v>
      </c>
      <c r="C25" s="449">
        <v>1430</v>
      </c>
      <c r="D25" s="449">
        <v>50</v>
      </c>
      <c r="E25" s="449">
        <v>41</v>
      </c>
      <c r="F25" s="800">
        <v>5.01002004008016</v>
      </c>
      <c r="G25" s="543">
        <f t="shared" si="0"/>
        <v>2.867132867132867</v>
      </c>
      <c r="I25" s="801"/>
    </row>
    <row r="26" spans="1:9" s="487" customFormat="1" ht="19.5" customHeight="1">
      <c r="A26" s="773" t="s">
        <v>1012</v>
      </c>
      <c r="B26" s="449">
        <v>2716</v>
      </c>
      <c r="C26" s="449">
        <v>1999</v>
      </c>
      <c r="D26" s="449">
        <v>237</v>
      </c>
      <c r="E26" s="449">
        <v>154</v>
      </c>
      <c r="F26" s="800">
        <v>8.726067746686303</v>
      </c>
      <c r="G26" s="543">
        <f t="shared" si="0"/>
        <v>7.703851925962982</v>
      </c>
      <c r="I26" s="801"/>
    </row>
    <row r="27" spans="1:9" s="487" customFormat="1" ht="19.5" customHeight="1">
      <c r="A27" s="773" t="s">
        <v>1013</v>
      </c>
      <c r="B27" s="449">
        <v>3613</v>
      </c>
      <c r="C27" s="449">
        <v>4163</v>
      </c>
      <c r="D27" s="449">
        <v>1324</v>
      </c>
      <c r="E27" s="449">
        <v>450</v>
      </c>
      <c r="F27" s="800">
        <v>36.645446996955435</v>
      </c>
      <c r="G27" s="543">
        <f t="shared" si="0"/>
        <v>10.809512370886381</v>
      </c>
      <c r="I27" s="801"/>
    </row>
    <row r="28" spans="1:9" s="487" customFormat="1" ht="19.5" customHeight="1">
      <c r="A28" s="773" t="s">
        <v>609</v>
      </c>
      <c r="B28" s="449">
        <v>9371</v>
      </c>
      <c r="C28" s="449">
        <v>5954</v>
      </c>
      <c r="D28" s="449">
        <v>2477</v>
      </c>
      <c r="E28" s="449">
        <v>867</v>
      </c>
      <c r="F28" s="800">
        <v>26.432611247465587</v>
      </c>
      <c r="G28" s="543">
        <f t="shared" si="0"/>
        <v>14.561639234128318</v>
      </c>
      <c r="I28" s="801"/>
    </row>
    <row r="29" spans="1:9" s="487" customFormat="1" ht="19.5" customHeight="1">
      <c r="A29" s="773" t="s">
        <v>1014</v>
      </c>
      <c r="B29" s="449">
        <v>810</v>
      </c>
      <c r="C29" s="449">
        <v>734</v>
      </c>
      <c r="D29" s="449">
        <v>43</v>
      </c>
      <c r="E29" s="449">
        <v>71</v>
      </c>
      <c r="F29" s="800">
        <v>5.3086419753086425</v>
      </c>
      <c r="G29" s="543">
        <f t="shared" si="0"/>
        <v>9.673024523160763</v>
      </c>
      <c r="H29" s="497"/>
      <c r="I29" s="801"/>
    </row>
    <row r="30" spans="1:9" s="487" customFormat="1" ht="19.5" customHeight="1" thickBot="1">
      <c r="A30" s="773" t="s">
        <v>1015</v>
      </c>
      <c r="B30" s="804" t="s">
        <v>303</v>
      </c>
      <c r="C30" s="449">
        <v>141</v>
      </c>
      <c r="D30" s="804" t="s">
        <v>303</v>
      </c>
      <c r="E30" s="449">
        <v>8</v>
      </c>
      <c r="F30" s="804" t="s">
        <v>303</v>
      </c>
      <c r="G30" s="543">
        <f t="shared" si="0"/>
        <v>5.673758865248227</v>
      </c>
      <c r="H30" s="497"/>
      <c r="I30" s="801"/>
    </row>
    <row r="31" spans="1:9" s="497" customFormat="1" ht="21.75" customHeight="1" thickBot="1">
      <c r="A31" s="778" t="s">
        <v>1016</v>
      </c>
      <c r="B31" s="805">
        <v>80999</v>
      </c>
      <c r="C31" s="805">
        <f>SUM(C7:C30)</f>
        <v>63898</v>
      </c>
      <c r="D31" s="805">
        <v>6168</v>
      </c>
      <c r="E31" s="805">
        <f>SUM(E7:E30)</f>
        <v>3278</v>
      </c>
      <c r="F31" s="806">
        <v>7.61490882603489</v>
      </c>
      <c r="G31" s="807">
        <f t="shared" si="0"/>
        <v>5.130051018811231</v>
      </c>
      <c r="H31" s="31"/>
      <c r="I31" s="808"/>
    </row>
    <row r="32" spans="1:5" s="31" customFormat="1" ht="16.5" customHeight="1">
      <c r="A32" s="809" t="s">
        <v>291</v>
      </c>
      <c r="B32" s="810"/>
      <c r="C32" s="755"/>
      <c r="E32" s="755"/>
    </row>
    <row r="33" spans="1:5" s="31" customFormat="1" ht="16.5" customHeight="1">
      <c r="A33" s="31" t="s">
        <v>1017</v>
      </c>
      <c r="C33" s="755"/>
      <c r="E33" s="755"/>
    </row>
    <row r="34" spans="1:5" s="31" customFormat="1" ht="16.5" customHeight="1">
      <c r="A34" s="31" t="s">
        <v>401</v>
      </c>
      <c r="C34" s="755"/>
      <c r="E34" s="755"/>
    </row>
    <row r="35" spans="1:5" s="31" customFormat="1" ht="16.5" customHeight="1">
      <c r="A35" s="811"/>
      <c r="C35" s="755"/>
      <c r="E35" s="755"/>
    </row>
    <row r="36" spans="1:5" s="31" customFormat="1" ht="16.5" customHeight="1">
      <c r="A36" s="811"/>
      <c r="C36" s="755"/>
      <c r="E36" s="755"/>
    </row>
    <row r="37" spans="1:5" s="31" customFormat="1" ht="16.5" customHeight="1">
      <c r="A37" s="811"/>
      <c r="C37" s="755"/>
      <c r="E37" s="755"/>
    </row>
    <row r="38" spans="3:5" s="31" customFormat="1" ht="16.5" customHeight="1">
      <c r="C38" s="755"/>
      <c r="E38" s="755"/>
    </row>
    <row r="39" spans="3:5" s="31" customFormat="1" ht="16.5" customHeight="1">
      <c r="C39" s="755"/>
      <c r="E39" s="755"/>
    </row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>
      <c r="J63" s="812"/>
    </row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</sheetData>
  <mergeCells count="1">
    <mergeCell ref="D4:G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F24" sqref="F24"/>
    </sheetView>
  </sheetViews>
  <sheetFormatPr defaultColWidth="9.00390625" defaultRowHeight="12.75"/>
  <cols>
    <col min="1" max="1" width="28.125" style="0" customWidth="1"/>
    <col min="2" max="2" width="9.375" style="0" customWidth="1"/>
    <col min="3" max="3" width="10.875" style="0" customWidth="1"/>
    <col min="4" max="4" width="14.625" style="0" customWidth="1"/>
    <col min="5" max="5" width="17.75390625" style="0" customWidth="1"/>
  </cols>
  <sheetData>
    <row r="1" spans="1:6" ht="16.5">
      <c r="A1" s="813" t="s">
        <v>1018</v>
      </c>
      <c r="B1" s="51"/>
      <c r="C1" s="51"/>
      <c r="D1" s="51"/>
      <c r="E1" s="51"/>
      <c r="F1" s="51"/>
    </row>
    <row r="2" spans="1:6" ht="16.5">
      <c r="A2" s="814"/>
      <c r="B2" s="51"/>
      <c r="C2" s="51"/>
      <c r="D2" s="51"/>
      <c r="E2" s="51"/>
      <c r="F2" s="51"/>
    </row>
    <row r="3" spans="1:6" ht="16.5" thickBot="1">
      <c r="A3" s="51"/>
      <c r="B3" s="51"/>
      <c r="C3" s="51"/>
      <c r="D3" s="51"/>
      <c r="E3" s="495" t="s">
        <v>1019</v>
      </c>
      <c r="F3" s="51"/>
    </row>
    <row r="4" spans="1:6" ht="15.75">
      <c r="A4" s="328"/>
      <c r="B4" s="815"/>
      <c r="C4" s="88" t="s">
        <v>1020</v>
      </c>
      <c r="D4" s="816" t="s">
        <v>1021</v>
      </c>
      <c r="E4" s="817" t="s">
        <v>1022</v>
      </c>
      <c r="F4" s="818"/>
    </row>
    <row r="5" spans="1:6" ht="16.5" thickBot="1">
      <c r="A5" s="91"/>
      <c r="B5" s="819"/>
      <c r="C5" s="91" t="s">
        <v>1023</v>
      </c>
      <c r="D5" s="820" t="s">
        <v>1024</v>
      </c>
      <c r="E5" s="821" t="s">
        <v>1023</v>
      </c>
      <c r="F5" s="818"/>
    </row>
    <row r="6" spans="1:6" ht="15.75">
      <c r="A6" s="469" t="s">
        <v>1025</v>
      </c>
      <c r="B6" s="822"/>
      <c r="C6" s="823">
        <v>2723</v>
      </c>
      <c r="D6" s="824">
        <v>7</v>
      </c>
      <c r="E6" s="825">
        <v>0</v>
      </c>
      <c r="F6" s="818"/>
    </row>
    <row r="7" spans="1:6" ht="16.5" thickBot="1">
      <c r="A7" s="469" t="s">
        <v>1026</v>
      </c>
      <c r="B7" s="822"/>
      <c r="C7" s="823">
        <v>1833</v>
      </c>
      <c r="D7" s="824">
        <v>2</v>
      </c>
      <c r="E7" s="825">
        <v>0</v>
      </c>
      <c r="F7" s="818"/>
    </row>
    <row r="8" spans="1:6" ht="16.5" thickBot="1">
      <c r="A8" s="826" t="s">
        <v>1016</v>
      </c>
      <c r="B8" s="827"/>
      <c r="C8" s="828">
        <f>SUM(C6:C7)</f>
        <v>4556</v>
      </c>
      <c r="D8" s="829">
        <f>SUM(D6:D7)</f>
        <v>9</v>
      </c>
      <c r="E8" s="830">
        <f>SUM(E6:E7)</f>
        <v>0</v>
      </c>
      <c r="F8" s="818"/>
    </row>
    <row r="9" spans="1:6" ht="12.75">
      <c r="A9" s="51"/>
      <c r="B9" s="51"/>
      <c r="C9" s="84"/>
      <c r="D9" s="84"/>
      <c r="E9" s="84"/>
      <c r="F9" s="51"/>
    </row>
    <row r="10" spans="1:6" ht="16.5">
      <c r="A10" s="86" t="s">
        <v>1027</v>
      </c>
      <c r="B10" s="86"/>
      <c r="C10" s="86"/>
      <c r="D10" s="86"/>
      <c r="E10" s="86"/>
      <c r="F10" s="86"/>
    </row>
    <row r="11" spans="1:6" ht="16.5" thickBot="1">
      <c r="A11" s="33"/>
      <c r="B11" s="33"/>
      <c r="C11" s="33"/>
      <c r="D11" s="33"/>
      <c r="E11" s="3"/>
      <c r="F11" s="831"/>
    </row>
    <row r="12" spans="1:6" ht="16.5" thickBot="1">
      <c r="A12" s="832" t="s">
        <v>344</v>
      </c>
      <c r="B12" s="833" t="s">
        <v>1028</v>
      </c>
      <c r="C12" s="834" t="s">
        <v>1029</v>
      </c>
      <c r="D12" s="834" t="s">
        <v>1030</v>
      </c>
      <c r="E12" s="835" t="s">
        <v>1031</v>
      </c>
      <c r="F12" s="836"/>
    </row>
    <row r="13" spans="1:6" ht="15.75">
      <c r="A13" s="773" t="s">
        <v>1032</v>
      </c>
      <c r="B13" s="837">
        <v>5</v>
      </c>
      <c r="C13" s="838">
        <v>0</v>
      </c>
      <c r="D13" s="430"/>
      <c r="E13" s="839"/>
      <c r="F13" s="836"/>
    </row>
    <row r="14" spans="1:6" ht="15.75">
      <c r="A14" s="768" t="s">
        <v>1033</v>
      </c>
      <c r="B14" s="837">
        <v>60</v>
      </c>
      <c r="C14" s="838">
        <v>0</v>
      </c>
      <c r="D14" s="430"/>
      <c r="E14" s="839"/>
      <c r="F14" s="836"/>
    </row>
    <row r="15" spans="1:6" ht="15.75">
      <c r="A15" s="773" t="s">
        <v>1001</v>
      </c>
      <c r="B15" s="837">
        <v>35</v>
      </c>
      <c r="C15" s="838">
        <v>0</v>
      </c>
      <c r="D15" s="430"/>
      <c r="E15" s="840"/>
      <c r="F15" s="836"/>
    </row>
    <row r="16" spans="1:6" ht="15.75">
      <c r="A16" s="773" t="s">
        <v>1034</v>
      </c>
      <c r="B16" s="837">
        <v>27</v>
      </c>
      <c r="C16" s="838">
        <v>0</v>
      </c>
      <c r="D16" s="430"/>
      <c r="E16" s="839"/>
      <c r="F16" s="836"/>
    </row>
    <row r="17" spans="1:6" ht="15.75">
      <c r="A17" s="773" t="s">
        <v>1035</v>
      </c>
      <c r="B17" s="837">
        <v>149</v>
      </c>
      <c r="C17" s="838">
        <v>0</v>
      </c>
      <c r="D17" s="430"/>
      <c r="E17" s="840"/>
      <c r="F17" s="836"/>
    </row>
    <row r="18" spans="1:6" ht="15.75">
      <c r="A18" s="803" t="s">
        <v>1036</v>
      </c>
      <c r="B18" s="837">
        <v>258</v>
      </c>
      <c r="C18" s="838">
        <v>0</v>
      </c>
      <c r="D18" s="430"/>
      <c r="E18" s="840"/>
      <c r="F18" s="836"/>
    </row>
    <row r="19" spans="1:6" ht="15.75">
      <c r="A19" s="773" t="s">
        <v>1037</v>
      </c>
      <c r="B19" s="837">
        <v>88</v>
      </c>
      <c r="C19" s="838">
        <v>0</v>
      </c>
      <c r="D19" s="430"/>
      <c r="E19" s="840"/>
      <c r="F19" s="836"/>
    </row>
    <row r="20" spans="1:6" ht="15.75">
      <c r="A20" s="773" t="s">
        <v>1038</v>
      </c>
      <c r="B20" s="837">
        <v>137</v>
      </c>
      <c r="C20" s="838">
        <v>0</v>
      </c>
      <c r="D20" s="430"/>
      <c r="E20" s="840"/>
      <c r="F20" s="836"/>
    </row>
    <row r="21" spans="1:6" ht="15.75">
      <c r="A21" s="773" t="s">
        <v>1039</v>
      </c>
      <c r="B21" s="837">
        <v>129</v>
      </c>
      <c r="C21" s="838">
        <v>0</v>
      </c>
      <c r="D21" s="430"/>
      <c r="E21" s="840"/>
      <c r="F21" s="836"/>
    </row>
    <row r="22" spans="1:6" ht="15.75">
      <c r="A22" s="773" t="s">
        <v>1040</v>
      </c>
      <c r="B22" s="837">
        <v>56</v>
      </c>
      <c r="C22" s="838">
        <v>0</v>
      </c>
      <c r="D22" s="430"/>
      <c r="E22" s="840"/>
      <c r="F22" s="836"/>
    </row>
    <row r="23" spans="1:6" ht="15.75">
      <c r="A23" s="803" t="s">
        <v>1041</v>
      </c>
      <c r="B23" s="837">
        <v>57</v>
      </c>
      <c r="C23" s="841">
        <v>0</v>
      </c>
      <c r="D23" s="430"/>
      <c r="E23" s="840"/>
      <c r="F23" s="836"/>
    </row>
    <row r="24" spans="1:6" ht="15.75">
      <c r="A24" s="773" t="s">
        <v>1042</v>
      </c>
      <c r="B24" s="837">
        <v>105</v>
      </c>
      <c r="C24" s="838">
        <v>0</v>
      </c>
      <c r="D24" s="430"/>
      <c r="E24" s="840"/>
      <c r="F24" s="836"/>
    </row>
    <row r="25" spans="1:6" ht="15.75">
      <c r="A25" s="773" t="s">
        <v>1043</v>
      </c>
      <c r="B25" s="837">
        <v>14</v>
      </c>
      <c r="C25" s="841">
        <v>0</v>
      </c>
      <c r="D25" s="430"/>
      <c r="E25" s="840"/>
      <c r="F25" s="836"/>
    </row>
    <row r="26" spans="1:6" ht="15.75">
      <c r="A26" s="773" t="s">
        <v>1044</v>
      </c>
      <c r="B26" s="837">
        <v>17</v>
      </c>
      <c r="C26" s="838">
        <v>0</v>
      </c>
      <c r="D26" s="430"/>
      <c r="E26" s="840"/>
      <c r="F26" s="836"/>
    </row>
    <row r="27" spans="1:6" ht="15.75">
      <c r="A27" s="773" t="s">
        <v>1045</v>
      </c>
      <c r="B27" s="837">
        <v>44</v>
      </c>
      <c r="C27" s="838">
        <v>1</v>
      </c>
      <c r="D27" s="430" t="s">
        <v>1046</v>
      </c>
      <c r="E27" s="840" t="s">
        <v>1047</v>
      </c>
      <c r="F27" s="836"/>
    </row>
    <row r="28" spans="1:6" ht="15.75">
      <c r="A28" s="773" t="s">
        <v>1048</v>
      </c>
      <c r="B28" s="837">
        <v>36</v>
      </c>
      <c r="C28" s="838">
        <v>0</v>
      </c>
      <c r="D28" s="430"/>
      <c r="E28" s="840"/>
      <c r="F28" s="836"/>
    </row>
    <row r="29" spans="1:6" ht="15.75">
      <c r="A29" s="773" t="s">
        <v>1049</v>
      </c>
      <c r="B29" s="837">
        <v>35</v>
      </c>
      <c r="C29" s="838">
        <v>0</v>
      </c>
      <c r="D29" s="430"/>
      <c r="E29" s="840"/>
      <c r="F29" s="836"/>
    </row>
    <row r="30" spans="1:6" ht="15.75">
      <c r="A30" s="773" t="s">
        <v>1050</v>
      </c>
      <c r="B30" s="837">
        <v>4</v>
      </c>
      <c r="C30" s="841">
        <v>0</v>
      </c>
      <c r="D30" s="430"/>
      <c r="E30" s="840"/>
      <c r="F30" s="836"/>
    </row>
    <row r="31" spans="1:6" ht="15.75">
      <c r="A31" s="773" t="s">
        <v>1051</v>
      </c>
      <c r="B31" s="837">
        <v>135</v>
      </c>
      <c r="C31" s="838">
        <v>0</v>
      </c>
      <c r="D31" s="430"/>
      <c r="E31" s="840"/>
      <c r="F31" s="836"/>
    </row>
    <row r="32" spans="1:6" ht="15.75">
      <c r="A32" s="773" t="s">
        <v>1010</v>
      </c>
      <c r="B32" s="837">
        <v>95</v>
      </c>
      <c r="C32" s="838">
        <v>0</v>
      </c>
      <c r="D32" s="430"/>
      <c r="E32" s="840"/>
      <c r="F32" s="836"/>
    </row>
    <row r="33" spans="1:6" ht="15.75">
      <c r="A33" s="773" t="s">
        <v>1052</v>
      </c>
      <c r="B33" s="837">
        <v>256</v>
      </c>
      <c r="C33" s="841">
        <v>1</v>
      </c>
      <c r="D33" s="430" t="s">
        <v>1053</v>
      </c>
      <c r="E33" s="840" t="s">
        <v>1047</v>
      </c>
      <c r="F33" s="836"/>
    </row>
    <row r="34" spans="1:6" ht="15.75">
      <c r="A34" s="773" t="s">
        <v>1054</v>
      </c>
      <c r="B34" s="837">
        <v>81</v>
      </c>
      <c r="C34" s="841">
        <v>0</v>
      </c>
      <c r="D34" s="430"/>
      <c r="E34" s="840"/>
      <c r="F34" s="836"/>
    </row>
    <row r="35" spans="1:6" ht="15.75">
      <c r="A35" s="773" t="s">
        <v>1055</v>
      </c>
      <c r="B35" s="837">
        <v>10</v>
      </c>
      <c r="C35" s="841">
        <v>0</v>
      </c>
      <c r="D35" s="430"/>
      <c r="E35" s="840"/>
      <c r="F35" s="836"/>
    </row>
    <row r="36" spans="1:6" ht="16.5" thickBot="1">
      <c r="A36" s="773" t="s">
        <v>999</v>
      </c>
      <c r="B36" s="837">
        <v>0</v>
      </c>
      <c r="C36" s="841">
        <v>0</v>
      </c>
      <c r="D36" s="430"/>
      <c r="E36" s="840"/>
      <c r="F36" s="836"/>
    </row>
    <row r="37" spans="1:6" ht="16.5" thickBot="1">
      <c r="A37" s="842" t="s">
        <v>1016</v>
      </c>
      <c r="B37" s="843">
        <f>SUM(B13:B36)</f>
        <v>1833</v>
      </c>
      <c r="C37" s="844">
        <f>SUM(C13:C36)</f>
        <v>2</v>
      </c>
      <c r="D37" s="845"/>
      <c r="E37" s="846"/>
      <c r="F37" s="836"/>
    </row>
    <row r="38" spans="1:2" ht="12.75">
      <c r="A38" s="51" t="s">
        <v>1056</v>
      </c>
      <c r="B38" s="847"/>
    </row>
    <row r="39" spans="1:6" ht="14.25">
      <c r="A39" s="108" t="s">
        <v>1057</v>
      </c>
      <c r="B39" s="30"/>
      <c r="C39" s="30"/>
      <c r="D39" s="30"/>
      <c r="E39" s="30"/>
      <c r="F39" s="30"/>
    </row>
    <row r="40" spans="1:6" ht="14.25">
      <c r="A40" s="108" t="s">
        <v>1058</v>
      </c>
      <c r="B40" s="30"/>
      <c r="C40" s="30"/>
      <c r="D40" s="30"/>
      <c r="E40" s="30"/>
      <c r="F40" s="30"/>
    </row>
    <row r="41" spans="1:6" ht="14.25">
      <c r="A41" s="51" t="s">
        <v>1059</v>
      </c>
      <c r="B41" s="30"/>
      <c r="C41" s="30"/>
      <c r="D41" s="30"/>
      <c r="E41" s="30"/>
      <c r="F41" s="30"/>
    </row>
    <row r="42" spans="1:6" ht="14.25">
      <c r="A42" s="108"/>
      <c r="B42" s="30"/>
      <c r="C42" s="30"/>
      <c r="D42" s="30"/>
      <c r="E42" s="30"/>
      <c r="F42" s="30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F18" sqref="F18"/>
    </sheetView>
  </sheetViews>
  <sheetFormatPr defaultColWidth="9.00390625" defaultRowHeight="12.75"/>
  <cols>
    <col min="1" max="1" width="19.75390625" style="0" customWidth="1"/>
    <col min="2" max="3" width="15.625" style="0" customWidth="1"/>
    <col min="4" max="4" width="2.875" style="0" customWidth="1"/>
    <col min="5" max="5" width="17.125" style="0" customWidth="1"/>
    <col min="6" max="6" width="15.25390625" style="0" customWidth="1"/>
    <col min="7" max="7" width="4.875" style="0" customWidth="1"/>
    <col min="8" max="16384" width="16.75390625" style="0" customWidth="1"/>
  </cols>
  <sheetData>
    <row r="1" spans="1:4" s="848" customFormat="1" ht="16.5" customHeight="1">
      <c r="A1" s="86" t="s">
        <v>1060</v>
      </c>
      <c r="B1" s="86"/>
      <c r="C1" s="86"/>
      <c r="D1" s="86"/>
    </row>
    <row r="2" spans="1:4" s="848" customFormat="1" ht="16.5" customHeight="1">
      <c r="A2" s="86" t="s">
        <v>1061</v>
      </c>
      <c r="B2" s="86"/>
      <c r="C2" s="86"/>
      <c r="D2" s="86"/>
    </row>
    <row r="3" spans="1:9" s="831" customFormat="1" ht="20.25" customHeight="1" thickBot="1">
      <c r="A3" s="33"/>
      <c r="B3" s="33"/>
      <c r="C3" s="3"/>
      <c r="D3" s="3"/>
      <c r="E3" s="33"/>
      <c r="G3" s="495" t="s">
        <v>1062</v>
      </c>
      <c r="H3" s="33"/>
      <c r="I3" s="33"/>
    </row>
    <row r="4" spans="1:9" s="836" customFormat="1" ht="36" customHeight="1" thickBot="1">
      <c r="A4" s="849" t="s">
        <v>1063</v>
      </c>
      <c r="B4" s="850"/>
      <c r="C4" s="851" t="s">
        <v>1064</v>
      </c>
      <c r="D4" s="651"/>
      <c r="E4" s="614" t="s">
        <v>1065</v>
      </c>
      <c r="F4" s="2007" t="s">
        <v>1066</v>
      </c>
      <c r="G4" s="2038"/>
      <c r="H4" s="487"/>
      <c r="I4" s="487"/>
    </row>
    <row r="5" spans="1:9" s="859" customFormat="1" ht="21.75" customHeight="1" thickBot="1">
      <c r="A5" s="852" t="s">
        <v>1067</v>
      </c>
      <c r="B5" s="853"/>
      <c r="C5" s="853"/>
      <c r="D5" s="854"/>
      <c r="E5" s="855"/>
      <c r="F5" s="856"/>
      <c r="G5" s="857"/>
      <c r="H5" s="858"/>
      <c r="I5" s="858"/>
    </row>
    <row r="6" spans="1:9" s="831" customFormat="1" ht="21.75" customHeight="1">
      <c r="A6" s="110" t="s">
        <v>1068</v>
      </c>
      <c r="B6" s="860" t="s">
        <v>1069</v>
      </c>
      <c r="C6" s="2039">
        <v>2955</v>
      </c>
      <c r="D6" s="861"/>
      <c r="E6" s="2041">
        <v>414</v>
      </c>
      <c r="F6" s="2043">
        <v>14</v>
      </c>
      <c r="G6" s="862"/>
      <c r="H6" s="33"/>
      <c r="I6" s="33"/>
    </row>
    <row r="7" spans="1:9" s="831" customFormat="1" ht="21.75" customHeight="1">
      <c r="A7" s="100"/>
      <c r="B7" s="863" t="s">
        <v>1070</v>
      </c>
      <c r="C7" s="2040"/>
      <c r="D7" s="864"/>
      <c r="E7" s="2042"/>
      <c r="F7" s="2044"/>
      <c r="G7" s="862"/>
      <c r="H7" s="33"/>
      <c r="I7" s="33"/>
    </row>
    <row r="8" spans="1:9" s="831" customFormat="1" ht="21.75" customHeight="1">
      <c r="A8" s="100"/>
      <c r="B8" s="168" t="s">
        <v>1071</v>
      </c>
      <c r="C8" s="865">
        <v>1</v>
      </c>
      <c r="D8" s="866"/>
      <c r="E8" s="867">
        <v>0</v>
      </c>
      <c r="F8" s="868">
        <v>0</v>
      </c>
      <c r="G8" s="862"/>
      <c r="H8" s="33"/>
      <c r="I8" s="33"/>
    </row>
    <row r="9" spans="1:9" s="831" customFormat="1" ht="21.75" customHeight="1">
      <c r="A9" s="100" t="s">
        <v>1072</v>
      </c>
      <c r="B9" s="168"/>
      <c r="C9" s="865">
        <v>53</v>
      </c>
      <c r="D9" s="866"/>
      <c r="E9" s="867">
        <v>1</v>
      </c>
      <c r="F9" s="868">
        <v>1.9</v>
      </c>
      <c r="G9" s="862"/>
      <c r="H9" s="33"/>
      <c r="I9" s="33"/>
    </row>
    <row r="10" spans="1:9" s="831" customFormat="1" ht="21.75" customHeight="1">
      <c r="A10" s="100" t="s">
        <v>1073</v>
      </c>
      <c r="B10" s="168"/>
      <c r="C10" s="865">
        <v>25</v>
      </c>
      <c r="D10" s="866"/>
      <c r="E10" s="867">
        <v>0</v>
      </c>
      <c r="F10" s="868">
        <v>0</v>
      </c>
      <c r="G10" s="862"/>
      <c r="H10" s="33"/>
      <c r="I10" s="33"/>
    </row>
    <row r="11" spans="1:9" s="876" customFormat="1" ht="21.75" customHeight="1" thickBot="1">
      <c r="A11" s="869" t="s">
        <v>1074</v>
      </c>
      <c r="B11" s="870"/>
      <c r="C11" s="871">
        <v>3034</v>
      </c>
      <c r="D11" s="872"/>
      <c r="E11" s="873">
        <v>415</v>
      </c>
      <c r="F11" s="874">
        <v>13.7</v>
      </c>
      <c r="G11" s="875"/>
      <c r="H11" s="34"/>
      <c r="I11" s="34"/>
    </row>
    <row r="12" spans="1:9" s="859" customFormat="1" ht="21.75" customHeight="1" thickBot="1">
      <c r="A12" s="852" t="s">
        <v>1075</v>
      </c>
      <c r="B12" s="853"/>
      <c r="C12" s="877"/>
      <c r="D12" s="878"/>
      <c r="E12" s="877"/>
      <c r="F12" s="879"/>
      <c r="G12" s="857"/>
      <c r="H12" s="858"/>
      <c r="I12" s="858"/>
    </row>
    <row r="13" spans="1:9" s="831" customFormat="1" ht="21.75" customHeight="1">
      <c r="A13" s="110" t="s">
        <v>1076</v>
      </c>
      <c r="B13" s="381"/>
      <c r="C13" s="880">
        <v>14048</v>
      </c>
      <c r="D13" s="881"/>
      <c r="E13" s="881">
        <v>459</v>
      </c>
      <c r="F13" s="882">
        <v>3.28</v>
      </c>
      <c r="G13" s="862"/>
      <c r="H13" s="33"/>
      <c r="I13" s="33"/>
    </row>
    <row r="14" spans="1:9" s="831" customFormat="1" ht="21.75" customHeight="1">
      <c r="A14" s="100" t="s">
        <v>1077</v>
      </c>
      <c r="B14" s="862"/>
      <c r="C14" s="865">
        <v>16589</v>
      </c>
      <c r="D14" s="866"/>
      <c r="E14" s="866">
        <v>78</v>
      </c>
      <c r="F14" s="883">
        <v>0.47</v>
      </c>
      <c r="G14" s="862"/>
      <c r="H14" s="33"/>
      <c r="I14" s="33"/>
    </row>
    <row r="15" spans="1:9" s="831" customFormat="1" ht="21.75" customHeight="1">
      <c r="A15" s="884" t="s">
        <v>1078</v>
      </c>
      <c r="B15" s="862"/>
      <c r="C15" s="865">
        <v>11103</v>
      </c>
      <c r="D15" s="866"/>
      <c r="E15" s="866">
        <v>583</v>
      </c>
      <c r="F15" s="883">
        <v>5.25</v>
      </c>
      <c r="G15" s="862"/>
      <c r="H15" s="33"/>
      <c r="I15" s="33"/>
    </row>
    <row r="16" spans="1:9" s="831" customFormat="1" ht="21.75" customHeight="1">
      <c r="A16" s="100" t="s">
        <v>1079</v>
      </c>
      <c r="B16" s="862"/>
      <c r="C16" s="865">
        <v>1147</v>
      </c>
      <c r="D16" s="866"/>
      <c r="E16" s="866">
        <v>25</v>
      </c>
      <c r="F16" s="883">
        <v>2.18</v>
      </c>
      <c r="G16" s="862"/>
      <c r="H16" s="33"/>
      <c r="I16" s="33"/>
    </row>
    <row r="17" spans="1:9" s="876" customFormat="1" ht="21.75" customHeight="1">
      <c r="A17" s="382" t="s">
        <v>1080</v>
      </c>
      <c r="B17" s="885"/>
      <c r="C17" s="886">
        <v>42887</v>
      </c>
      <c r="D17" s="887"/>
      <c r="E17" s="887">
        <v>1144</v>
      </c>
      <c r="F17" s="888">
        <v>2.67</v>
      </c>
      <c r="G17" s="885"/>
      <c r="H17" s="34"/>
      <c r="I17" s="34"/>
    </row>
    <row r="18" spans="1:9" s="525" customFormat="1" ht="31.5" customHeight="1">
      <c r="A18" s="2035" t="s">
        <v>1081</v>
      </c>
      <c r="B18" s="2036"/>
      <c r="C18" s="865">
        <v>10761</v>
      </c>
      <c r="D18" s="866"/>
      <c r="E18" s="889" t="s">
        <v>303</v>
      </c>
      <c r="F18" s="890" t="s">
        <v>303</v>
      </c>
      <c r="G18" s="862"/>
      <c r="H18" s="33"/>
      <c r="I18" s="33"/>
    </row>
    <row r="19" spans="1:9" s="876" customFormat="1" ht="21.75" customHeight="1" thickBot="1">
      <c r="A19" s="869" t="s">
        <v>1082</v>
      </c>
      <c r="B19" s="875"/>
      <c r="C19" s="891" t="s">
        <v>1083</v>
      </c>
      <c r="D19" s="892"/>
      <c r="E19" s="893">
        <v>1559</v>
      </c>
      <c r="F19" s="894">
        <v>3.39</v>
      </c>
      <c r="G19" s="875" t="s">
        <v>938</v>
      </c>
      <c r="H19" s="34"/>
      <c r="I19" s="34"/>
    </row>
    <row r="20" spans="1:9" s="901" customFormat="1" ht="21.75" customHeight="1" thickBot="1">
      <c r="A20" s="852" t="s">
        <v>1084</v>
      </c>
      <c r="B20" s="895"/>
      <c r="C20" s="896"/>
      <c r="D20" s="897"/>
      <c r="E20" s="896"/>
      <c r="F20" s="898"/>
      <c r="G20" s="899"/>
      <c r="H20" s="900"/>
      <c r="I20" s="900"/>
    </row>
    <row r="21" spans="1:9" s="903" customFormat="1" ht="21.75" customHeight="1">
      <c r="A21" s="110" t="s">
        <v>1085</v>
      </c>
      <c r="B21" s="381"/>
      <c r="C21" s="880">
        <v>4911</v>
      </c>
      <c r="D21" s="902"/>
      <c r="E21" s="881">
        <v>59</v>
      </c>
      <c r="F21" s="882">
        <v>1.2</v>
      </c>
      <c r="G21" s="862"/>
      <c r="H21" s="788"/>
      <c r="I21" s="788"/>
    </row>
    <row r="22" spans="1:9" s="903" customFormat="1" ht="21.75" customHeight="1">
      <c r="A22" s="100" t="s">
        <v>1086</v>
      </c>
      <c r="B22" s="862"/>
      <c r="C22" s="865">
        <v>9479</v>
      </c>
      <c r="D22" s="904"/>
      <c r="E22" s="866">
        <v>352</v>
      </c>
      <c r="F22" s="883">
        <v>3.71</v>
      </c>
      <c r="G22" s="862"/>
      <c r="H22" s="788"/>
      <c r="I22" s="788"/>
    </row>
    <row r="23" spans="1:9" s="903" customFormat="1" ht="21.75" customHeight="1">
      <c r="A23" s="100" t="s">
        <v>1087</v>
      </c>
      <c r="B23" s="862"/>
      <c r="C23" s="865">
        <v>14905</v>
      </c>
      <c r="D23" s="904"/>
      <c r="E23" s="866">
        <v>510</v>
      </c>
      <c r="F23" s="883">
        <v>3.42</v>
      </c>
      <c r="G23" s="862"/>
      <c r="H23" s="788"/>
      <c r="I23" s="788"/>
    </row>
    <row r="24" spans="1:9" s="907" customFormat="1" ht="21.75" customHeight="1" thickBot="1">
      <c r="A24" s="869" t="s">
        <v>1088</v>
      </c>
      <c r="B24" s="875"/>
      <c r="C24" s="891">
        <v>29295</v>
      </c>
      <c r="D24" s="905"/>
      <c r="E24" s="892">
        <v>921</v>
      </c>
      <c r="F24" s="906">
        <v>3.14</v>
      </c>
      <c r="G24" s="875"/>
      <c r="H24" s="787"/>
      <c r="I24" s="787"/>
    </row>
    <row r="25" spans="1:9" s="910" customFormat="1" ht="21.75" customHeight="1" thickBot="1">
      <c r="A25" s="852" t="s">
        <v>1089</v>
      </c>
      <c r="B25" s="853"/>
      <c r="C25" s="908"/>
      <c r="D25" s="897"/>
      <c r="E25" s="896"/>
      <c r="F25" s="898"/>
      <c r="G25" s="909"/>
      <c r="H25" s="900"/>
      <c r="I25" s="900"/>
    </row>
    <row r="26" spans="1:9" s="907" customFormat="1" ht="21.75" customHeight="1" thickBot="1">
      <c r="A26" s="397" t="s">
        <v>1090</v>
      </c>
      <c r="B26" s="911"/>
      <c r="C26" s="912">
        <v>1414</v>
      </c>
      <c r="D26" s="913"/>
      <c r="E26" s="914">
        <v>472</v>
      </c>
      <c r="F26" s="915">
        <v>30.5</v>
      </c>
      <c r="G26" s="916"/>
      <c r="H26" s="787"/>
      <c r="I26" s="787"/>
    </row>
    <row r="27" spans="1:9" s="924" customFormat="1" ht="21.75" customHeight="1" thickBot="1">
      <c r="A27" s="917" t="s">
        <v>1091</v>
      </c>
      <c r="B27" s="918"/>
      <c r="C27" s="919">
        <v>84357</v>
      </c>
      <c r="D27" s="920"/>
      <c r="E27" s="920">
        <v>2952</v>
      </c>
      <c r="F27" s="921">
        <v>3.5</v>
      </c>
      <c r="G27" s="922" t="s">
        <v>938</v>
      </c>
      <c r="H27" s="923"/>
      <c r="I27" s="923"/>
    </row>
    <row r="28" spans="1:9" s="924" customFormat="1" ht="20.25" customHeight="1">
      <c r="A28" s="51" t="s">
        <v>291</v>
      </c>
      <c r="B28" s="925"/>
      <c r="C28" s="926"/>
      <c r="D28" s="926"/>
      <c r="E28" s="926"/>
      <c r="F28" s="927"/>
      <c r="G28" s="923"/>
      <c r="H28" s="923"/>
      <c r="I28" s="923"/>
    </row>
    <row r="29" spans="1:9" s="929" customFormat="1" ht="15.75" customHeight="1">
      <c r="A29" s="51" t="s">
        <v>1092</v>
      </c>
      <c r="B29" s="928"/>
      <c r="C29" s="928"/>
      <c r="D29" s="928"/>
      <c r="E29" s="928"/>
      <c r="F29" s="928"/>
      <c r="G29" s="928"/>
      <c r="H29" s="51"/>
      <c r="I29" s="51"/>
    </row>
    <row r="30" spans="1:9" s="929" customFormat="1" ht="13.5" customHeight="1">
      <c r="A30" s="2037" t="s">
        <v>1093</v>
      </c>
      <c r="B30" s="2037"/>
      <c r="C30" s="2037"/>
      <c r="D30" s="2037"/>
      <c r="E30" s="2037"/>
      <c r="F30" s="2037"/>
      <c r="G30" s="2037"/>
      <c r="H30" s="51"/>
      <c r="I30" s="51"/>
    </row>
    <row r="31" spans="1:9" s="929" customFormat="1" ht="12.75" customHeight="1">
      <c r="A31" s="51" t="s">
        <v>1094</v>
      </c>
      <c r="B31" s="51"/>
      <c r="C31" s="51"/>
      <c r="D31" s="51"/>
      <c r="E31" s="51"/>
      <c r="F31" s="51"/>
      <c r="G31" s="51"/>
      <c r="H31" s="51"/>
      <c r="I31" s="51"/>
    </row>
    <row r="32" spans="1:9" s="929" customFormat="1" ht="13.5" customHeight="1">
      <c r="A32" s="51" t="s">
        <v>1095</v>
      </c>
      <c r="B32" s="51"/>
      <c r="C32" s="51"/>
      <c r="D32" s="51"/>
      <c r="E32" s="51"/>
      <c r="F32" s="51"/>
      <c r="G32" s="51"/>
      <c r="H32" s="51"/>
      <c r="I32" s="51"/>
    </row>
    <row r="33" spans="1:9" s="929" customFormat="1" ht="12.75">
      <c r="A33" s="51"/>
      <c r="B33" s="51"/>
      <c r="C33" s="51"/>
      <c r="D33" s="51"/>
      <c r="E33" s="51"/>
      <c r="F33" s="51"/>
      <c r="G33" s="51"/>
      <c r="H33" s="51"/>
      <c r="I33" s="51"/>
    </row>
    <row r="34" spans="1:9" s="929" customFormat="1" ht="12.75">
      <c r="A34" s="51"/>
      <c r="B34" s="51"/>
      <c r="C34" s="51"/>
      <c r="D34" s="51"/>
      <c r="E34" s="51"/>
      <c r="F34" s="51"/>
      <c r="G34" s="51"/>
      <c r="H34" s="51"/>
      <c r="I34" s="51"/>
    </row>
    <row r="35" spans="1:9" s="929" customFormat="1" ht="12.75">
      <c r="A35" s="51"/>
      <c r="B35" s="51"/>
      <c r="C35" s="51"/>
      <c r="D35" s="51"/>
      <c r="E35" s="51"/>
      <c r="F35" s="51"/>
      <c r="G35" s="51"/>
      <c r="H35" s="51"/>
      <c r="I35" s="51"/>
    </row>
    <row r="36" spans="1:9" s="929" customFormat="1" ht="12.75">
      <c r="A36" s="51"/>
      <c r="B36" s="51"/>
      <c r="C36" s="51"/>
      <c r="D36" s="51"/>
      <c r="E36" s="51"/>
      <c r="F36" s="51"/>
      <c r="G36" s="51"/>
      <c r="H36" s="51"/>
      <c r="I36" s="51"/>
    </row>
    <row r="37" spans="1:9" s="929" customFormat="1" ht="12.75">
      <c r="A37" s="51"/>
      <c r="B37" s="51"/>
      <c r="C37" s="51"/>
      <c r="D37" s="51"/>
      <c r="E37" s="51"/>
      <c r="F37" s="51"/>
      <c r="G37" s="51"/>
      <c r="H37" s="51"/>
      <c r="I37" s="51"/>
    </row>
    <row r="38" spans="1:9" s="929" customFormat="1" ht="12.75">
      <c r="A38" s="51"/>
      <c r="B38" s="51"/>
      <c r="C38" s="51"/>
      <c r="D38" s="51"/>
      <c r="E38" s="51"/>
      <c r="F38" s="51"/>
      <c r="G38" s="51"/>
      <c r="H38" s="51"/>
      <c r="I38" s="51"/>
    </row>
    <row r="39" spans="1:9" s="929" customFormat="1" ht="12.75">
      <c r="A39" s="51"/>
      <c r="B39" s="51"/>
      <c r="C39" s="51"/>
      <c r="D39" s="51"/>
      <c r="E39" s="51"/>
      <c r="F39" s="51"/>
      <c r="G39" s="51"/>
      <c r="H39" s="51"/>
      <c r="I39" s="51"/>
    </row>
    <row r="40" spans="1:9" s="929" customFormat="1" ht="12.75">
      <c r="A40" s="51"/>
      <c r="B40" s="51"/>
      <c r="C40" s="51"/>
      <c r="D40" s="51"/>
      <c r="E40" s="51"/>
      <c r="F40" s="51"/>
      <c r="G40" s="51"/>
      <c r="H40" s="51"/>
      <c r="I40" s="51"/>
    </row>
    <row r="41" spans="1:9" s="831" customFormat="1" ht="15.75">
      <c r="A41" s="33"/>
      <c r="B41" s="33"/>
      <c r="C41" s="33"/>
      <c r="D41" s="33"/>
      <c r="E41" s="33"/>
      <c r="F41" s="33"/>
      <c r="G41" s="33"/>
      <c r="H41" s="33"/>
      <c r="I41" s="33"/>
    </row>
    <row r="42" spans="1:9" s="831" customFormat="1" ht="15.75">
      <c r="A42" s="33"/>
      <c r="B42" s="33"/>
      <c r="C42" s="33"/>
      <c r="D42" s="33"/>
      <c r="E42" s="33"/>
      <c r="F42" s="33"/>
      <c r="G42" s="33"/>
      <c r="H42" s="33"/>
      <c r="I42" s="33"/>
    </row>
    <row r="43" spans="1:9" s="831" customFormat="1" ht="15.75">
      <c r="A43" s="33"/>
      <c r="B43" s="33"/>
      <c r="C43" s="33"/>
      <c r="D43" s="33"/>
      <c r="E43" s="33"/>
      <c r="F43" s="33"/>
      <c r="G43" s="33"/>
      <c r="H43" s="33"/>
      <c r="I43" s="33"/>
    </row>
    <row r="44" spans="1:9" s="831" customFormat="1" ht="15.75">
      <c r="A44" s="33"/>
      <c r="B44" s="33"/>
      <c r="C44" s="33"/>
      <c r="D44" s="33"/>
      <c r="E44" s="33"/>
      <c r="F44" s="33"/>
      <c r="G44" s="33"/>
      <c r="H44" s="33"/>
      <c r="I44" s="33"/>
    </row>
    <row r="45" spans="1:9" s="831" customFormat="1" ht="15.75">
      <c r="A45" s="33"/>
      <c r="B45" s="33"/>
      <c r="C45" s="33"/>
      <c r="D45" s="33"/>
      <c r="E45" s="33"/>
      <c r="F45" s="33"/>
      <c r="G45" s="33"/>
      <c r="H45" s="33"/>
      <c r="I45" s="33"/>
    </row>
    <row r="46" spans="1:9" s="831" customFormat="1" ht="15.75">
      <c r="A46" s="33"/>
      <c r="B46" s="33"/>
      <c r="C46" s="33"/>
      <c r="D46" s="33"/>
      <c r="E46" s="33"/>
      <c r="F46" s="33"/>
      <c r="G46" s="33"/>
      <c r="H46" s="33"/>
      <c r="I46" s="33"/>
    </row>
    <row r="47" spans="1:9" s="831" customFormat="1" ht="15.75">
      <c r="A47" s="33"/>
      <c r="B47" s="33"/>
      <c r="C47" s="33"/>
      <c r="D47" s="33"/>
      <c r="E47" s="33"/>
      <c r="F47" s="33"/>
      <c r="G47" s="33"/>
      <c r="H47" s="33"/>
      <c r="I47" s="33"/>
    </row>
    <row r="48" spans="1:9" s="831" customFormat="1" ht="15.75">
      <c r="A48" s="33"/>
      <c r="B48" s="33"/>
      <c r="C48" s="33"/>
      <c r="D48" s="33"/>
      <c r="E48" s="33"/>
      <c r="F48" s="33"/>
      <c r="G48" s="33"/>
      <c r="H48" s="33"/>
      <c r="I48" s="33"/>
    </row>
    <row r="49" spans="1:9" s="831" customFormat="1" ht="15.75">
      <c r="A49" s="33"/>
      <c r="B49" s="33"/>
      <c r="C49" s="33"/>
      <c r="D49" s="33"/>
      <c r="E49" s="33"/>
      <c r="F49" s="33"/>
      <c r="G49" s="33"/>
      <c r="H49" s="33"/>
      <c r="I49" s="33"/>
    </row>
    <row r="50" spans="1:9" s="831" customFormat="1" ht="15.75">
      <c r="A50" s="33"/>
      <c r="B50" s="33"/>
      <c r="C50" s="33"/>
      <c r="D50" s="33"/>
      <c r="E50" s="33"/>
      <c r="F50" s="33"/>
      <c r="G50" s="33"/>
      <c r="H50" s="33"/>
      <c r="I50" s="33"/>
    </row>
    <row r="51" spans="1:9" s="831" customFormat="1" ht="15.75">
      <c r="A51" s="33"/>
      <c r="B51" s="33"/>
      <c r="C51" s="33"/>
      <c r="D51" s="33"/>
      <c r="E51" s="33"/>
      <c r="F51" s="33"/>
      <c r="G51" s="33"/>
      <c r="H51" s="33"/>
      <c r="I51" s="33"/>
    </row>
    <row r="52" spans="1:9" s="831" customFormat="1" ht="15.75">
      <c r="A52" s="33"/>
      <c r="B52" s="33"/>
      <c r="C52" s="33"/>
      <c r="D52" s="33"/>
      <c r="E52" s="33"/>
      <c r="F52" s="33"/>
      <c r="G52" s="33"/>
      <c r="H52" s="33"/>
      <c r="I52" s="33"/>
    </row>
    <row r="53" spans="1:9" s="831" customFormat="1" ht="15.75">
      <c r="A53" s="33"/>
      <c r="B53" s="33"/>
      <c r="C53" s="33"/>
      <c r="D53" s="33"/>
      <c r="E53" s="33"/>
      <c r="F53" s="33"/>
      <c r="G53" s="33"/>
      <c r="H53" s="33"/>
      <c r="I53" s="33"/>
    </row>
    <row r="54" spans="1:9" s="831" customFormat="1" ht="15.75">
      <c r="A54" s="33"/>
      <c r="B54" s="33"/>
      <c r="C54" s="33"/>
      <c r="D54" s="33"/>
      <c r="E54" s="33"/>
      <c r="F54" s="33"/>
      <c r="G54" s="33"/>
      <c r="H54" s="33"/>
      <c r="I54" s="33"/>
    </row>
    <row r="55" spans="1:9" s="831" customFormat="1" ht="15.75">
      <c r="A55" s="33"/>
      <c r="B55" s="33"/>
      <c r="C55" s="33"/>
      <c r="D55" s="33"/>
      <c r="E55" s="33"/>
      <c r="F55" s="33"/>
      <c r="G55" s="33"/>
      <c r="H55" s="33"/>
      <c r="I55" s="33"/>
    </row>
    <row r="56" spans="1:9" s="831" customFormat="1" ht="15.75">
      <c r="A56" s="33"/>
      <c r="B56" s="33"/>
      <c r="C56" s="33"/>
      <c r="D56" s="33"/>
      <c r="E56" s="33"/>
      <c r="F56" s="33"/>
      <c r="G56" s="33"/>
      <c r="H56" s="33"/>
      <c r="I56" s="33"/>
    </row>
    <row r="57" spans="1:9" s="831" customFormat="1" ht="15.75">
      <c r="A57" s="33"/>
      <c r="B57" s="33"/>
      <c r="C57" s="33"/>
      <c r="D57" s="33"/>
      <c r="E57" s="33"/>
      <c r="F57" s="33"/>
      <c r="G57" s="33"/>
      <c r="H57" s="33"/>
      <c r="I57" s="33"/>
    </row>
    <row r="58" spans="1:9" s="831" customFormat="1" ht="15.75">
      <c r="A58" s="33"/>
      <c r="B58" s="33"/>
      <c r="C58" s="33"/>
      <c r="D58" s="33"/>
      <c r="E58" s="33"/>
      <c r="F58" s="33"/>
      <c r="G58" s="33"/>
      <c r="H58" s="33"/>
      <c r="I58" s="33"/>
    </row>
    <row r="59" spans="1:9" s="831" customFormat="1" ht="15.75">
      <c r="A59" s="33"/>
      <c r="B59" s="33"/>
      <c r="C59" s="33"/>
      <c r="D59" s="33"/>
      <c r="E59" s="33"/>
      <c r="F59" s="33"/>
      <c r="G59" s="33"/>
      <c r="H59" s="33"/>
      <c r="I59" s="33"/>
    </row>
    <row r="60" spans="1:9" s="831" customFormat="1" ht="15.75">
      <c r="A60" s="33"/>
      <c r="B60" s="33"/>
      <c r="C60" s="33"/>
      <c r="D60" s="33"/>
      <c r="E60" s="33"/>
      <c r="F60" s="33"/>
      <c r="G60" s="33"/>
      <c r="H60" s="33"/>
      <c r="I60" s="33"/>
    </row>
    <row r="61" spans="1:9" s="831" customFormat="1" ht="15.75">
      <c r="A61" s="33"/>
      <c r="B61" s="33"/>
      <c r="C61" s="33"/>
      <c r="D61" s="33"/>
      <c r="E61" s="33"/>
      <c r="F61" s="33"/>
      <c r="G61" s="33"/>
      <c r="H61" s="33"/>
      <c r="I61" s="33"/>
    </row>
    <row r="62" spans="1:9" s="831" customFormat="1" ht="15.75">
      <c r="A62" s="33"/>
      <c r="B62" s="33"/>
      <c r="C62" s="33"/>
      <c r="D62" s="33"/>
      <c r="E62" s="33"/>
      <c r="F62" s="33"/>
      <c r="G62" s="33"/>
      <c r="H62" s="33"/>
      <c r="I62" s="33"/>
    </row>
    <row r="63" spans="1:9" s="831" customFormat="1" ht="15.75">
      <c r="A63" s="33"/>
      <c r="B63" s="33"/>
      <c r="C63" s="33"/>
      <c r="D63" s="33"/>
      <c r="E63" s="33"/>
      <c r="F63" s="33"/>
      <c r="G63" s="33"/>
      <c r="H63" s="33"/>
      <c r="I63" s="33"/>
    </row>
    <row r="64" spans="1:9" s="831" customFormat="1" ht="15.75">
      <c r="A64" s="33"/>
      <c r="B64" s="33"/>
      <c r="C64" s="33"/>
      <c r="D64" s="33"/>
      <c r="E64" s="33"/>
      <c r="F64" s="33"/>
      <c r="G64" s="33"/>
      <c r="H64" s="33"/>
      <c r="I64" s="33"/>
    </row>
    <row r="65" spans="1:9" s="831" customFormat="1" ht="15.75">
      <c r="A65" s="33"/>
      <c r="B65" s="33"/>
      <c r="C65" s="33"/>
      <c r="D65" s="33"/>
      <c r="E65" s="33"/>
      <c r="F65" s="33"/>
      <c r="G65" s="33"/>
      <c r="H65" s="33"/>
      <c r="I65" s="33"/>
    </row>
    <row r="66" spans="1:9" s="831" customFormat="1" ht="15.75">
      <c r="A66" s="33"/>
      <c r="B66" s="33"/>
      <c r="C66" s="33"/>
      <c r="D66" s="33"/>
      <c r="E66" s="33"/>
      <c r="F66" s="33"/>
      <c r="G66" s="33"/>
      <c r="H66" s="33"/>
      <c r="I66" s="33"/>
    </row>
    <row r="67" spans="1:9" s="831" customFormat="1" ht="15.75">
      <c r="A67" s="33"/>
      <c r="B67" s="33"/>
      <c r="C67" s="33"/>
      <c r="D67" s="33"/>
      <c r="E67" s="33"/>
      <c r="F67" s="33"/>
      <c r="G67" s="33"/>
      <c r="H67" s="33"/>
      <c r="I67" s="33"/>
    </row>
    <row r="68" spans="1:9" s="831" customFormat="1" ht="15.75">
      <c r="A68" s="33"/>
      <c r="B68" s="33"/>
      <c r="C68" s="33"/>
      <c r="D68" s="33"/>
      <c r="E68" s="33"/>
      <c r="F68" s="33"/>
      <c r="G68" s="33"/>
      <c r="H68" s="33"/>
      <c r="I68" s="33"/>
    </row>
    <row r="69" spans="1:9" s="831" customFormat="1" ht="15.75">
      <c r="A69" s="33"/>
      <c r="B69" s="33"/>
      <c r="C69" s="33"/>
      <c r="D69" s="33"/>
      <c r="E69" s="33"/>
      <c r="F69" s="33"/>
      <c r="G69" s="33"/>
      <c r="H69" s="33"/>
      <c r="I69" s="33"/>
    </row>
    <row r="70" spans="1:9" s="831" customFormat="1" ht="15.75">
      <c r="A70" s="33"/>
      <c r="B70" s="33"/>
      <c r="C70" s="33"/>
      <c r="D70" s="33"/>
      <c r="E70" s="33"/>
      <c r="F70" s="33"/>
      <c r="G70" s="33"/>
      <c r="H70" s="33"/>
      <c r="I70" s="33"/>
    </row>
    <row r="71" s="831" customFormat="1" ht="15"/>
    <row r="72" s="831" customFormat="1" ht="15"/>
    <row r="73" s="831" customFormat="1" ht="15"/>
    <row r="74" s="831" customFormat="1" ht="15"/>
    <row r="75" s="831" customFormat="1" ht="15"/>
    <row r="76" s="831" customFormat="1" ht="15"/>
    <row r="77" s="831" customFormat="1" ht="15"/>
    <row r="78" s="831" customFormat="1" ht="15"/>
    <row r="79" s="831" customFormat="1" ht="15"/>
    <row r="80" s="831" customFormat="1" ht="15"/>
    <row r="81" s="831" customFormat="1" ht="15"/>
    <row r="82" s="831" customFormat="1" ht="15"/>
    <row r="83" s="831" customFormat="1" ht="15"/>
    <row r="84" s="831" customFormat="1" ht="15"/>
    <row r="85" s="831" customFormat="1" ht="15"/>
    <row r="86" s="831" customFormat="1" ht="15"/>
    <row r="87" s="831" customFormat="1" ht="15"/>
    <row r="88" s="831" customFormat="1" ht="15"/>
    <row r="89" s="831" customFormat="1" ht="15"/>
    <row r="90" s="831" customFormat="1" ht="15"/>
    <row r="91" s="831" customFormat="1" ht="15"/>
    <row r="92" s="831" customFormat="1" ht="15"/>
    <row r="93" s="831" customFormat="1" ht="15"/>
    <row r="94" s="831" customFormat="1" ht="15"/>
    <row r="95" s="831" customFormat="1" ht="15"/>
    <row r="96" s="831" customFormat="1" ht="15"/>
    <row r="97" s="831" customFormat="1" ht="15"/>
    <row r="98" s="831" customFormat="1" ht="15"/>
    <row r="99" s="831" customFormat="1" ht="15"/>
    <row r="100" s="831" customFormat="1" ht="15"/>
    <row r="101" s="831" customFormat="1" ht="15"/>
    <row r="102" s="831" customFormat="1" ht="15"/>
    <row r="103" s="831" customFormat="1" ht="15"/>
    <row r="104" s="831" customFormat="1" ht="15"/>
    <row r="105" s="831" customFormat="1" ht="15"/>
    <row r="106" s="831" customFormat="1" ht="15"/>
    <row r="107" s="831" customFormat="1" ht="15"/>
    <row r="108" s="831" customFormat="1" ht="15"/>
    <row r="109" s="831" customFormat="1" ht="15"/>
    <row r="110" s="831" customFormat="1" ht="15"/>
    <row r="111" s="831" customFormat="1" ht="15"/>
    <row r="112" s="831" customFormat="1" ht="15"/>
    <row r="113" s="831" customFormat="1" ht="15"/>
    <row r="114" s="831" customFormat="1" ht="15"/>
    <row r="115" s="831" customFormat="1" ht="15"/>
    <row r="116" s="831" customFormat="1" ht="15"/>
    <row r="117" s="831" customFormat="1" ht="15"/>
    <row r="118" s="831" customFormat="1" ht="15"/>
    <row r="119" s="831" customFormat="1" ht="15"/>
  </sheetData>
  <mergeCells count="6">
    <mergeCell ref="A18:B18"/>
    <mergeCell ref="A30:G30"/>
    <mergeCell ref="F4:G4"/>
    <mergeCell ref="C6:C7"/>
    <mergeCell ref="E6:E7"/>
    <mergeCell ref="F6:F7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H21" sqref="H21"/>
    </sheetView>
  </sheetViews>
  <sheetFormatPr defaultColWidth="9.00390625" defaultRowHeight="12.75"/>
  <cols>
    <col min="1" max="1" width="21.75390625" style="51" bestFit="1" customWidth="1"/>
    <col min="2" max="2" width="7.875" style="51" bestFit="1" customWidth="1"/>
    <col min="3" max="16384" width="9.125" style="51" customWidth="1"/>
  </cols>
  <sheetData>
    <row r="2" ht="16.5" thickBot="1">
      <c r="M2" s="495" t="s">
        <v>1096</v>
      </c>
    </row>
    <row r="3" spans="1:13" ht="18" customHeight="1">
      <c r="A3" s="930" t="s">
        <v>1097</v>
      </c>
      <c r="B3" s="931" t="s">
        <v>1098</v>
      </c>
      <c r="C3" s="112"/>
      <c r="D3" s="112"/>
      <c r="E3" s="724"/>
      <c r="F3" s="931" t="s">
        <v>1099</v>
      </c>
      <c r="G3" s="112"/>
      <c r="H3" s="112"/>
      <c r="I3" s="724"/>
      <c r="J3" s="931" t="s">
        <v>1100</v>
      </c>
      <c r="K3" s="112"/>
      <c r="L3" s="112"/>
      <c r="M3" s="724"/>
    </row>
    <row r="4" spans="1:13" ht="18" customHeight="1" thickBot="1">
      <c r="A4" s="932" t="s">
        <v>1101</v>
      </c>
      <c r="B4" s="933" t="s">
        <v>1102</v>
      </c>
      <c r="C4" s="934" t="s">
        <v>1103</v>
      </c>
      <c r="D4" s="934" t="s">
        <v>1104</v>
      </c>
      <c r="E4" s="935" t="s">
        <v>1105</v>
      </c>
      <c r="F4" s="933" t="s">
        <v>1102</v>
      </c>
      <c r="G4" s="934" t="s">
        <v>1103</v>
      </c>
      <c r="H4" s="934" t="s">
        <v>1104</v>
      </c>
      <c r="I4" s="935" t="s">
        <v>1105</v>
      </c>
      <c r="J4" s="933" t="s">
        <v>1102</v>
      </c>
      <c r="K4" s="934" t="s">
        <v>1103</v>
      </c>
      <c r="L4" s="934" t="s">
        <v>1104</v>
      </c>
      <c r="M4" s="935" t="s">
        <v>1105</v>
      </c>
    </row>
    <row r="5" spans="1:13" ht="18" customHeight="1">
      <c r="A5" s="936" t="s">
        <v>1106</v>
      </c>
      <c r="B5" s="937">
        <v>208</v>
      </c>
      <c r="C5" s="938">
        <v>208</v>
      </c>
      <c r="D5" s="938">
        <v>11</v>
      </c>
      <c r="E5" s="939">
        <v>5.3</v>
      </c>
      <c r="F5" s="937">
        <v>23</v>
      </c>
      <c r="G5" s="938">
        <v>23</v>
      </c>
      <c r="H5" s="938">
        <v>0</v>
      </c>
      <c r="I5" s="940">
        <v>0</v>
      </c>
      <c r="J5" s="941" t="s">
        <v>303</v>
      </c>
      <c r="K5" s="938" t="s">
        <v>303</v>
      </c>
      <c r="L5" s="938" t="s">
        <v>303</v>
      </c>
      <c r="M5" s="939" t="s">
        <v>303</v>
      </c>
    </row>
    <row r="6" spans="1:13" ht="18" customHeight="1">
      <c r="A6" s="942" t="s">
        <v>1107</v>
      </c>
      <c r="B6" s="943">
        <v>16635</v>
      </c>
      <c r="C6" s="944">
        <v>4902</v>
      </c>
      <c r="D6" s="944">
        <v>17</v>
      </c>
      <c r="E6" s="945">
        <f>1700/4902</f>
        <v>0.346797225622195</v>
      </c>
      <c r="F6" s="943">
        <v>14873</v>
      </c>
      <c r="G6" s="944">
        <v>3773</v>
      </c>
      <c r="H6" s="944">
        <v>12</v>
      </c>
      <c r="I6" s="945">
        <v>0.3</v>
      </c>
      <c r="J6" s="943">
        <v>110</v>
      </c>
      <c r="K6" s="944">
        <v>60</v>
      </c>
      <c r="L6" s="944">
        <v>21</v>
      </c>
      <c r="M6" s="945">
        <v>35</v>
      </c>
    </row>
    <row r="7" spans="1:13" ht="18" customHeight="1">
      <c r="A7" s="942" t="s">
        <v>1108</v>
      </c>
      <c r="B7" s="943">
        <v>1073</v>
      </c>
      <c r="C7" s="944">
        <v>1053</v>
      </c>
      <c r="D7" s="944">
        <v>51</v>
      </c>
      <c r="E7" s="945">
        <v>4.8</v>
      </c>
      <c r="F7" s="943">
        <v>422</v>
      </c>
      <c r="G7" s="944">
        <v>403</v>
      </c>
      <c r="H7" s="944">
        <v>8</v>
      </c>
      <c r="I7" s="945">
        <v>2</v>
      </c>
      <c r="J7" s="943">
        <v>24</v>
      </c>
      <c r="K7" s="944">
        <v>21</v>
      </c>
      <c r="L7" s="944">
        <v>2</v>
      </c>
      <c r="M7" s="945">
        <v>9.5</v>
      </c>
    </row>
    <row r="8" spans="1:13" ht="18" customHeight="1">
      <c r="A8" s="942" t="s">
        <v>1109</v>
      </c>
      <c r="B8" s="943">
        <v>52</v>
      </c>
      <c r="C8" s="944">
        <v>52</v>
      </c>
      <c r="D8" s="944">
        <v>0</v>
      </c>
      <c r="E8" s="946">
        <v>0</v>
      </c>
      <c r="F8" s="947" t="s">
        <v>303</v>
      </c>
      <c r="G8" s="944" t="s">
        <v>303</v>
      </c>
      <c r="H8" s="944" t="s">
        <v>303</v>
      </c>
      <c r="I8" s="945" t="s">
        <v>303</v>
      </c>
      <c r="J8" s="943">
        <v>4</v>
      </c>
      <c r="K8" s="944">
        <v>4</v>
      </c>
      <c r="L8" s="944">
        <v>0</v>
      </c>
      <c r="M8" s="946">
        <v>0</v>
      </c>
    </row>
    <row r="9" spans="1:13" ht="18" customHeight="1">
      <c r="A9" s="942" t="s">
        <v>1110</v>
      </c>
      <c r="B9" s="943">
        <v>1359</v>
      </c>
      <c r="C9" s="944">
        <v>1359</v>
      </c>
      <c r="D9" s="944">
        <v>18</v>
      </c>
      <c r="E9" s="945">
        <v>1.3</v>
      </c>
      <c r="F9" s="943">
        <v>462</v>
      </c>
      <c r="G9" s="944">
        <v>462</v>
      </c>
      <c r="H9" s="944">
        <v>7</v>
      </c>
      <c r="I9" s="945">
        <v>1.5</v>
      </c>
      <c r="J9" s="943">
        <v>3</v>
      </c>
      <c r="K9" s="944">
        <v>3</v>
      </c>
      <c r="L9" s="944">
        <v>0</v>
      </c>
      <c r="M9" s="946">
        <v>0</v>
      </c>
    </row>
    <row r="10" spans="1:13" ht="18" customHeight="1">
      <c r="A10" s="942" t="s">
        <v>1111</v>
      </c>
      <c r="B10" s="943">
        <v>2054</v>
      </c>
      <c r="C10" s="944">
        <v>944</v>
      </c>
      <c r="D10" s="944">
        <v>11</v>
      </c>
      <c r="E10" s="945">
        <v>1.2</v>
      </c>
      <c r="F10" s="943">
        <v>1254</v>
      </c>
      <c r="G10" s="944">
        <v>384</v>
      </c>
      <c r="H10" s="944">
        <v>30</v>
      </c>
      <c r="I10" s="945">
        <v>7.8</v>
      </c>
      <c r="J10" s="947" t="s">
        <v>303</v>
      </c>
      <c r="K10" s="944" t="s">
        <v>303</v>
      </c>
      <c r="L10" s="944" t="s">
        <v>303</v>
      </c>
      <c r="M10" s="945" t="s">
        <v>303</v>
      </c>
    </row>
    <row r="11" spans="1:13" ht="18" customHeight="1">
      <c r="A11" s="942" t="s">
        <v>1112</v>
      </c>
      <c r="B11" s="943">
        <v>1698</v>
      </c>
      <c r="C11" s="944">
        <v>835</v>
      </c>
      <c r="D11" s="944">
        <v>1</v>
      </c>
      <c r="E11" s="945">
        <v>0.1</v>
      </c>
      <c r="F11" s="943">
        <v>671</v>
      </c>
      <c r="G11" s="944">
        <v>544</v>
      </c>
      <c r="H11" s="944">
        <v>1</v>
      </c>
      <c r="I11" s="945">
        <v>0.2</v>
      </c>
      <c r="J11" s="947" t="s">
        <v>303</v>
      </c>
      <c r="K11" s="944" t="s">
        <v>303</v>
      </c>
      <c r="L11" s="944" t="s">
        <v>303</v>
      </c>
      <c r="M11" s="945" t="s">
        <v>303</v>
      </c>
    </row>
    <row r="12" spans="1:13" ht="18" customHeight="1">
      <c r="A12" s="942" t="s">
        <v>1113</v>
      </c>
      <c r="B12" s="943">
        <v>777</v>
      </c>
      <c r="C12" s="944">
        <v>259</v>
      </c>
      <c r="D12" s="944">
        <v>0</v>
      </c>
      <c r="E12" s="946">
        <v>0</v>
      </c>
      <c r="F12" s="943">
        <v>2502</v>
      </c>
      <c r="G12" s="944">
        <v>834</v>
      </c>
      <c r="H12" s="944">
        <v>0</v>
      </c>
      <c r="I12" s="946">
        <v>0</v>
      </c>
      <c r="J12" s="947" t="s">
        <v>303</v>
      </c>
      <c r="K12" s="944" t="s">
        <v>303</v>
      </c>
      <c r="L12" s="944" t="s">
        <v>303</v>
      </c>
      <c r="M12" s="945" t="s">
        <v>303</v>
      </c>
    </row>
    <row r="13" spans="1:13" ht="18" customHeight="1">
      <c r="A13" s="942" t="s">
        <v>1114</v>
      </c>
      <c r="B13" s="947" t="s">
        <v>303</v>
      </c>
      <c r="C13" s="944" t="s">
        <v>303</v>
      </c>
      <c r="D13" s="944" t="s">
        <v>303</v>
      </c>
      <c r="E13" s="945" t="s">
        <v>303</v>
      </c>
      <c r="F13" s="947" t="s">
        <v>303</v>
      </c>
      <c r="G13" s="944" t="s">
        <v>303</v>
      </c>
      <c r="H13" s="944" t="s">
        <v>303</v>
      </c>
      <c r="I13" s="945" t="s">
        <v>303</v>
      </c>
      <c r="J13" s="947" t="s">
        <v>303</v>
      </c>
      <c r="K13" s="944" t="s">
        <v>303</v>
      </c>
      <c r="L13" s="944" t="s">
        <v>303</v>
      </c>
      <c r="M13" s="945" t="s">
        <v>303</v>
      </c>
    </row>
    <row r="14" spans="1:13" ht="18" customHeight="1">
      <c r="A14" s="942" t="s">
        <v>1115</v>
      </c>
      <c r="B14" s="947" t="s">
        <v>303</v>
      </c>
      <c r="C14" s="944" t="s">
        <v>303</v>
      </c>
      <c r="D14" s="944" t="s">
        <v>303</v>
      </c>
      <c r="E14" s="945" t="s">
        <v>303</v>
      </c>
      <c r="F14" s="947" t="s">
        <v>303</v>
      </c>
      <c r="G14" s="944" t="s">
        <v>303</v>
      </c>
      <c r="H14" s="944" t="s">
        <v>303</v>
      </c>
      <c r="I14" s="945" t="s">
        <v>303</v>
      </c>
      <c r="J14" s="947" t="s">
        <v>303</v>
      </c>
      <c r="K14" s="944" t="s">
        <v>303</v>
      </c>
      <c r="L14" s="944" t="s">
        <v>303</v>
      </c>
      <c r="M14" s="945" t="s">
        <v>303</v>
      </c>
    </row>
    <row r="15" spans="1:13" ht="18" customHeight="1">
      <c r="A15" s="942" t="s">
        <v>1116</v>
      </c>
      <c r="B15" s="943">
        <v>12194</v>
      </c>
      <c r="C15" s="944">
        <v>2033</v>
      </c>
      <c r="D15" s="944">
        <v>0</v>
      </c>
      <c r="E15" s="946">
        <v>0</v>
      </c>
      <c r="F15" s="943">
        <v>12569</v>
      </c>
      <c r="G15" s="944">
        <v>2095</v>
      </c>
      <c r="H15" s="944">
        <v>0</v>
      </c>
      <c r="I15" s="946">
        <v>0</v>
      </c>
      <c r="J15" s="943">
        <v>168</v>
      </c>
      <c r="K15" s="944">
        <v>28</v>
      </c>
      <c r="L15" s="944">
        <v>10</v>
      </c>
      <c r="M15" s="945">
        <v>35.7</v>
      </c>
    </row>
    <row r="16" spans="1:13" ht="18" customHeight="1">
      <c r="A16" s="942" t="s">
        <v>1117</v>
      </c>
      <c r="B16" s="947" t="s">
        <v>303</v>
      </c>
      <c r="C16" s="944" t="s">
        <v>303</v>
      </c>
      <c r="D16" s="944" t="s">
        <v>303</v>
      </c>
      <c r="E16" s="945" t="s">
        <v>303</v>
      </c>
      <c r="F16" s="947" t="s">
        <v>303</v>
      </c>
      <c r="G16" s="944" t="s">
        <v>303</v>
      </c>
      <c r="H16" s="944" t="s">
        <v>303</v>
      </c>
      <c r="I16" s="945" t="s">
        <v>303</v>
      </c>
      <c r="J16" s="947" t="s">
        <v>303</v>
      </c>
      <c r="K16" s="944" t="s">
        <v>303</v>
      </c>
      <c r="L16" s="944" t="s">
        <v>303</v>
      </c>
      <c r="M16" s="945" t="s">
        <v>303</v>
      </c>
    </row>
    <row r="17" spans="1:13" ht="18" customHeight="1">
      <c r="A17" s="942" t="s">
        <v>1118</v>
      </c>
      <c r="B17" s="947" t="s">
        <v>303</v>
      </c>
      <c r="C17" s="944" t="s">
        <v>303</v>
      </c>
      <c r="D17" s="944" t="s">
        <v>303</v>
      </c>
      <c r="E17" s="945" t="s">
        <v>303</v>
      </c>
      <c r="F17" s="947" t="s">
        <v>303</v>
      </c>
      <c r="G17" s="944" t="s">
        <v>303</v>
      </c>
      <c r="H17" s="944" t="s">
        <v>303</v>
      </c>
      <c r="I17" s="945" t="s">
        <v>303</v>
      </c>
      <c r="J17" s="947" t="s">
        <v>303</v>
      </c>
      <c r="K17" s="944" t="s">
        <v>303</v>
      </c>
      <c r="L17" s="944" t="s">
        <v>303</v>
      </c>
      <c r="M17" s="945" t="s">
        <v>303</v>
      </c>
    </row>
    <row r="18" spans="1:13" ht="18" customHeight="1">
      <c r="A18" s="942" t="s">
        <v>1119</v>
      </c>
      <c r="B18" s="943">
        <v>4428</v>
      </c>
      <c r="C18" s="944">
        <v>808</v>
      </c>
      <c r="D18" s="944">
        <v>0</v>
      </c>
      <c r="E18" s="946">
        <v>0</v>
      </c>
      <c r="F18" s="943">
        <v>6412</v>
      </c>
      <c r="G18" s="944">
        <v>1288</v>
      </c>
      <c r="H18" s="944">
        <v>0</v>
      </c>
      <c r="I18" s="946">
        <v>0</v>
      </c>
      <c r="J18" s="943">
        <v>35</v>
      </c>
      <c r="K18" s="944">
        <v>8</v>
      </c>
      <c r="L18" s="944">
        <v>0</v>
      </c>
      <c r="M18" s="946">
        <v>0</v>
      </c>
    </row>
    <row r="19" spans="1:13" ht="18" customHeight="1">
      <c r="A19" s="942" t="s">
        <v>1120</v>
      </c>
      <c r="B19" s="943">
        <v>23812</v>
      </c>
      <c r="C19" s="944">
        <v>10627</v>
      </c>
      <c r="D19" s="944">
        <v>235</v>
      </c>
      <c r="E19" s="945">
        <v>2.2</v>
      </c>
      <c r="F19" s="943">
        <v>10082</v>
      </c>
      <c r="G19" s="944">
        <v>3128</v>
      </c>
      <c r="H19" s="944">
        <v>44</v>
      </c>
      <c r="I19" s="945">
        <v>1.4</v>
      </c>
      <c r="J19" s="943">
        <v>41</v>
      </c>
      <c r="K19" s="944">
        <v>19</v>
      </c>
      <c r="L19" s="944">
        <v>1</v>
      </c>
      <c r="M19" s="945">
        <v>5.3</v>
      </c>
    </row>
    <row r="20" spans="1:13" ht="18" customHeight="1">
      <c r="A20" s="942" t="s">
        <v>1121</v>
      </c>
      <c r="B20" s="943">
        <v>3465</v>
      </c>
      <c r="C20" s="944">
        <v>3465</v>
      </c>
      <c r="D20" s="944">
        <v>85</v>
      </c>
      <c r="E20" s="945">
        <v>2.5</v>
      </c>
      <c r="F20" s="943">
        <v>1737</v>
      </c>
      <c r="G20" s="944">
        <v>1737</v>
      </c>
      <c r="H20" s="944">
        <v>3</v>
      </c>
      <c r="I20" s="945">
        <v>0.2</v>
      </c>
      <c r="J20" s="947" t="s">
        <v>303</v>
      </c>
      <c r="K20" s="944" t="s">
        <v>303</v>
      </c>
      <c r="L20" s="944" t="s">
        <v>303</v>
      </c>
      <c r="M20" s="945" t="s">
        <v>303</v>
      </c>
    </row>
    <row r="21" spans="1:13" ht="18" customHeight="1">
      <c r="A21" s="942" t="s">
        <v>1122</v>
      </c>
      <c r="B21" s="943">
        <v>2949</v>
      </c>
      <c r="C21" s="944">
        <v>790</v>
      </c>
      <c r="D21" s="944">
        <v>0</v>
      </c>
      <c r="E21" s="946">
        <v>0</v>
      </c>
      <c r="F21" s="943">
        <v>456</v>
      </c>
      <c r="G21" s="944">
        <v>235</v>
      </c>
      <c r="H21" s="944">
        <v>1</v>
      </c>
      <c r="I21" s="945">
        <v>0.4</v>
      </c>
      <c r="J21" s="947" t="s">
        <v>303</v>
      </c>
      <c r="K21" s="944" t="s">
        <v>303</v>
      </c>
      <c r="L21" s="944" t="s">
        <v>303</v>
      </c>
      <c r="M21" s="945" t="s">
        <v>303</v>
      </c>
    </row>
    <row r="22" spans="1:13" ht="18" customHeight="1">
      <c r="A22" s="942" t="s">
        <v>1123</v>
      </c>
      <c r="B22" s="943">
        <v>2938</v>
      </c>
      <c r="C22" s="944">
        <v>1683</v>
      </c>
      <c r="D22" s="944">
        <v>0</v>
      </c>
      <c r="E22" s="946">
        <v>0</v>
      </c>
      <c r="F22" s="943">
        <v>228</v>
      </c>
      <c r="G22" s="944">
        <v>190</v>
      </c>
      <c r="H22" s="944">
        <v>0</v>
      </c>
      <c r="I22" s="946">
        <v>0</v>
      </c>
      <c r="J22" s="947" t="s">
        <v>303</v>
      </c>
      <c r="K22" s="944" t="s">
        <v>303</v>
      </c>
      <c r="L22" s="944" t="s">
        <v>303</v>
      </c>
      <c r="M22" s="945" t="s">
        <v>303</v>
      </c>
    </row>
    <row r="23" spans="1:13" ht="18" customHeight="1" thickBot="1">
      <c r="A23" s="948" t="s">
        <v>1124</v>
      </c>
      <c r="B23" s="949">
        <v>677</v>
      </c>
      <c r="C23" s="950">
        <v>618</v>
      </c>
      <c r="D23" s="950">
        <v>1</v>
      </c>
      <c r="E23" s="951">
        <v>0.2</v>
      </c>
      <c r="F23" s="949">
        <v>1633</v>
      </c>
      <c r="G23" s="950">
        <v>1587</v>
      </c>
      <c r="H23" s="950">
        <v>12</v>
      </c>
      <c r="I23" s="951">
        <v>0.8</v>
      </c>
      <c r="J23" s="952" t="s">
        <v>303</v>
      </c>
      <c r="K23" s="165" t="s">
        <v>303</v>
      </c>
      <c r="L23" s="165" t="s">
        <v>303</v>
      </c>
      <c r="M23" s="953" t="s">
        <v>303</v>
      </c>
    </row>
    <row r="24" spans="1:13" ht="18" customHeight="1" thickBot="1">
      <c r="A24" s="954" t="s">
        <v>1125</v>
      </c>
      <c r="B24" s="955">
        <f>SUM(B5:B23)</f>
        <v>74319</v>
      </c>
      <c r="C24" s="956">
        <v>20755</v>
      </c>
      <c r="D24" s="956">
        <v>424</v>
      </c>
      <c r="E24" s="957">
        <f>D24*100/C24</f>
        <v>2.042881233437726</v>
      </c>
      <c r="F24" s="955">
        <f>SUM(F5:F23)</f>
        <v>53324</v>
      </c>
      <c r="G24" s="956">
        <v>9007</v>
      </c>
      <c r="H24" s="956">
        <v>118</v>
      </c>
      <c r="I24" s="957">
        <f>H24*100/G24</f>
        <v>1.3100921505495726</v>
      </c>
      <c r="J24" s="955">
        <f>SUM(J5:J23)</f>
        <v>385</v>
      </c>
      <c r="K24" s="956">
        <v>120</v>
      </c>
      <c r="L24" s="956">
        <v>34</v>
      </c>
      <c r="M24" s="957">
        <f>L24*100/K24</f>
        <v>28.333333333333332</v>
      </c>
    </row>
    <row r="25" spans="1:13" s="484" customFormat="1" ht="14.25" customHeight="1">
      <c r="A25" s="51" t="s">
        <v>1126</v>
      </c>
      <c r="B25" s="958"/>
      <c r="C25" s="958"/>
      <c r="D25" s="958"/>
      <c r="E25" s="959"/>
      <c r="F25" s="958"/>
      <c r="G25" s="958"/>
      <c r="H25" s="958"/>
      <c r="I25" s="959"/>
      <c r="J25" s="958"/>
      <c r="K25" s="958"/>
      <c r="L25" s="958"/>
      <c r="M25" s="959"/>
    </row>
    <row r="26" ht="14.25" customHeight="1">
      <c r="A26" s="108" t="s">
        <v>1127</v>
      </c>
    </row>
    <row r="27" ht="14.25" customHeight="1">
      <c r="A27" s="108" t="s">
        <v>1128</v>
      </c>
    </row>
    <row r="28" spans="1:4" ht="12.75" customHeight="1">
      <c r="A28" s="51" t="s">
        <v>1129</v>
      </c>
      <c r="D28" s="51" t="s">
        <v>1130</v>
      </c>
    </row>
    <row r="29" spans="1:4" ht="12" customHeight="1">
      <c r="A29" s="51" t="s">
        <v>1131</v>
      </c>
      <c r="D29" s="51" t="s">
        <v>1132</v>
      </c>
    </row>
    <row r="30" ht="12.75" customHeight="1">
      <c r="A30" s="51" t="s">
        <v>1133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H24" sqref="H24"/>
    </sheetView>
  </sheetViews>
  <sheetFormatPr defaultColWidth="9.00390625" defaultRowHeight="12.75"/>
  <cols>
    <col min="1" max="1" width="23.625" style="0" customWidth="1"/>
    <col min="2" max="2" width="9.625" style="0" customWidth="1"/>
    <col min="3" max="8" width="9.00390625" style="0" customWidth="1"/>
    <col min="9" max="9" width="6.125" style="0" hidden="1" customWidth="1"/>
    <col min="10" max="10" width="8.125" style="0" customWidth="1"/>
    <col min="11" max="11" width="7.25390625" style="788" customWidth="1"/>
    <col min="12" max="12" width="7.25390625" style="0" customWidth="1"/>
    <col min="13" max="13" width="10.875" style="33" customWidth="1"/>
    <col min="14" max="14" width="11.375" style="0" customWidth="1"/>
    <col min="15" max="15" width="12.125" style="0" customWidth="1"/>
    <col min="16" max="16" width="8.125" style="0" customWidth="1"/>
    <col min="17" max="17" width="4.125" style="0" customWidth="1"/>
    <col min="18" max="16384" width="7.00390625" style="0" customWidth="1"/>
  </cols>
  <sheetData>
    <row r="1" ht="15" customHeight="1">
      <c r="A1" s="34" t="s">
        <v>1134</v>
      </c>
    </row>
    <row r="2" spans="1:17" ht="15" customHeight="1" thickBot="1">
      <c r="A2" t="s">
        <v>1135</v>
      </c>
      <c r="B2" s="788"/>
      <c r="L2" s="788"/>
      <c r="Q2" s="2" t="s">
        <v>1136</v>
      </c>
    </row>
    <row r="3" spans="1:17" ht="36" customHeight="1">
      <c r="A3" s="960" t="s">
        <v>1137</v>
      </c>
      <c r="B3" s="2045" t="s">
        <v>629</v>
      </c>
      <c r="C3" s="2046"/>
      <c r="D3" s="2046"/>
      <c r="E3" s="2046"/>
      <c r="F3" s="2046"/>
      <c r="G3" s="2046"/>
      <c r="H3" s="2046"/>
      <c r="I3" s="961" t="s">
        <v>1138</v>
      </c>
      <c r="J3" s="962"/>
      <c r="K3" s="963"/>
      <c r="L3" s="964" t="s">
        <v>1139</v>
      </c>
      <c r="M3" s="171" t="s">
        <v>1140</v>
      </c>
      <c r="N3" s="965" t="s">
        <v>1141</v>
      </c>
      <c r="O3" s="966" t="s">
        <v>1142</v>
      </c>
      <c r="P3" s="967" t="s">
        <v>1143</v>
      </c>
      <c r="Q3" s="968"/>
    </row>
    <row r="4" spans="1:17" ht="16.5" customHeight="1" thickBot="1">
      <c r="A4" s="969"/>
      <c r="B4" s="970">
        <v>1990</v>
      </c>
      <c r="C4" s="971">
        <v>1993</v>
      </c>
      <c r="D4" s="970">
        <v>1994</v>
      </c>
      <c r="E4" s="971">
        <v>1995</v>
      </c>
      <c r="F4" s="970">
        <v>1996</v>
      </c>
      <c r="G4" s="971">
        <v>1997</v>
      </c>
      <c r="H4" s="970">
        <v>1998</v>
      </c>
      <c r="I4" s="971">
        <v>1999</v>
      </c>
      <c r="J4" s="971">
        <v>1999</v>
      </c>
      <c r="K4" s="149">
        <v>2000</v>
      </c>
      <c r="L4" s="971">
        <v>2001</v>
      </c>
      <c r="M4" s="149" t="s">
        <v>1144</v>
      </c>
      <c r="N4" s="972"/>
      <c r="O4" s="973" t="s">
        <v>1145</v>
      </c>
      <c r="P4" s="974">
        <v>1996</v>
      </c>
      <c r="Q4" s="975"/>
    </row>
    <row r="5" spans="1:17" ht="17.25" customHeight="1">
      <c r="A5" s="976" t="s">
        <v>1146</v>
      </c>
      <c r="B5" s="977">
        <v>84</v>
      </c>
      <c r="C5" s="978">
        <v>64.9</v>
      </c>
      <c r="D5" s="977">
        <v>63.9</v>
      </c>
      <c r="E5" s="978">
        <v>63.7</v>
      </c>
      <c r="F5" s="977">
        <v>65</v>
      </c>
      <c r="G5" s="978">
        <v>66.1</v>
      </c>
      <c r="H5" s="977">
        <v>65.9</v>
      </c>
      <c r="I5" s="979"/>
      <c r="J5" s="979">
        <v>65</v>
      </c>
      <c r="K5" s="980">
        <v>60.9</v>
      </c>
      <c r="L5" s="979">
        <v>57.8</v>
      </c>
      <c r="M5" s="341">
        <f>L5-K5</f>
        <v>-3.1000000000000014</v>
      </c>
      <c r="N5" s="981">
        <v>57.3</v>
      </c>
      <c r="O5" s="982" t="s">
        <v>1147</v>
      </c>
      <c r="P5" s="983">
        <v>96.8</v>
      </c>
      <c r="Q5" s="984" t="s">
        <v>1148</v>
      </c>
    </row>
    <row r="6" spans="1:17" ht="15" customHeight="1">
      <c r="A6" s="976" t="s">
        <v>1149</v>
      </c>
      <c r="B6" s="977">
        <v>22.1</v>
      </c>
      <c r="C6" s="978">
        <v>15.6</v>
      </c>
      <c r="D6" s="977">
        <v>14.3</v>
      </c>
      <c r="E6" s="978">
        <v>12.2</v>
      </c>
      <c r="F6" s="977">
        <v>12</v>
      </c>
      <c r="G6" s="978">
        <v>12.2</v>
      </c>
      <c r="H6" s="977">
        <v>11.8</v>
      </c>
      <c r="I6" s="979"/>
      <c r="J6" s="979">
        <v>10.4</v>
      </c>
      <c r="K6" s="980">
        <v>9.3</v>
      </c>
      <c r="L6" s="979">
        <v>7</v>
      </c>
      <c r="M6" s="341">
        <f aca="true" t="shared" si="0" ref="M6:M25">L6-K6</f>
        <v>-2.3000000000000007</v>
      </c>
      <c r="N6" s="981">
        <v>17.4</v>
      </c>
      <c r="O6" s="982"/>
      <c r="P6" s="983">
        <v>19</v>
      </c>
      <c r="Q6" s="984" t="s">
        <v>951</v>
      </c>
    </row>
    <row r="7" spans="1:17" ht="15" customHeight="1">
      <c r="A7" s="976" t="s">
        <v>1150</v>
      </c>
      <c r="B7" s="977">
        <v>44.5</v>
      </c>
      <c r="C7" s="978">
        <v>36.2</v>
      </c>
      <c r="D7" s="977">
        <v>36.4</v>
      </c>
      <c r="E7" s="978">
        <v>36.8</v>
      </c>
      <c r="F7" s="977">
        <v>37.3</v>
      </c>
      <c r="G7" s="978">
        <v>37.2</v>
      </c>
      <c r="H7" s="977">
        <v>36.9</v>
      </c>
      <c r="I7" s="979"/>
      <c r="J7" s="979">
        <v>35.9</v>
      </c>
      <c r="K7" s="980">
        <v>33.1</v>
      </c>
      <c r="L7" s="979">
        <v>31</v>
      </c>
      <c r="M7" s="341">
        <f t="shared" si="0"/>
        <v>-2.1000000000000014</v>
      </c>
      <c r="N7" s="981">
        <v>22.2</v>
      </c>
      <c r="O7" s="982"/>
      <c r="P7" s="983">
        <v>40.7</v>
      </c>
      <c r="Q7" s="984" t="s">
        <v>951</v>
      </c>
    </row>
    <row r="8" spans="1:17" ht="15" customHeight="1">
      <c r="A8" s="976" t="s">
        <v>1151</v>
      </c>
      <c r="B8" s="977">
        <v>15.2</v>
      </c>
      <c r="C8" s="978">
        <v>11.8</v>
      </c>
      <c r="D8" s="977">
        <v>12</v>
      </c>
      <c r="E8" s="978">
        <v>13.4</v>
      </c>
      <c r="F8" s="977">
        <v>14.4</v>
      </c>
      <c r="G8" s="978">
        <v>15.5</v>
      </c>
      <c r="H8" s="977">
        <v>16</v>
      </c>
      <c r="I8" s="979"/>
      <c r="J8" s="979">
        <v>17.4</v>
      </c>
      <c r="K8" s="980">
        <v>17.1</v>
      </c>
      <c r="L8" s="979">
        <v>18.4</v>
      </c>
      <c r="M8" s="341">
        <f t="shared" si="0"/>
        <v>1.2999999999999972</v>
      </c>
      <c r="N8" s="981">
        <v>15</v>
      </c>
      <c r="O8" s="982"/>
      <c r="P8" s="983">
        <v>20.7</v>
      </c>
      <c r="Q8" s="984" t="s">
        <v>951</v>
      </c>
    </row>
    <row r="9" spans="1:17" ht="15" customHeight="1">
      <c r="A9" s="976" t="s">
        <v>1152</v>
      </c>
      <c r="B9" s="977">
        <v>2.2</v>
      </c>
      <c r="C9" s="978">
        <v>1.3</v>
      </c>
      <c r="D9" s="985">
        <v>1.3</v>
      </c>
      <c r="E9" s="978">
        <v>1.3</v>
      </c>
      <c r="F9" s="977">
        <v>1.3</v>
      </c>
      <c r="G9" s="978">
        <v>1.2</v>
      </c>
      <c r="H9" s="977">
        <v>1.2</v>
      </c>
      <c r="I9" s="979"/>
      <c r="J9" s="979">
        <v>1.3</v>
      </c>
      <c r="K9" s="980">
        <v>1.4</v>
      </c>
      <c r="L9" s="979">
        <v>1.4</v>
      </c>
      <c r="M9" s="341">
        <f t="shared" si="0"/>
        <v>0</v>
      </c>
      <c r="N9" s="986">
        <v>2.7</v>
      </c>
      <c r="O9" s="987"/>
      <c r="P9" s="983">
        <v>2.6</v>
      </c>
      <c r="Q9" s="984" t="s">
        <v>1153</v>
      </c>
    </row>
    <row r="10" spans="1:17" ht="15" customHeight="1">
      <c r="A10" s="976" t="s">
        <v>1154</v>
      </c>
      <c r="B10" s="977">
        <v>4.4</v>
      </c>
      <c r="C10" s="978">
        <v>3.8</v>
      </c>
      <c r="D10" s="977">
        <v>4.1</v>
      </c>
      <c r="E10" s="978">
        <v>4.1</v>
      </c>
      <c r="F10" s="977">
        <v>4.1</v>
      </c>
      <c r="G10" s="978">
        <v>4.5</v>
      </c>
      <c r="H10" s="977">
        <v>4.7</v>
      </c>
      <c r="I10" s="979"/>
      <c r="J10" s="979">
        <v>4.2</v>
      </c>
      <c r="K10" s="980">
        <v>4.3</v>
      </c>
      <c r="L10" s="979">
        <v>4.4</v>
      </c>
      <c r="M10" s="341">
        <f t="shared" si="0"/>
        <v>0.10000000000000053</v>
      </c>
      <c r="N10" s="986">
        <v>6</v>
      </c>
      <c r="O10" s="987"/>
      <c r="P10" s="983">
        <v>24.5</v>
      </c>
      <c r="Q10" s="988" t="s">
        <v>1155</v>
      </c>
    </row>
    <row r="11" spans="1:17" ht="13.5" customHeight="1">
      <c r="A11" s="976" t="s">
        <v>1156</v>
      </c>
      <c r="B11" s="977">
        <v>226.3</v>
      </c>
      <c r="C11" s="978">
        <v>170.6</v>
      </c>
      <c r="D11" s="977">
        <v>165.7</v>
      </c>
      <c r="E11" s="978">
        <v>162.4</v>
      </c>
      <c r="F11" s="977">
        <v>162.1</v>
      </c>
      <c r="G11" s="978">
        <v>161.8</v>
      </c>
      <c r="H11" s="977">
        <v>162.5</v>
      </c>
      <c r="I11" s="979"/>
      <c r="J11" s="979">
        <v>161.4</v>
      </c>
      <c r="K11" s="980">
        <v>160.2</v>
      </c>
      <c r="L11" s="979">
        <v>164.4</v>
      </c>
      <c r="M11" s="341">
        <f t="shared" si="0"/>
        <v>4.200000000000017</v>
      </c>
      <c r="N11" s="986">
        <v>220</v>
      </c>
      <c r="O11" s="987" t="s">
        <v>1157</v>
      </c>
      <c r="P11" s="983">
        <v>240</v>
      </c>
      <c r="Q11" s="988"/>
    </row>
    <row r="12" spans="1:17" ht="13.5" customHeight="1">
      <c r="A12" s="976" t="s">
        <v>1158</v>
      </c>
      <c r="B12" s="977">
        <v>110.9</v>
      </c>
      <c r="C12" s="978">
        <v>87.1</v>
      </c>
      <c r="D12" s="977">
        <v>78.1</v>
      </c>
      <c r="E12" s="978">
        <v>74.2</v>
      </c>
      <c r="F12" s="977">
        <v>73.6</v>
      </c>
      <c r="G12" s="978">
        <v>75.8</v>
      </c>
      <c r="H12" s="977">
        <v>76.8</v>
      </c>
      <c r="I12" s="979"/>
      <c r="J12" s="979">
        <v>73.6</v>
      </c>
      <c r="K12" s="980">
        <v>71.5</v>
      </c>
      <c r="L12" s="979">
        <v>70.6</v>
      </c>
      <c r="M12" s="341">
        <f t="shared" si="0"/>
        <v>-0.9000000000000057</v>
      </c>
      <c r="N12" s="981">
        <v>91</v>
      </c>
      <c r="O12" s="982"/>
      <c r="P12" s="983">
        <v>101</v>
      </c>
      <c r="Q12" s="988"/>
    </row>
    <row r="13" spans="1:17" ht="13.5" customHeight="1">
      <c r="A13" s="976" t="s">
        <v>1159</v>
      </c>
      <c r="B13" s="977">
        <v>6.2</v>
      </c>
      <c r="C13" s="978">
        <v>8.6</v>
      </c>
      <c r="D13" s="977">
        <v>7.7</v>
      </c>
      <c r="E13" s="978">
        <v>8.1</v>
      </c>
      <c r="F13" s="977">
        <v>8.1</v>
      </c>
      <c r="G13" s="978">
        <v>8.3</v>
      </c>
      <c r="H13" s="977">
        <v>8.1</v>
      </c>
      <c r="I13" s="979"/>
      <c r="J13" s="979">
        <v>8.1</v>
      </c>
      <c r="K13" s="980">
        <v>7.9</v>
      </c>
      <c r="L13" s="979">
        <v>8.3</v>
      </c>
      <c r="M13" s="341">
        <f t="shared" si="0"/>
        <v>0.40000000000000036</v>
      </c>
      <c r="N13" s="981" t="s">
        <v>1160</v>
      </c>
      <c r="O13" s="982"/>
      <c r="P13" s="983">
        <v>15.9</v>
      </c>
      <c r="Q13" s="988" t="s">
        <v>1161</v>
      </c>
    </row>
    <row r="14" spans="1:17" ht="17.25" customHeight="1">
      <c r="A14" s="976" t="s">
        <v>1162</v>
      </c>
      <c r="B14" s="989">
        <v>348</v>
      </c>
      <c r="C14" s="990">
        <v>293</v>
      </c>
      <c r="D14" s="989">
        <v>295</v>
      </c>
      <c r="E14" s="990">
        <v>296</v>
      </c>
      <c r="F14" s="989">
        <v>291</v>
      </c>
      <c r="G14" s="990">
        <v>285</v>
      </c>
      <c r="H14" s="989">
        <v>281</v>
      </c>
      <c r="I14" s="990"/>
      <c r="J14" s="990">
        <v>217</v>
      </c>
      <c r="K14" s="991">
        <v>210</v>
      </c>
      <c r="L14" s="990">
        <v>211</v>
      </c>
      <c r="M14" s="341">
        <f t="shared" si="0"/>
        <v>1</v>
      </c>
      <c r="N14" s="992">
        <v>201</v>
      </c>
      <c r="O14" s="993"/>
      <c r="P14" s="994">
        <v>226.8</v>
      </c>
      <c r="Q14" s="988"/>
    </row>
    <row r="15" spans="1:17" ht="13.5" customHeight="1">
      <c r="A15" s="976" t="s">
        <v>1163</v>
      </c>
      <c r="B15" s="977">
        <v>25.3</v>
      </c>
      <c r="C15" s="978">
        <v>24.3</v>
      </c>
      <c r="D15" s="977">
        <v>23.3</v>
      </c>
      <c r="E15" s="978">
        <v>23.9</v>
      </c>
      <c r="F15" s="977">
        <v>23.9</v>
      </c>
      <c r="G15" s="978">
        <v>24.3</v>
      </c>
      <c r="H15" s="977">
        <v>24</v>
      </c>
      <c r="I15" s="979"/>
      <c r="J15" s="979">
        <v>23.9</v>
      </c>
      <c r="K15" s="980">
        <v>23.9</v>
      </c>
      <c r="L15" s="979">
        <v>24.1</v>
      </c>
      <c r="M15" s="341">
        <f t="shared" si="0"/>
        <v>0.20000000000000284</v>
      </c>
      <c r="N15" s="986">
        <v>22</v>
      </c>
      <c r="O15" s="987" t="s">
        <v>1164</v>
      </c>
      <c r="P15" s="995" t="s">
        <v>303</v>
      </c>
      <c r="Q15" s="988"/>
    </row>
    <row r="16" spans="1:17" ht="13.5" customHeight="1">
      <c r="A16" s="976" t="s">
        <v>1165</v>
      </c>
      <c r="B16" s="977">
        <v>6.4</v>
      </c>
      <c r="C16" s="978">
        <v>4.1</v>
      </c>
      <c r="D16" s="977">
        <v>3.6</v>
      </c>
      <c r="E16" s="978">
        <v>3.2</v>
      </c>
      <c r="F16" s="977">
        <v>2.9</v>
      </c>
      <c r="G16" s="978">
        <v>2.9</v>
      </c>
      <c r="H16" s="977">
        <v>3.1</v>
      </c>
      <c r="I16" s="979"/>
      <c r="J16" s="979">
        <v>3</v>
      </c>
      <c r="K16" s="980">
        <v>2.7</v>
      </c>
      <c r="L16" s="979">
        <v>3</v>
      </c>
      <c r="M16" s="341">
        <f t="shared" si="0"/>
        <v>0.2999999999999998</v>
      </c>
      <c r="N16" s="981">
        <v>2.8</v>
      </c>
      <c r="O16" s="982"/>
      <c r="P16" s="995">
        <v>4.7</v>
      </c>
      <c r="Q16" s="988"/>
    </row>
    <row r="17" spans="1:17" ht="13.5" customHeight="1">
      <c r="A17" s="976" t="s">
        <v>1166</v>
      </c>
      <c r="B17" s="977">
        <v>6.9</v>
      </c>
      <c r="C17" s="978">
        <v>6.6</v>
      </c>
      <c r="D17" s="977">
        <v>5.1</v>
      </c>
      <c r="E17" s="978">
        <v>4.8</v>
      </c>
      <c r="F17" s="977">
        <v>4.6</v>
      </c>
      <c r="G17" s="978">
        <v>4.4</v>
      </c>
      <c r="H17" s="977">
        <v>4.2</v>
      </c>
      <c r="I17" s="979"/>
      <c r="J17" s="979">
        <v>3.9</v>
      </c>
      <c r="K17" s="980">
        <v>3.3</v>
      </c>
      <c r="L17" s="979">
        <v>2.7</v>
      </c>
      <c r="M17" s="341">
        <f t="shared" si="0"/>
        <v>-0.5999999999999996</v>
      </c>
      <c r="N17" s="986">
        <v>3</v>
      </c>
      <c r="O17" s="982"/>
      <c r="P17" s="995" t="s">
        <v>303</v>
      </c>
      <c r="Q17" s="988"/>
    </row>
    <row r="18" spans="1:17" ht="19.5" customHeight="1">
      <c r="A18" s="976" t="s">
        <v>1167</v>
      </c>
      <c r="B18" s="977">
        <v>11.9</v>
      </c>
      <c r="C18" s="978">
        <v>13.5</v>
      </c>
      <c r="D18" s="977">
        <v>14.5</v>
      </c>
      <c r="E18" s="978">
        <v>15.8</v>
      </c>
      <c r="F18" s="977">
        <v>16.3</v>
      </c>
      <c r="G18" s="978">
        <v>16.9</v>
      </c>
      <c r="H18" s="977">
        <v>16.6</v>
      </c>
      <c r="I18" s="979"/>
      <c r="J18" s="979">
        <v>16.9</v>
      </c>
      <c r="K18" s="980">
        <v>17.8</v>
      </c>
      <c r="L18" s="979">
        <v>18.3</v>
      </c>
      <c r="M18" s="341">
        <f t="shared" si="0"/>
        <v>0.5</v>
      </c>
      <c r="N18" s="981">
        <v>16.2</v>
      </c>
      <c r="O18" s="982"/>
      <c r="P18" s="995">
        <v>19.5</v>
      </c>
      <c r="Q18" s="988" t="s">
        <v>1155</v>
      </c>
    </row>
    <row r="19" spans="1:17" ht="18" customHeight="1">
      <c r="A19" s="976" t="s">
        <v>1168</v>
      </c>
      <c r="B19" s="977">
        <v>41.9</v>
      </c>
      <c r="C19" s="978">
        <v>34.5</v>
      </c>
      <c r="D19" s="977">
        <v>34.6</v>
      </c>
      <c r="E19" s="978">
        <v>32</v>
      </c>
      <c r="F19" s="977">
        <v>33.8</v>
      </c>
      <c r="G19" s="978">
        <v>34.9</v>
      </c>
      <c r="H19" s="977">
        <v>34.8</v>
      </c>
      <c r="I19" s="979"/>
      <c r="J19" s="979">
        <v>30.5</v>
      </c>
      <c r="K19" s="980">
        <v>31.5</v>
      </c>
      <c r="L19" s="979">
        <v>26.7</v>
      </c>
      <c r="M19" s="341">
        <f t="shared" si="0"/>
        <v>-4.800000000000001</v>
      </c>
      <c r="N19" s="986">
        <v>30.9</v>
      </c>
      <c r="O19" s="987"/>
      <c r="P19" s="995">
        <v>34</v>
      </c>
      <c r="Q19" s="988"/>
    </row>
    <row r="20" spans="1:17" ht="15.75" customHeight="1">
      <c r="A20" s="996" t="s">
        <v>1169</v>
      </c>
      <c r="B20" s="997">
        <v>116.5</v>
      </c>
      <c r="C20" s="998">
        <v>104.3</v>
      </c>
      <c r="D20" s="997">
        <v>104.9</v>
      </c>
      <c r="E20" s="998">
        <v>106.5</v>
      </c>
      <c r="F20" s="997">
        <v>105.7</v>
      </c>
      <c r="G20" s="998">
        <v>104.8</v>
      </c>
      <c r="H20" s="997">
        <v>101</v>
      </c>
      <c r="I20" s="999"/>
      <c r="J20" s="999">
        <v>99.2</v>
      </c>
      <c r="K20" s="1000">
        <v>98.5</v>
      </c>
      <c r="L20" s="999">
        <v>94.8</v>
      </c>
      <c r="M20" s="341">
        <f t="shared" si="0"/>
        <v>-3.700000000000003</v>
      </c>
      <c r="N20" s="1001">
        <v>98.5</v>
      </c>
      <c r="O20" s="1002" t="s">
        <v>1170</v>
      </c>
      <c r="P20" s="995">
        <v>88.7</v>
      </c>
      <c r="Q20" s="988" t="s">
        <v>1171</v>
      </c>
    </row>
    <row r="21" spans="1:17" ht="18" customHeight="1">
      <c r="A21" s="976" t="s">
        <v>642</v>
      </c>
      <c r="B21" s="977">
        <v>85.8</v>
      </c>
      <c r="C21" s="978">
        <v>89</v>
      </c>
      <c r="D21" s="977">
        <v>74.2</v>
      </c>
      <c r="E21" s="978">
        <v>74.3</v>
      </c>
      <c r="F21" s="977">
        <v>78.4</v>
      </c>
      <c r="G21" s="978">
        <v>78.6</v>
      </c>
      <c r="H21" s="977">
        <v>75.2</v>
      </c>
      <c r="I21" s="979"/>
      <c r="J21" s="979">
        <v>71.7</v>
      </c>
      <c r="K21" s="980">
        <v>68.1</v>
      </c>
      <c r="L21" s="979">
        <v>66.7</v>
      </c>
      <c r="M21" s="341">
        <f t="shared" si="0"/>
        <v>-1.3999999999999915</v>
      </c>
      <c r="N21" s="981">
        <v>80.6</v>
      </c>
      <c r="O21" s="982" t="s">
        <v>1172</v>
      </c>
      <c r="P21" s="995">
        <v>73.5</v>
      </c>
      <c r="Q21" s="988" t="s">
        <v>1171</v>
      </c>
    </row>
    <row r="22" spans="1:17" ht="15.75" customHeight="1">
      <c r="A22" s="976" t="s">
        <v>913</v>
      </c>
      <c r="B22" s="977">
        <v>1.9</v>
      </c>
      <c r="C22" s="978">
        <v>1.9</v>
      </c>
      <c r="D22" s="977">
        <v>1.9</v>
      </c>
      <c r="E22" s="978">
        <v>2.1</v>
      </c>
      <c r="F22" s="977">
        <v>1.9</v>
      </c>
      <c r="G22" s="978">
        <v>1.9</v>
      </c>
      <c r="H22" s="977">
        <v>2</v>
      </c>
      <c r="I22" s="979"/>
      <c r="J22" s="979">
        <v>2</v>
      </c>
      <c r="K22" s="980">
        <v>1.9</v>
      </c>
      <c r="L22" s="979">
        <v>1.9</v>
      </c>
      <c r="M22" s="341">
        <f t="shared" si="0"/>
        <v>0</v>
      </c>
      <c r="N22" s="981">
        <v>2.6</v>
      </c>
      <c r="O22" s="982" t="s">
        <v>1173</v>
      </c>
      <c r="P22" s="995">
        <v>2.4</v>
      </c>
      <c r="Q22" s="988" t="s">
        <v>1171</v>
      </c>
    </row>
    <row r="23" spans="1:17" ht="16.5" customHeight="1">
      <c r="A23" s="976" t="s">
        <v>1174</v>
      </c>
      <c r="B23" s="977">
        <v>100.6</v>
      </c>
      <c r="C23" s="978">
        <v>108.3</v>
      </c>
      <c r="D23" s="977">
        <v>107.3</v>
      </c>
      <c r="E23" s="978">
        <v>105.8</v>
      </c>
      <c r="F23" s="977">
        <v>106.3</v>
      </c>
      <c r="G23" s="978">
        <v>107.4</v>
      </c>
      <c r="H23" s="977">
        <v>108.1</v>
      </c>
      <c r="I23" s="979"/>
      <c r="J23" s="979">
        <v>108.7</v>
      </c>
      <c r="K23" s="980">
        <v>94.2</v>
      </c>
      <c r="L23" s="979">
        <v>89.9</v>
      </c>
      <c r="M23" s="341">
        <f t="shared" si="0"/>
        <v>-4.299999999999997</v>
      </c>
      <c r="N23" s="981">
        <v>127.9</v>
      </c>
      <c r="O23" s="982" t="s">
        <v>1175</v>
      </c>
      <c r="P23" s="995">
        <v>116.8</v>
      </c>
      <c r="Q23" s="988"/>
    </row>
    <row r="24" spans="1:17" ht="17.25" customHeight="1">
      <c r="A24" s="976" t="s">
        <v>1176</v>
      </c>
      <c r="B24" s="977">
        <v>54</v>
      </c>
      <c r="C24" s="978">
        <v>64.4</v>
      </c>
      <c r="D24" s="977">
        <v>65.5</v>
      </c>
      <c r="E24" s="978">
        <v>68.1</v>
      </c>
      <c r="F24" s="977">
        <v>68.4</v>
      </c>
      <c r="G24" s="978">
        <v>65.7</v>
      </c>
      <c r="H24" s="977">
        <v>67.1</v>
      </c>
      <c r="I24" s="979"/>
      <c r="J24" s="979">
        <v>58.2</v>
      </c>
      <c r="K24" s="980">
        <v>56.8</v>
      </c>
      <c r="L24" s="980">
        <v>54.9</v>
      </c>
      <c r="M24" s="341">
        <f t="shared" si="0"/>
        <v>-1.8999999999999986</v>
      </c>
      <c r="N24" s="981">
        <v>96.7</v>
      </c>
      <c r="O24" s="982" t="s">
        <v>1177</v>
      </c>
      <c r="P24" s="995">
        <v>112.8</v>
      </c>
      <c r="Q24" s="988"/>
    </row>
    <row r="25" spans="1:17" s="17" customFormat="1" ht="17.25" customHeight="1" thickBot="1">
      <c r="A25" s="1003" t="s">
        <v>1178</v>
      </c>
      <c r="B25" s="1004" t="s">
        <v>303</v>
      </c>
      <c r="C25" s="1005" t="s">
        <v>303</v>
      </c>
      <c r="D25" s="1006">
        <v>12.1</v>
      </c>
      <c r="E25" s="1006">
        <v>11.3</v>
      </c>
      <c r="F25" s="1006">
        <v>12</v>
      </c>
      <c r="G25" s="1006">
        <v>12.5</v>
      </c>
      <c r="H25" s="1006">
        <v>11.9</v>
      </c>
      <c r="I25" s="1007"/>
      <c r="J25" s="1007">
        <v>11.4</v>
      </c>
      <c r="K25" s="1008">
        <v>10.8</v>
      </c>
      <c r="L25" s="1009">
        <v>11.5</v>
      </c>
      <c r="M25" s="1010">
        <f t="shared" si="0"/>
        <v>0.6999999999999993</v>
      </c>
      <c r="N25" s="971" t="s">
        <v>303</v>
      </c>
      <c r="O25" s="970" t="s">
        <v>303</v>
      </c>
      <c r="P25" s="1011">
        <v>33.8</v>
      </c>
      <c r="Q25" s="1012" t="s">
        <v>1171</v>
      </c>
    </row>
    <row r="26" spans="1:16" ht="15" customHeight="1">
      <c r="A26" s="1013" t="s">
        <v>1179</v>
      </c>
      <c r="B26" s="51"/>
      <c r="F26" s="2047" t="s">
        <v>1180</v>
      </c>
      <c r="G26" s="2047"/>
      <c r="H26" s="2047"/>
      <c r="I26" s="2047"/>
      <c r="J26" s="2047"/>
      <c r="K26" s="2047"/>
      <c r="L26" s="2047"/>
      <c r="M26" s="2047"/>
      <c r="N26" s="2047"/>
      <c r="O26" s="2047"/>
      <c r="P26" s="2047"/>
    </row>
    <row r="27" spans="1:6" ht="15" customHeight="1">
      <c r="A27" s="51" t="s">
        <v>1181</v>
      </c>
      <c r="B27" s="51"/>
      <c r="D27" s="753"/>
      <c r="F27" s="1015" t="s">
        <v>1182</v>
      </c>
    </row>
    <row r="28" spans="1:6" ht="13.5" customHeight="1">
      <c r="A28" s="1016" t="s">
        <v>1183</v>
      </c>
      <c r="B28" s="1017"/>
      <c r="C28" s="17"/>
      <c r="D28" s="17"/>
      <c r="E28" s="17"/>
      <c r="F28" s="1018" t="s">
        <v>1184</v>
      </c>
    </row>
    <row r="29" spans="1:18" ht="14.25" customHeight="1">
      <c r="A29" s="2048" t="s">
        <v>1185</v>
      </c>
      <c r="B29" s="2048"/>
      <c r="C29" s="2048"/>
      <c r="D29" s="2048"/>
      <c r="E29" s="2048"/>
      <c r="F29" s="1018" t="s">
        <v>1186</v>
      </c>
      <c r="G29" s="1019"/>
      <c r="H29" s="1019"/>
      <c r="I29" s="1019"/>
      <c r="J29" s="1019"/>
      <c r="K29" s="1020"/>
      <c r="L29" s="1019"/>
      <c r="M29" s="1019"/>
      <c r="N29" s="1019"/>
      <c r="O29" s="1019"/>
      <c r="P29" s="1019"/>
      <c r="Q29" s="1021"/>
      <c r="R29" s="1021"/>
    </row>
    <row r="30" spans="1:9" ht="15" customHeight="1">
      <c r="A30" s="2048"/>
      <c r="B30" s="2048"/>
      <c r="C30" s="2048"/>
      <c r="D30" s="2048"/>
      <c r="E30" s="2048"/>
      <c r="F30" s="1018" t="s">
        <v>1187</v>
      </c>
      <c r="G30" s="25"/>
      <c r="H30" s="1018"/>
      <c r="I30" s="1015"/>
    </row>
    <row r="31" spans="1:8" ht="14.25" customHeight="1">
      <c r="A31" s="2048"/>
      <c r="B31" s="2048"/>
      <c r="C31" s="2048"/>
      <c r="D31" s="2048"/>
      <c r="E31" s="2048"/>
      <c r="F31" s="1018" t="s">
        <v>1188</v>
      </c>
      <c r="G31" s="1014"/>
      <c r="H31" s="1014"/>
    </row>
    <row r="32" spans="1:8" ht="15.75" customHeight="1">
      <c r="A32" s="1018" t="s">
        <v>1189</v>
      </c>
      <c r="F32" s="1022" t="s">
        <v>1190</v>
      </c>
      <c r="G32" s="1019"/>
      <c r="H32" s="1019"/>
    </row>
    <row r="33" spans="1:8" ht="16.5" customHeight="1">
      <c r="A33" s="2049" t="s">
        <v>1191</v>
      </c>
      <c r="B33" s="2049"/>
      <c r="C33" s="2049"/>
      <c r="F33" s="1022" t="s">
        <v>1192</v>
      </c>
      <c r="G33" s="25"/>
      <c r="H33" s="25"/>
    </row>
    <row r="34" spans="1:8" ht="12" customHeight="1">
      <c r="A34" s="1023" t="s">
        <v>401</v>
      </c>
      <c r="F34" s="1024" t="s">
        <v>1193</v>
      </c>
      <c r="G34" s="25"/>
      <c r="H34" s="25"/>
    </row>
    <row r="35" ht="15.75" customHeight="1">
      <c r="F35" s="87" t="s">
        <v>1194</v>
      </c>
    </row>
    <row r="36" ht="15.75" customHeight="1"/>
  </sheetData>
  <mergeCells count="4">
    <mergeCell ref="B3:H3"/>
    <mergeCell ref="F26:P26"/>
    <mergeCell ref="A29:E31"/>
    <mergeCell ref="A33:C3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E21" sqref="E21"/>
    </sheetView>
  </sheetViews>
  <sheetFormatPr defaultColWidth="9.00390625" defaultRowHeight="12.75"/>
  <cols>
    <col min="1" max="1" width="49.375" style="33" customWidth="1"/>
    <col min="2" max="4" width="10.75390625" style="33" customWidth="1"/>
    <col min="5" max="16384" width="9.25390625" style="33" customWidth="1"/>
  </cols>
  <sheetData>
    <row r="1" ht="16.5">
      <c r="A1" s="86" t="s">
        <v>1195</v>
      </c>
    </row>
    <row r="2" ht="16.5">
      <c r="A2" s="86" t="s">
        <v>1196</v>
      </c>
    </row>
    <row r="3" spans="2:4" ht="16.5" thickBot="1">
      <c r="B3" s="3"/>
      <c r="D3" s="3" t="s">
        <v>1197</v>
      </c>
    </row>
    <row r="4" spans="1:4" ht="19.5" customHeight="1">
      <c r="A4" s="94"/>
      <c r="B4" s="2050" t="s">
        <v>1198</v>
      </c>
      <c r="C4" s="2051"/>
      <c r="D4" s="2052"/>
    </row>
    <row r="5" spans="1:4" s="716" customFormat="1" ht="19.5" customHeight="1" thickBot="1">
      <c r="A5" s="106"/>
      <c r="B5" s="1025">
        <v>1999</v>
      </c>
      <c r="C5" s="149">
        <v>2000</v>
      </c>
      <c r="D5" s="216">
        <v>2001</v>
      </c>
    </row>
    <row r="6" spans="1:4" s="497" customFormat="1" ht="19.5" customHeight="1">
      <c r="A6" s="1026" t="s">
        <v>1199</v>
      </c>
      <c r="B6" s="1027">
        <v>100</v>
      </c>
      <c r="C6" s="1027">
        <v>106.4</v>
      </c>
      <c r="D6" s="1028">
        <v>110.9</v>
      </c>
    </row>
    <row r="7" spans="1:4" s="487" customFormat="1" ht="19.5" customHeight="1">
      <c r="A7" s="773" t="s">
        <v>1200</v>
      </c>
      <c r="B7" s="1029">
        <v>100.8</v>
      </c>
      <c r="C7" s="1029">
        <v>102.6</v>
      </c>
      <c r="D7" s="1030">
        <v>105</v>
      </c>
    </row>
    <row r="8" spans="1:4" s="487" customFormat="1" ht="19.5" customHeight="1">
      <c r="A8" s="773" t="s">
        <v>1201</v>
      </c>
      <c r="B8" s="1029">
        <v>101.6</v>
      </c>
      <c r="C8" s="1029">
        <v>101.3</v>
      </c>
      <c r="D8" s="1030">
        <v>111.3</v>
      </c>
    </row>
    <row r="9" spans="1:4" s="487" customFormat="1" ht="19.5" customHeight="1">
      <c r="A9" s="773" t="s">
        <v>1202</v>
      </c>
      <c r="B9" s="1029">
        <v>90.4</v>
      </c>
      <c r="C9" s="1029">
        <v>113.9</v>
      </c>
      <c r="D9" s="1030">
        <v>116</v>
      </c>
    </row>
    <row r="10" spans="1:4" s="487" customFormat="1" ht="19.5" customHeight="1">
      <c r="A10" s="773" t="s">
        <v>1203</v>
      </c>
      <c r="B10" s="1029">
        <v>107</v>
      </c>
      <c r="C10" s="1029">
        <v>106.8</v>
      </c>
      <c r="D10" s="1030">
        <v>106.6</v>
      </c>
    </row>
    <row r="11" spans="1:4" s="497" customFormat="1" ht="19.5" customHeight="1">
      <c r="A11" s="1026" t="s">
        <v>1204</v>
      </c>
      <c r="B11" s="1027">
        <v>105.3</v>
      </c>
      <c r="C11" s="1027">
        <v>109.9</v>
      </c>
      <c r="D11" s="1028">
        <v>108.9</v>
      </c>
    </row>
    <row r="12" spans="1:4" s="487" customFormat="1" ht="19.5" customHeight="1">
      <c r="A12" s="773" t="s">
        <v>1205</v>
      </c>
      <c r="B12" s="1029">
        <v>104.4</v>
      </c>
      <c r="C12" s="1029">
        <v>110</v>
      </c>
      <c r="D12" s="1030">
        <v>109</v>
      </c>
    </row>
    <row r="13" spans="1:4" s="923" customFormat="1" ht="19.5" customHeight="1">
      <c r="A13" s="1031" t="s">
        <v>1206</v>
      </c>
      <c r="B13" s="1032">
        <v>104.4</v>
      </c>
      <c r="C13" s="1032">
        <v>111.6</v>
      </c>
      <c r="D13" s="1033">
        <v>109.4</v>
      </c>
    </row>
    <row r="14" spans="1:4" s="487" customFormat="1" ht="19.5" customHeight="1">
      <c r="A14" s="773" t="s">
        <v>1207</v>
      </c>
      <c r="B14" s="1029">
        <v>110</v>
      </c>
      <c r="C14" s="1029">
        <v>129.6</v>
      </c>
      <c r="D14" s="1030">
        <v>108.8</v>
      </c>
    </row>
    <row r="15" spans="1:4" s="487" customFormat="1" ht="19.5" customHeight="1">
      <c r="A15" s="773" t="s">
        <v>1208</v>
      </c>
      <c r="B15" s="1029">
        <v>113</v>
      </c>
      <c r="C15" s="1029">
        <v>137.3</v>
      </c>
      <c r="D15" s="1030">
        <v>89.2</v>
      </c>
    </row>
    <row r="16" spans="1:4" s="487" customFormat="1" ht="19.5" customHeight="1">
      <c r="A16" s="773" t="s">
        <v>1209</v>
      </c>
      <c r="B16" s="1029">
        <v>118.3</v>
      </c>
      <c r="C16" s="1029">
        <v>139</v>
      </c>
      <c r="D16" s="1030">
        <v>80.4</v>
      </c>
    </row>
    <row r="17" spans="1:4" s="487" customFormat="1" ht="19.5" customHeight="1">
      <c r="A17" s="773" t="s">
        <v>1210</v>
      </c>
      <c r="B17" s="1029">
        <v>104.9</v>
      </c>
      <c r="C17" s="1029">
        <v>116.8</v>
      </c>
      <c r="D17" s="1030">
        <v>116.9</v>
      </c>
    </row>
    <row r="18" spans="1:4" s="487" customFormat="1" ht="19.5" customHeight="1">
      <c r="A18" s="773" t="s">
        <v>1211</v>
      </c>
      <c r="B18" s="1029">
        <v>103.4</v>
      </c>
      <c r="C18" s="1029">
        <v>103.5</v>
      </c>
      <c r="D18" s="1030">
        <v>111.6</v>
      </c>
    </row>
    <row r="19" spans="1:4" s="487" customFormat="1" ht="19.5" customHeight="1">
      <c r="A19" s="773" t="s">
        <v>1212</v>
      </c>
      <c r="B19" s="1029">
        <v>115</v>
      </c>
      <c r="C19" s="1029">
        <v>107.2</v>
      </c>
      <c r="D19" s="1030">
        <v>102.5</v>
      </c>
    </row>
    <row r="20" spans="1:4" s="487" customFormat="1" ht="19.5" customHeight="1">
      <c r="A20" s="773" t="s">
        <v>1213</v>
      </c>
      <c r="B20" s="1029">
        <v>105.2</v>
      </c>
      <c r="C20" s="1029">
        <v>105.4</v>
      </c>
      <c r="D20" s="1030">
        <v>106</v>
      </c>
    </row>
    <row r="21" spans="1:4" s="487" customFormat="1" ht="19.5" customHeight="1">
      <c r="A21" s="773" t="s">
        <v>1214</v>
      </c>
      <c r="B21" s="1029">
        <v>99.7</v>
      </c>
      <c r="C21" s="1029">
        <v>107.8</v>
      </c>
      <c r="D21" s="1030">
        <v>100.3</v>
      </c>
    </row>
    <row r="22" spans="1:4" s="487" customFormat="1" ht="19.5" customHeight="1">
      <c r="A22" s="773" t="s">
        <v>1215</v>
      </c>
      <c r="B22" s="1029">
        <v>103.8</v>
      </c>
      <c r="C22" s="1029">
        <v>101</v>
      </c>
      <c r="D22" s="1030">
        <v>107</v>
      </c>
    </row>
    <row r="23" spans="1:4" s="487" customFormat="1" ht="19.5" customHeight="1">
      <c r="A23" s="773" t="s">
        <v>1216</v>
      </c>
      <c r="B23" s="1029">
        <v>100.5</v>
      </c>
      <c r="C23" s="1029">
        <v>107</v>
      </c>
      <c r="D23" s="1030">
        <v>115.3</v>
      </c>
    </row>
    <row r="24" spans="1:4" s="923" customFormat="1" ht="19.5" customHeight="1">
      <c r="A24" s="1031" t="s">
        <v>1217</v>
      </c>
      <c r="B24" s="1032">
        <v>104.9</v>
      </c>
      <c r="C24" s="1032">
        <v>101</v>
      </c>
      <c r="D24" s="1033">
        <v>106.6</v>
      </c>
    </row>
    <row r="25" spans="1:4" s="487" customFormat="1" ht="19.5" customHeight="1">
      <c r="A25" s="773" t="s">
        <v>1218</v>
      </c>
      <c r="B25" s="1029">
        <v>104.9</v>
      </c>
      <c r="C25" s="1029">
        <v>101</v>
      </c>
      <c r="D25" s="1030">
        <v>106.6</v>
      </c>
    </row>
    <row r="26" spans="1:4" s="487" customFormat="1" ht="19.5" customHeight="1">
      <c r="A26" s="773" t="s">
        <v>1219</v>
      </c>
      <c r="B26" s="1029">
        <v>103.8</v>
      </c>
      <c r="C26" s="1029">
        <v>101</v>
      </c>
      <c r="D26" s="1030">
        <v>107</v>
      </c>
    </row>
    <row r="27" spans="1:4" s="487" customFormat="1" ht="19.5" customHeight="1">
      <c r="A27" s="773" t="s">
        <v>1220</v>
      </c>
      <c r="B27" s="1029">
        <v>128.4</v>
      </c>
      <c r="C27" s="1029">
        <v>102.2</v>
      </c>
      <c r="D27" s="1030">
        <v>104.4</v>
      </c>
    </row>
    <row r="28" spans="1:4" s="487" customFormat="1" ht="19.5" customHeight="1">
      <c r="A28" s="773" t="s">
        <v>1221</v>
      </c>
      <c r="B28" s="1029">
        <v>112.8</v>
      </c>
      <c r="C28" s="1029">
        <v>97.7</v>
      </c>
      <c r="D28" s="1030">
        <v>101.5</v>
      </c>
    </row>
    <row r="29" spans="1:4" s="487" customFormat="1" ht="19.5" customHeight="1">
      <c r="A29" s="773" t="s">
        <v>1222</v>
      </c>
      <c r="B29" s="1029">
        <v>111.3</v>
      </c>
      <c r="C29" s="1029">
        <v>108.9</v>
      </c>
      <c r="D29" s="1030">
        <v>107</v>
      </c>
    </row>
    <row r="30" spans="1:4" s="487" customFormat="1" ht="19.5" customHeight="1">
      <c r="A30" s="773" t="s">
        <v>1223</v>
      </c>
      <c r="B30" s="1029">
        <v>115</v>
      </c>
      <c r="C30" s="1029">
        <v>110.7</v>
      </c>
      <c r="D30" s="1030">
        <v>111.4</v>
      </c>
    </row>
    <row r="31" spans="1:4" s="487" customFormat="1" ht="19.5" customHeight="1">
      <c r="A31" s="773" t="s">
        <v>1224</v>
      </c>
      <c r="B31" s="1029">
        <v>112.4</v>
      </c>
      <c r="C31" s="1029">
        <v>111.4</v>
      </c>
      <c r="D31" s="1030">
        <v>116.7</v>
      </c>
    </row>
    <row r="32" spans="1:4" s="497" customFormat="1" ht="19.5" customHeight="1" thickBot="1">
      <c r="A32" s="1034" t="s">
        <v>1225</v>
      </c>
      <c r="B32" s="1035">
        <v>104.1</v>
      </c>
      <c r="C32" s="1035">
        <v>109.1</v>
      </c>
      <c r="D32" s="1036">
        <v>109.3</v>
      </c>
    </row>
    <row r="33" ht="15.75">
      <c r="A33" s="31" t="s">
        <v>1226</v>
      </c>
    </row>
    <row r="34" ht="15.75">
      <c r="A34" s="31" t="s">
        <v>1227</v>
      </c>
    </row>
  </sheetData>
  <mergeCells count="1">
    <mergeCell ref="B4:D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E23" sqref="E23"/>
    </sheetView>
  </sheetViews>
  <sheetFormatPr defaultColWidth="9.00390625" defaultRowHeight="12.75"/>
  <cols>
    <col min="1" max="1" width="29.125" style="51" customWidth="1"/>
    <col min="2" max="7" width="15.75390625" style="51" customWidth="1"/>
    <col min="8" max="9" width="11.25390625" style="51" customWidth="1"/>
    <col min="10" max="11" width="10.75390625" style="51" customWidth="1"/>
    <col min="12" max="16384" width="9.125" style="51" customWidth="1"/>
  </cols>
  <sheetData>
    <row r="1" spans="1:12" ht="16.5">
      <c r="A1" s="86" t="s">
        <v>1228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6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0.25" customHeight="1" thickBot="1">
      <c r="A3" s="33" t="s">
        <v>1229</v>
      </c>
      <c r="B3" s="33"/>
      <c r="C3" s="33"/>
      <c r="D3" s="33"/>
      <c r="E3" s="33"/>
      <c r="F3" s="33"/>
      <c r="G3" s="3" t="s">
        <v>1230</v>
      </c>
      <c r="H3" s="33"/>
      <c r="I3" s="3"/>
      <c r="J3" s="168"/>
      <c r="K3" s="1017"/>
      <c r="L3" s="33"/>
    </row>
    <row r="4" spans="1:7" ht="16.5" customHeight="1">
      <c r="A4" s="94"/>
      <c r="B4" s="2053" t="s">
        <v>1231</v>
      </c>
      <c r="C4" s="2054"/>
      <c r="D4" s="2055"/>
      <c r="E4" s="2059" t="s">
        <v>1232</v>
      </c>
      <c r="F4" s="2060"/>
      <c r="G4" s="2061"/>
    </row>
    <row r="5" spans="1:7" ht="16.5" customHeight="1">
      <c r="A5" s="97"/>
      <c r="B5" s="2056"/>
      <c r="C5" s="2057"/>
      <c r="D5" s="2058"/>
      <c r="E5" s="2062" t="s">
        <v>1233</v>
      </c>
      <c r="F5" s="1963"/>
      <c r="G5" s="1964"/>
    </row>
    <row r="6" spans="1:7" ht="16.5" customHeight="1">
      <c r="A6" s="97"/>
      <c r="B6" s="1037"/>
      <c r="C6" s="1038"/>
      <c r="D6" s="1039"/>
      <c r="E6" s="201"/>
      <c r="F6" s="200"/>
      <c r="G6" s="176"/>
    </row>
    <row r="7" spans="1:7" ht="16.5" customHeight="1" thickBot="1">
      <c r="A7" s="105"/>
      <c r="B7" s="1040">
        <v>1999</v>
      </c>
      <c r="C7" s="820">
        <v>2000</v>
      </c>
      <c r="D7" s="1041">
        <v>2001</v>
      </c>
      <c r="E7" s="728">
        <v>1999</v>
      </c>
      <c r="F7" s="149">
        <v>2000</v>
      </c>
      <c r="G7" s="182">
        <v>2001</v>
      </c>
    </row>
    <row r="8" spans="1:7" ht="17.25" customHeight="1">
      <c r="A8" s="1042" t="s">
        <v>1234</v>
      </c>
      <c r="B8" s="1043">
        <v>3934</v>
      </c>
      <c r="C8" s="344">
        <v>4106</v>
      </c>
      <c r="D8" s="1044">
        <v>4571</v>
      </c>
      <c r="E8" s="286">
        <v>95.6</v>
      </c>
      <c r="F8" s="318">
        <v>104.4</v>
      </c>
      <c r="G8" s="1045">
        <v>111.3</v>
      </c>
    </row>
    <row r="9" spans="1:7" ht="17.25" customHeight="1">
      <c r="A9" s="1042" t="s">
        <v>1235</v>
      </c>
      <c r="B9" s="1043">
        <v>3089</v>
      </c>
      <c r="C9" s="344">
        <v>3456</v>
      </c>
      <c r="D9" s="1044">
        <v>3907</v>
      </c>
      <c r="E9" s="290">
        <v>93.7</v>
      </c>
      <c r="F9" s="300">
        <v>112.1</v>
      </c>
      <c r="G9" s="1046">
        <v>112.8</v>
      </c>
    </row>
    <row r="10" spans="1:7" ht="17.25" customHeight="1">
      <c r="A10" s="1042" t="s">
        <v>1236</v>
      </c>
      <c r="B10" s="1043">
        <v>4001</v>
      </c>
      <c r="C10" s="344">
        <v>4398</v>
      </c>
      <c r="D10" s="1044">
        <v>4967</v>
      </c>
      <c r="E10" s="290">
        <v>97.3</v>
      </c>
      <c r="F10" s="300">
        <v>109.9</v>
      </c>
      <c r="G10" s="1046">
        <v>112.9</v>
      </c>
    </row>
    <row r="11" spans="1:7" ht="17.25" customHeight="1">
      <c r="A11" s="1042" t="s">
        <v>1237</v>
      </c>
      <c r="B11" s="1043">
        <v>3598</v>
      </c>
      <c r="C11" s="344">
        <v>3805</v>
      </c>
      <c r="D11" s="1044">
        <v>4612</v>
      </c>
      <c r="E11" s="290">
        <v>95.8</v>
      </c>
      <c r="F11" s="300">
        <v>105.7</v>
      </c>
      <c r="G11" s="1046">
        <v>121.3</v>
      </c>
    </row>
    <row r="12" spans="1:7" ht="17.25" customHeight="1">
      <c r="A12" s="1042" t="s">
        <v>1238</v>
      </c>
      <c r="B12" s="1043">
        <v>3826</v>
      </c>
      <c r="C12" s="344">
        <v>3987</v>
      </c>
      <c r="D12" s="1044">
        <v>4335</v>
      </c>
      <c r="E12" s="290">
        <v>95.2</v>
      </c>
      <c r="F12" s="300">
        <v>104.2</v>
      </c>
      <c r="G12" s="1046">
        <v>108.7</v>
      </c>
    </row>
    <row r="13" spans="1:7" ht="17.25" customHeight="1">
      <c r="A13" s="1042" t="s">
        <v>1239</v>
      </c>
      <c r="B13" s="1043">
        <v>3238</v>
      </c>
      <c r="C13" s="344">
        <v>3893</v>
      </c>
      <c r="D13" s="1044">
        <v>4272</v>
      </c>
      <c r="E13" s="290">
        <v>98.9</v>
      </c>
      <c r="F13" s="300">
        <v>120.3</v>
      </c>
      <c r="G13" s="1046">
        <v>109.6</v>
      </c>
    </row>
    <row r="14" spans="1:7" ht="17.25" customHeight="1">
      <c r="A14" s="1042" t="s">
        <v>1240</v>
      </c>
      <c r="B14" s="1043">
        <v>5419</v>
      </c>
      <c r="C14" s="344">
        <v>5660</v>
      </c>
      <c r="D14" s="1044">
        <v>6320</v>
      </c>
      <c r="E14" s="290">
        <v>93.5</v>
      </c>
      <c r="F14" s="300">
        <v>104.4</v>
      </c>
      <c r="G14" s="1046">
        <v>110.5</v>
      </c>
    </row>
    <row r="15" spans="1:7" ht="17.25" customHeight="1">
      <c r="A15" s="1042" t="s">
        <v>1241</v>
      </c>
      <c r="B15" s="1043">
        <v>17212</v>
      </c>
      <c r="C15" s="344">
        <v>16749</v>
      </c>
      <c r="D15" s="1044">
        <v>16872</v>
      </c>
      <c r="E15" s="290">
        <v>100.3</v>
      </c>
      <c r="F15" s="300">
        <v>97.5</v>
      </c>
      <c r="G15" s="1046">
        <v>100.8</v>
      </c>
    </row>
    <row r="16" spans="1:7" ht="17.25" customHeight="1">
      <c r="A16" s="1042" t="s">
        <v>1242</v>
      </c>
      <c r="B16" s="1043">
        <v>7063</v>
      </c>
      <c r="C16" s="344">
        <v>7140</v>
      </c>
      <c r="D16" s="1044">
        <v>7248</v>
      </c>
      <c r="E16" s="290">
        <v>100.4</v>
      </c>
      <c r="F16" s="300">
        <v>101.1</v>
      </c>
      <c r="G16" s="1046">
        <v>101.6</v>
      </c>
    </row>
    <row r="17" spans="1:7" ht="17.25" customHeight="1">
      <c r="A17" s="1042" t="s">
        <v>1243</v>
      </c>
      <c r="B17" s="1043">
        <v>7577</v>
      </c>
      <c r="C17" s="344">
        <v>7868</v>
      </c>
      <c r="D17" s="1044">
        <v>8244</v>
      </c>
      <c r="E17" s="290">
        <v>98.2</v>
      </c>
      <c r="F17" s="300">
        <v>103.7</v>
      </c>
      <c r="G17" s="1046">
        <v>104.8</v>
      </c>
    </row>
    <row r="18" spans="1:7" ht="17.25" customHeight="1">
      <c r="A18" s="1042" t="s">
        <v>1244</v>
      </c>
      <c r="B18" s="1043">
        <v>890</v>
      </c>
      <c r="C18" s="344">
        <v>992</v>
      </c>
      <c r="D18" s="1044">
        <v>1069</v>
      </c>
      <c r="E18" s="290">
        <v>104.6</v>
      </c>
      <c r="F18" s="300">
        <v>111.5</v>
      </c>
      <c r="G18" s="1046">
        <v>107.8</v>
      </c>
    </row>
    <row r="19" spans="1:7" ht="17.25" customHeight="1">
      <c r="A19" s="1042" t="s">
        <v>1245</v>
      </c>
      <c r="B19" s="1043">
        <v>10369</v>
      </c>
      <c r="C19" s="344">
        <v>10985</v>
      </c>
      <c r="D19" s="1044">
        <v>9261</v>
      </c>
      <c r="E19" s="290">
        <v>109.3</v>
      </c>
      <c r="F19" s="300">
        <v>108.9</v>
      </c>
      <c r="G19" s="1046">
        <v>81.4</v>
      </c>
    </row>
    <row r="20" spans="1:7" ht="17.25" customHeight="1">
      <c r="A20" s="1042" t="s">
        <v>1246</v>
      </c>
      <c r="B20" s="1043">
        <v>6427</v>
      </c>
      <c r="C20" s="344">
        <v>6311</v>
      </c>
      <c r="D20" s="1044">
        <v>5449</v>
      </c>
      <c r="E20" s="290">
        <v>114.1</v>
      </c>
      <c r="F20" s="300">
        <v>97.8</v>
      </c>
      <c r="G20" s="1046">
        <v>87</v>
      </c>
    </row>
    <row r="21" spans="1:7" ht="17.25" customHeight="1">
      <c r="A21" s="1042" t="s">
        <v>1247</v>
      </c>
      <c r="B21" s="1043">
        <v>2058</v>
      </c>
      <c r="C21" s="344">
        <v>2292</v>
      </c>
      <c r="D21" s="1044">
        <v>2249</v>
      </c>
      <c r="E21" s="290">
        <v>134.1</v>
      </c>
      <c r="F21" s="300">
        <v>111.7</v>
      </c>
      <c r="G21" s="1046">
        <v>99</v>
      </c>
    </row>
    <row r="22" spans="1:7" ht="17.25" customHeight="1">
      <c r="A22" s="1042" t="s">
        <v>1248</v>
      </c>
      <c r="B22" s="1043">
        <v>11507</v>
      </c>
      <c r="C22" s="344">
        <v>12532</v>
      </c>
      <c r="D22" s="1044">
        <v>12430</v>
      </c>
      <c r="E22" s="290">
        <v>104.2</v>
      </c>
      <c r="F22" s="300">
        <v>108.9</v>
      </c>
      <c r="G22" s="1046">
        <v>99.2</v>
      </c>
    </row>
    <row r="23" spans="1:7" ht="17.25" customHeight="1">
      <c r="A23" s="1042" t="s">
        <v>1249</v>
      </c>
      <c r="B23" s="1043">
        <v>72978</v>
      </c>
      <c r="C23" s="344">
        <v>79364</v>
      </c>
      <c r="D23" s="1044">
        <v>80776</v>
      </c>
      <c r="E23" s="290">
        <v>100.2</v>
      </c>
      <c r="F23" s="300">
        <v>108.8</v>
      </c>
      <c r="G23" s="1046">
        <v>101.8</v>
      </c>
    </row>
    <row r="24" spans="1:7" ht="17.25" customHeight="1" thickBot="1">
      <c r="A24" s="1047" t="s">
        <v>1250</v>
      </c>
      <c r="B24" s="1048">
        <v>48759</v>
      </c>
      <c r="C24" s="375">
        <v>49039</v>
      </c>
      <c r="D24" s="1049">
        <v>46296</v>
      </c>
      <c r="E24" s="1050">
        <v>102.6</v>
      </c>
      <c r="F24" s="323">
        <v>101</v>
      </c>
      <c r="G24" s="1051">
        <v>94.6</v>
      </c>
    </row>
    <row r="25" spans="1:11" ht="15.75">
      <c r="A25" s="31" t="s">
        <v>1251</v>
      </c>
      <c r="B25" s="1052"/>
      <c r="C25" s="1053"/>
      <c r="D25" s="1053"/>
      <c r="E25" s="1053"/>
      <c r="F25" s="1053"/>
      <c r="G25" s="1054"/>
      <c r="H25" s="1055"/>
      <c r="I25" s="1055"/>
      <c r="J25" s="1055"/>
      <c r="K25" s="33"/>
    </row>
    <row r="26" spans="1:11" ht="15.75">
      <c r="A26" s="31" t="s">
        <v>1227</v>
      </c>
      <c r="B26" s="1052"/>
      <c r="C26" s="1053"/>
      <c r="D26" s="1053"/>
      <c r="E26" s="1053"/>
      <c r="F26" s="1053"/>
      <c r="G26" s="1054"/>
      <c r="H26" s="1055"/>
      <c r="I26" s="1055"/>
      <c r="J26" s="1055"/>
      <c r="K26" s="33"/>
    </row>
    <row r="27" spans="1:11" ht="15.75">
      <c r="A27" s="1056"/>
      <c r="B27" s="1052"/>
      <c r="C27" s="1053"/>
      <c r="D27" s="1053"/>
      <c r="E27" s="1053"/>
      <c r="F27" s="1053"/>
      <c r="G27" s="1054"/>
      <c r="H27" s="1055"/>
      <c r="I27" s="1055"/>
      <c r="J27" s="1055"/>
      <c r="K27" s="33"/>
    </row>
  </sheetData>
  <mergeCells count="3">
    <mergeCell ref="B4:D5"/>
    <mergeCell ref="E4:G4"/>
    <mergeCell ref="E5:G5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D23" sqref="D23"/>
    </sheetView>
  </sheetViews>
  <sheetFormatPr defaultColWidth="9.00390625" defaultRowHeight="12.75"/>
  <cols>
    <col min="1" max="1" width="35.25390625" style="51" customWidth="1"/>
    <col min="2" max="7" width="16.00390625" style="51" customWidth="1"/>
    <col min="8" max="9" width="11.25390625" style="51" customWidth="1"/>
    <col min="10" max="11" width="10.75390625" style="51" customWidth="1"/>
    <col min="12" max="16384" width="9.125" style="51" customWidth="1"/>
  </cols>
  <sheetData>
    <row r="1" spans="1:12" ht="16.5">
      <c r="A1" s="86" t="s">
        <v>1252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6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0.25" customHeight="1" thickBot="1">
      <c r="A3" s="33" t="s">
        <v>1253</v>
      </c>
      <c r="B3" s="33"/>
      <c r="C3" s="33"/>
      <c r="D3" s="33"/>
      <c r="E3" s="33"/>
      <c r="F3" s="33"/>
      <c r="G3" s="3" t="s">
        <v>1254</v>
      </c>
      <c r="H3" s="33"/>
      <c r="I3" s="3"/>
      <c r="J3" s="168"/>
      <c r="K3" s="1017"/>
      <c r="L3" s="33"/>
    </row>
    <row r="4" spans="1:7" ht="16.5" customHeight="1">
      <c r="A4" s="94"/>
      <c r="B4" s="2053" t="s">
        <v>1231</v>
      </c>
      <c r="C4" s="2054"/>
      <c r="D4" s="2055"/>
      <c r="E4" s="2059" t="s">
        <v>1232</v>
      </c>
      <c r="F4" s="2060"/>
      <c r="G4" s="2061"/>
    </row>
    <row r="5" spans="1:7" ht="16.5" customHeight="1">
      <c r="A5" s="97"/>
      <c r="B5" s="2056"/>
      <c r="C5" s="2057"/>
      <c r="D5" s="2058"/>
      <c r="E5" s="2062" t="s">
        <v>1233</v>
      </c>
      <c r="F5" s="1963"/>
      <c r="G5" s="1964"/>
    </row>
    <row r="6" spans="1:7" ht="16.5" customHeight="1" thickBot="1">
      <c r="A6" s="105"/>
      <c r="B6" s="1040">
        <v>1999</v>
      </c>
      <c r="C6" s="820">
        <v>2000</v>
      </c>
      <c r="D6" s="1041">
        <v>2001</v>
      </c>
      <c r="E6" s="728">
        <v>1999</v>
      </c>
      <c r="F6" s="149">
        <v>2000</v>
      </c>
      <c r="G6" s="182">
        <v>2001</v>
      </c>
    </row>
    <row r="7" spans="1:7" ht="17.25" customHeight="1">
      <c r="A7" s="1042" t="s">
        <v>1255</v>
      </c>
      <c r="B7" s="1043">
        <v>41999</v>
      </c>
      <c r="C7" s="344">
        <v>43417</v>
      </c>
      <c r="D7" s="1044">
        <v>45137</v>
      </c>
      <c r="E7" s="1057">
        <v>102.2</v>
      </c>
      <c r="F7" s="1058">
        <v>103.3</v>
      </c>
      <c r="G7" s="1059">
        <v>104</v>
      </c>
    </row>
    <row r="8" spans="1:7" ht="17.25" customHeight="1">
      <c r="A8" s="1042" t="s">
        <v>1256</v>
      </c>
      <c r="B8" s="1043">
        <v>37648</v>
      </c>
      <c r="C8" s="344">
        <v>39157</v>
      </c>
      <c r="D8" s="1044">
        <v>41239</v>
      </c>
      <c r="E8" s="1060">
        <v>103.1</v>
      </c>
      <c r="F8" s="980">
        <v>104</v>
      </c>
      <c r="G8" s="1061">
        <v>105.3</v>
      </c>
    </row>
    <row r="9" spans="1:7" ht="17.25" customHeight="1">
      <c r="A9" s="1042" t="s">
        <v>1257</v>
      </c>
      <c r="B9" s="1043">
        <v>36658</v>
      </c>
      <c r="C9" s="344">
        <v>36778</v>
      </c>
      <c r="D9" s="1044">
        <v>36656</v>
      </c>
      <c r="E9" s="1060">
        <v>101.7</v>
      </c>
      <c r="F9" s="980">
        <v>100.3</v>
      </c>
      <c r="G9" s="1061">
        <v>99.7</v>
      </c>
    </row>
    <row r="10" spans="1:7" ht="17.25" customHeight="1">
      <c r="A10" s="1042" t="s">
        <v>1258</v>
      </c>
      <c r="B10" s="1043">
        <v>33633</v>
      </c>
      <c r="C10" s="344">
        <v>33967</v>
      </c>
      <c r="D10" s="1044">
        <v>33735</v>
      </c>
      <c r="E10" s="1060">
        <v>103.8</v>
      </c>
      <c r="F10" s="980">
        <v>101</v>
      </c>
      <c r="G10" s="1061">
        <v>99.3</v>
      </c>
    </row>
    <row r="11" spans="1:7" ht="17.25" customHeight="1">
      <c r="A11" s="1042" t="s">
        <v>1259</v>
      </c>
      <c r="B11" s="1043">
        <v>28539</v>
      </c>
      <c r="C11" s="344">
        <v>29015</v>
      </c>
      <c r="D11" s="1044">
        <v>28845</v>
      </c>
      <c r="E11" s="1060">
        <v>102.4</v>
      </c>
      <c r="F11" s="980">
        <v>101.6</v>
      </c>
      <c r="G11" s="1061">
        <v>99.5</v>
      </c>
    </row>
    <row r="12" spans="1:7" ht="17.25" customHeight="1">
      <c r="A12" s="1042" t="s">
        <v>1260</v>
      </c>
      <c r="B12" s="1043">
        <v>25051</v>
      </c>
      <c r="C12" s="344">
        <v>25433</v>
      </c>
      <c r="D12" s="1044">
        <v>25545</v>
      </c>
      <c r="E12" s="1060">
        <v>102.3</v>
      </c>
      <c r="F12" s="980">
        <v>101.6</v>
      </c>
      <c r="G12" s="1061">
        <v>100.4</v>
      </c>
    </row>
    <row r="13" spans="1:7" ht="17.25" customHeight="1">
      <c r="A13" s="1042" t="s">
        <v>1261</v>
      </c>
      <c r="B13" s="1043">
        <v>45551</v>
      </c>
      <c r="C13" s="344">
        <v>46196</v>
      </c>
      <c r="D13" s="1044">
        <v>49833</v>
      </c>
      <c r="E13" s="1060">
        <v>97.6</v>
      </c>
      <c r="F13" s="980">
        <v>101.5</v>
      </c>
      <c r="G13" s="1061">
        <v>108</v>
      </c>
    </row>
    <row r="14" spans="1:7" ht="17.25" customHeight="1">
      <c r="A14" s="1042" t="s">
        <v>1262</v>
      </c>
      <c r="B14" s="1043">
        <v>39780</v>
      </c>
      <c r="C14" s="344">
        <v>41355</v>
      </c>
      <c r="D14" s="1044">
        <v>43921</v>
      </c>
      <c r="E14" s="1060">
        <v>101.2</v>
      </c>
      <c r="F14" s="980">
        <v>103.9</v>
      </c>
      <c r="G14" s="1061">
        <v>106.2</v>
      </c>
    </row>
    <row r="15" spans="1:7" ht="17.25" customHeight="1">
      <c r="A15" s="1042" t="s">
        <v>1263</v>
      </c>
      <c r="B15" s="1043">
        <v>41122</v>
      </c>
      <c r="C15" s="344">
        <v>43886</v>
      </c>
      <c r="D15" s="1044">
        <v>49912</v>
      </c>
      <c r="E15" s="1060">
        <v>97.9</v>
      </c>
      <c r="F15" s="980">
        <v>106.6</v>
      </c>
      <c r="G15" s="1061">
        <v>113.9</v>
      </c>
    </row>
    <row r="16" spans="1:7" ht="17.25" customHeight="1">
      <c r="A16" s="1042" t="s">
        <v>1264</v>
      </c>
      <c r="B16" s="1043">
        <v>35470</v>
      </c>
      <c r="C16" s="344">
        <v>38118</v>
      </c>
      <c r="D16" s="1044">
        <v>43534</v>
      </c>
      <c r="E16" s="1060">
        <v>98.2</v>
      </c>
      <c r="F16" s="980">
        <v>107.5</v>
      </c>
      <c r="G16" s="1061">
        <v>114.4</v>
      </c>
    </row>
    <row r="17" spans="1:7" ht="17.25" customHeight="1">
      <c r="A17" s="1042" t="s">
        <v>1265</v>
      </c>
      <c r="B17" s="1043">
        <v>79146</v>
      </c>
      <c r="C17" s="344">
        <v>81659</v>
      </c>
      <c r="D17" s="1044">
        <v>79048</v>
      </c>
      <c r="E17" s="1060">
        <v>101.1</v>
      </c>
      <c r="F17" s="980">
        <v>103.5</v>
      </c>
      <c r="G17" s="1061">
        <v>97.1</v>
      </c>
    </row>
    <row r="18" spans="1:7" ht="17.25" customHeight="1">
      <c r="A18" s="1042" t="s">
        <v>1266</v>
      </c>
      <c r="B18" s="1043">
        <v>65119</v>
      </c>
      <c r="C18" s="344">
        <v>62232</v>
      </c>
      <c r="D18" s="1044">
        <v>65789</v>
      </c>
      <c r="E18" s="1060">
        <v>93.8</v>
      </c>
      <c r="F18" s="980">
        <v>94.7</v>
      </c>
      <c r="G18" s="1061">
        <v>106.3</v>
      </c>
    </row>
    <row r="19" spans="1:7" ht="17.25" customHeight="1">
      <c r="A19" s="1042" t="s">
        <v>1267</v>
      </c>
      <c r="B19" s="1043">
        <v>7773</v>
      </c>
      <c r="C19" s="344">
        <v>8419</v>
      </c>
      <c r="D19" s="1044">
        <v>8718</v>
      </c>
      <c r="E19" s="1060">
        <v>100.2</v>
      </c>
      <c r="F19" s="980">
        <v>108.3</v>
      </c>
      <c r="G19" s="1061">
        <v>103.6</v>
      </c>
    </row>
    <row r="20" spans="1:7" ht="17.25" customHeight="1">
      <c r="A20" s="1042" t="s">
        <v>1268</v>
      </c>
      <c r="B20" s="1043">
        <v>7408</v>
      </c>
      <c r="C20" s="344">
        <v>7790</v>
      </c>
      <c r="D20" s="1044">
        <v>8025</v>
      </c>
      <c r="E20" s="1060">
        <v>100.6</v>
      </c>
      <c r="F20" s="980">
        <v>105.2</v>
      </c>
      <c r="G20" s="1061">
        <v>103</v>
      </c>
    </row>
    <row r="21" spans="1:7" ht="17.25" customHeight="1">
      <c r="A21" s="1042" t="s">
        <v>1269</v>
      </c>
      <c r="B21" s="1043">
        <v>28968</v>
      </c>
      <c r="C21" s="344">
        <v>29521</v>
      </c>
      <c r="D21" s="1044">
        <v>33424</v>
      </c>
      <c r="E21" s="1060">
        <v>90.3</v>
      </c>
      <c r="F21" s="980">
        <v>102.2</v>
      </c>
      <c r="G21" s="1061">
        <v>113.2</v>
      </c>
    </row>
    <row r="22" spans="1:7" ht="17.25" customHeight="1">
      <c r="A22" s="1042" t="s">
        <v>1270</v>
      </c>
      <c r="B22" s="1043">
        <v>27598</v>
      </c>
      <c r="C22" s="344">
        <v>27321</v>
      </c>
      <c r="D22" s="1044">
        <v>27971</v>
      </c>
      <c r="E22" s="1060">
        <v>91.9</v>
      </c>
      <c r="F22" s="980">
        <v>98.9</v>
      </c>
      <c r="G22" s="1061">
        <v>102.5</v>
      </c>
    </row>
    <row r="23" spans="1:11" ht="15.75">
      <c r="A23" s="1042" t="s">
        <v>1271</v>
      </c>
      <c r="B23" s="343">
        <v>1908</v>
      </c>
      <c r="C23" s="344">
        <v>2445</v>
      </c>
      <c r="D23" s="1062">
        <v>2271</v>
      </c>
      <c r="E23" s="1063">
        <v>95</v>
      </c>
      <c r="F23" s="980">
        <v>128.3</v>
      </c>
      <c r="G23" s="1064">
        <v>92.8</v>
      </c>
      <c r="H23" s="1055"/>
      <c r="I23" s="1055"/>
      <c r="J23" s="1055"/>
      <c r="K23" s="33"/>
    </row>
    <row r="24" spans="1:11" ht="15.75">
      <c r="A24" s="1042" t="s">
        <v>1272</v>
      </c>
      <c r="B24" s="343">
        <v>67968</v>
      </c>
      <c r="C24" s="344">
        <v>69608</v>
      </c>
      <c r="D24" s="1062">
        <v>71488</v>
      </c>
      <c r="E24" s="1063">
        <v>101.8</v>
      </c>
      <c r="F24" s="980">
        <v>102.4</v>
      </c>
      <c r="G24" s="1064">
        <v>102.7</v>
      </c>
      <c r="H24" s="1055"/>
      <c r="I24" s="1055"/>
      <c r="J24" s="1055"/>
      <c r="K24" s="33"/>
    </row>
    <row r="25" spans="1:11" ht="16.5" thickBot="1">
      <c r="A25" s="1047" t="s">
        <v>1273</v>
      </c>
      <c r="B25" s="374">
        <v>24059</v>
      </c>
      <c r="C25" s="375">
        <v>23480</v>
      </c>
      <c r="D25" s="1065">
        <v>23142</v>
      </c>
      <c r="E25" s="1066">
        <v>95.5</v>
      </c>
      <c r="F25" s="1008">
        <v>97.4</v>
      </c>
      <c r="G25" s="1067">
        <v>98.5</v>
      </c>
      <c r="H25" s="1055"/>
      <c r="I25" s="1055"/>
      <c r="J25" s="1055"/>
      <c r="K25" s="33"/>
    </row>
    <row r="26" ht="15">
      <c r="A26" s="31" t="s">
        <v>1251</v>
      </c>
    </row>
    <row r="27" ht="15">
      <c r="A27" s="31" t="s">
        <v>1227</v>
      </c>
    </row>
  </sheetData>
  <mergeCells count="3">
    <mergeCell ref="B4:D5"/>
    <mergeCell ref="E4:G4"/>
    <mergeCell ref="E5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4">
      <selection activeCell="B17" sqref="B17"/>
    </sheetView>
  </sheetViews>
  <sheetFormatPr defaultColWidth="9.00390625" defaultRowHeight="12.75"/>
  <cols>
    <col min="2" max="2" width="39.375" style="0" customWidth="1"/>
  </cols>
  <sheetData>
    <row r="1" spans="1:8" ht="15.75">
      <c r="A1" s="52" t="s">
        <v>293</v>
      </c>
      <c r="B1" s="53"/>
      <c r="C1" s="33"/>
      <c r="D1" s="33"/>
      <c r="E1" s="54"/>
      <c r="F1" s="33"/>
      <c r="G1" s="54"/>
      <c r="H1" s="33"/>
    </row>
    <row r="2" spans="1:8" ht="16.5" thickBot="1">
      <c r="A2" s="55"/>
      <c r="B2" s="53"/>
      <c r="C2" s="33"/>
      <c r="D2" s="33"/>
      <c r="E2" s="54"/>
      <c r="F2" s="33"/>
      <c r="G2" s="56" t="s">
        <v>294</v>
      </c>
      <c r="H2" s="33"/>
    </row>
    <row r="3" spans="1:8" ht="15.75">
      <c r="A3" s="57"/>
      <c r="B3" s="58" t="s">
        <v>295</v>
      </c>
      <c r="C3" s="59" t="s">
        <v>296</v>
      </c>
      <c r="D3" s="59" t="s">
        <v>296</v>
      </c>
      <c r="E3" s="60" t="s">
        <v>297</v>
      </c>
      <c r="F3" s="59" t="s">
        <v>296</v>
      </c>
      <c r="G3" s="61" t="s">
        <v>297</v>
      </c>
      <c r="H3" s="33"/>
    </row>
    <row r="4" spans="1:8" ht="15.75">
      <c r="A4" s="62"/>
      <c r="B4" s="63"/>
      <c r="C4" s="64" t="s">
        <v>298</v>
      </c>
      <c r="D4" s="64" t="s">
        <v>299</v>
      </c>
      <c r="E4" s="64" t="s">
        <v>299</v>
      </c>
      <c r="F4" s="64" t="s">
        <v>300</v>
      </c>
      <c r="G4" s="65" t="s">
        <v>300</v>
      </c>
      <c r="H4" s="33"/>
    </row>
    <row r="5" spans="1:8" ht="16.5" thickBot="1">
      <c r="A5" s="66"/>
      <c r="B5" s="67"/>
      <c r="C5" s="68"/>
      <c r="D5" s="68" t="s">
        <v>301</v>
      </c>
      <c r="E5" s="68" t="s">
        <v>301</v>
      </c>
      <c r="F5" s="68" t="s">
        <v>302</v>
      </c>
      <c r="G5" s="69" t="s">
        <v>302</v>
      </c>
      <c r="H5" s="33"/>
    </row>
    <row r="6" spans="1:8" ht="15.75">
      <c r="A6" s="62" t="s">
        <v>303</v>
      </c>
      <c r="B6" s="70" t="s">
        <v>304</v>
      </c>
      <c r="C6" s="71">
        <v>23102</v>
      </c>
      <c r="D6" s="71">
        <v>20057</v>
      </c>
      <c r="E6" s="72">
        <v>86.8</v>
      </c>
      <c r="F6" s="71">
        <v>1376</v>
      </c>
      <c r="G6" s="73">
        <v>6.1</v>
      </c>
      <c r="H6" s="33"/>
    </row>
    <row r="7" spans="1:8" ht="15.75">
      <c r="A7" s="62"/>
      <c r="B7" s="70" t="s">
        <v>305</v>
      </c>
      <c r="C7" s="71">
        <v>10568</v>
      </c>
      <c r="D7" s="71">
        <v>9881</v>
      </c>
      <c r="E7" s="72">
        <v>93.5</v>
      </c>
      <c r="F7" s="71">
        <v>248</v>
      </c>
      <c r="G7" s="73">
        <v>2.3</v>
      </c>
      <c r="H7" s="33"/>
    </row>
    <row r="8" spans="1:8" ht="15.75">
      <c r="A8" s="62" t="s">
        <v>303</v>
      </c>
      <c r="B8" s="70" t="s">
        <v>306</v>
      </c>
      <c r="C8" s="71">
        <v>10464</v>
      </c>
      <c r="D8" s="71">
        <v>8217</v>
      </c>
      <c r="E8" s="72">
        <v>78.5</v>
      </c>
      <c r="F8" s="71">
        <v>812</v>
      </c>
      <c r="G8" s="73">
        <v>7.8</v>
      </c>
      <c r="H8" s="33"/>
    </row>
    <row r="9" spans="1:8" ht="15.75">
      <c r="A9" s="62" t="s">
        <v>303</v>
      </c>
      <c r="B9" s="70" t="s">
        <v>307</v>
      </c>
      <c r="C9" s="71">
        <v>6235</v>
      </c>
      <c r="D9" s="71">
        <v>4835</v>
      </c>
      <c r="E9" s="72">
        <v>77.5</v>
      </c>
      <c r="F9" s="71">
        <v>496</v>
      </c>
      <c r="G9" s="73">
        <v>7.9</v>
      </c>
      <c r="H9" s="33"/>
    </row>
    <row r="10" spans="1:8" ht="15.75">
      <c r="A10" s="62" t="s">
        <v>303</v>
      </c>
      <c r="B10" s="70" t="s">
        <v>308</v>
      </c>
      <c r="C10" s="71">
        <v>5487</v>
      </c>
      <c r="D10" s="71">
        <v>3572</v>
      </c>
      <c r="E10" s="72">
        <v>65.1</v>
      </c>
      <c r="F10" s="71">
        <v>767</v>
      </c>
      <c r="G10" s="73">
        <v>14</v>
      </c>
      <c r="H10" s="33"/>
    </row>
    <row r="11" spans="1:8" ht="15.75">
      <c r="A11" s="62"/>
      <c r="B11" s="70" t="s">
        <v>309</v>
      </c>
      <c r="C11" s="71">
        <v>364</v>
      </c>
      <c r="D11" s="71">
        <v>90</v>
      </c>
      <c r="E11" s="72">
        <v>24.7</v>
      </c>
      <c r="F11" s="71">
        <v>172</v>
      </c>
      <c r="G11" s="73">
        <v>47.2</v>
      </c>
      <c r="H11" s="33"/>
    </row>
    <row r="12" spans="1:8" ht="15.75">
      <c r="A12" s="62" t="s">
        <v>303</v>
      </c>
      <c r="B12" s="70" t="s">
        <v>310</v>
      </c>
      <c r="C12" s="71">
        <v>1123</v>
      </c>
      <c r="D12" s="71">
        <v>809</v>
      </c>
      <c r="E12" s="72">
        <v>72</v>
      </c>
      <c r="F12" s="71">
        <v>120</v>
      </c>
      <c r="G12" s="73">
        <v>10.7</v>
      </c>
      <c r="H12" s="33"/>
    </row>
    <row r="13" spans="1:8" ht="15.75">
      <c r="A13" s="62" t="s">
        <v>303</v>
      </c>
      <c r="B13" s="70" t="s">
        <v>311</v>
      </c>
      <c r="C13" s="71">
        <v>4131</v>
      </c>
      <c r="D13" s="71">
        <v>3399</v>
      </c>
      <c r="E13" s="72">
        <v>82.3</v>
      </c>
      <c r="F13" s="71">
        <v>416</v>
      </c>
      <c r="G13" s="73">
        <v>9.8</v>
      </c>
      <c r="H13" s="33"/>
    </row>
    <row r="14" spans="1:8" ht="15.75">
      <c r="A14" s="62" t="s">
        <v>303</v>
      </c>
      <c r="B14" s="70" t="s">
        <v>312</v>
      </c>
      <c r="C14" s="71">
        <v>895</v>
      </c>
      <c r="D14" s="71">
        <v>702</v>
      </c>
      <c r="E14" s="72">
        <v>78.4</v>
      </c>
      <c r="F14" s="71">
        <v>71</v>
      </c>
      <c r="G14" s="73">
        <v>7.9</v>
      </c>
      <c r="H14" s="33"/>
    </row>
    <row r="15" spans="1:8" ht="15.75">
      <c r="A15" s="62" t="s">
        <v>303</v>
      </c>
      <c r="B15" s="70" t="s">
        <v>313</v>
      </c>
      <c r="C15" s="71">
        <v>315</v>
      </c>
      <c r="D15" s="71">
        <v>218</v>
      </c>
      <c r="E15" s="72">
        <v>69.2</v>
      </c>
      <c r="F15" s="71">
        <v>10</v>
      </c>
      <c r="G15" s="73">
        <v>3.2</v>
      </c>
      <c r="H15" s="33"/>
    </row>
    <row r="16" spans="1:8" ht="15.75">
      <c r="A16" s="62" t="s">
        <v>303</v>
      </c>
      <c r="B16" s="70" t="s">
        <v>314</v>
      </c>
      <c r="C16" s="71">
        <v>23</v>
      </c>
      <c r="D16" s="71">
        <v>22</v>
      </c>
      <c r="E16" s="72">
        <v>95.6</v>
      </c>
      <c r="F16" s="74" t="s">
        <v>315</v>
      </c>
      <c r="G16" s="75" t="s">
        <v>315</v>
      </c>
      <c r="H16" s="33"/>
    </row>
    <row r="17" spans="1:8" ht="15.75">
      <c r="A17" s="62" t="s">
        <v>303</v>
      </c>
      <c r="B17" s="70" t="s">
        <v>316</v>
      </c>
      <c r="C17" s="71">
        <v>49</v>
      </c>
      <c r="D17" s="71">
        <v>41</v>
      </c>
      <c r="E17" s="72">
        <v>83.7</v>
      </c>
      <c r="F17" s="71">
        <v>3</v>
      </c>
      <c r="G17" s="73">
        <v>6.1</v>
      </c>
      <c r="H17" s="33"/>
    </row>
    <row r="18" spans="1:8" ht="15.75">
      <c r="A18" s="62" t="s">
        <v>303</v>
      </c>
      <c r="B18" s="70" t="s">
        <v>317</v>
      </c>
      <c r="C18" s="71">
        <v>3477</v>
      </c>
      <c r="D18" s="71">
        <v>2822</v>
      </c>
      <c r="E18" s="72">
        <v>81.2</v>
      </c>
      <c r="F18" s="71">
        <v>280</v>
      </c>
      <c r="G18" s="73">
        <v>8</v>
      </c>
      <c r="H18" s="33"/>
    </row>
    <row r="19" spans="1:8" ht="15.75">
      <c r="A19" s="62" t="s">
        <v>303</v>
      </c>
      <c r="B19" s="70" t="s">
        <v>318</v>
      </c>
      <c r="C19" s="71">
        <v>1282</v>
      </c>
      <c r="D19" s="71">
        <v>987</v>
      </c>
      <c r="E19" s="72">
        <v>77</v>
      </c>
      <c r="F19" s="71">
        <v>149</v>
      </c>
      <c r="G19" s="73">
        <v>11.6</v>
      </c>
      <c r="H19" s="33"/>
    </row>
    <row r="20" spans="1:8" ht="15.75">
      <c r="A20" s="62" t="s">
        <v>303</v>
      </c>
      <c r="B20" s="70" t="s">
        <v>319</v>
      </c>
      <c r="C20" s="71">
        <v>4154</v>
      </c>
      <c r="D20" s="71">
        <v>3564</v>
      </c>
      <c r="E20" s="72">
        <v>85.8</v>
      </c>
      <c r="F20" s="71">
        <v>277</v>
      </c>
      <c r="G20" s="73">
        <v>6.7</v>
      </c>
      <c r="H20" s="33"/>
    </row>
    <row r="21" spans="1:8" ht="15.75">
      <c r="A21" s="62"/>
      <c r="B21" s="70" t="s">
        <v>320</v>
      </c>
      <c r="C21" s="71">
        <v>3027</v>
      </c>
      <c r="D21" s="71">
        <v>2560</v>
      </c>
      <c r="E21" s="72">
        <v>84.6</v>
      </c>
      <c r="F21" s="71">
        <v>226</v>
      </c>
      <c r="G21" s="73">
        <v>7.5</v>
      </c>
      <c r="H21" s="33"/>
    </row>
    <row r="22" spans="1:8" ht="15.75">
      <c r="A22" s="62" t="s">
        <v>303</v>
      </c>
      <c r="B22" s="70" t="s">
        <v>321</v>
      </c>
      <c r="C22" s="71">
        <v>8880</v>
      </c>
      <c r="D22" s="71">
        <v>8123</v>
      </c>
      <c r="E22" s="72">
        <v>88.8</v>
      </c>
      <c r="F22" s="71">
        <v>362</v>
      </c>
      <c r="G22" s="73">
        <v>4.1</v>
      </c>
      <c r="H22" s="33"/>
    </row>
    <row r="23" spans="1:8" ht="15.75">
      <c r="A23" s="62"/>
      <c r="B23" s="70" t="s">
        <v>322</v>
      </c>
      <c r="C23" s="71">
        <v>5456</v>
      </c>
      <c r="D23" s="71">
        <v>5227</v>
      </c>
      <c r="E23" s="72">
        <v>95.8</v>
      </c>
      <c r="F23" s="71">
        <v>60</v>
      </c>
      <c r="G23" s="73">
        <v>1.1</v>
      </c>
      <c r="H23" s="33"/>
    </row>
    <row r="24" spans="1:8" ht="15.75">
      <c r="A24" s="62" t="s">
        <v>303</v>
      </c>
      <c r="B24" s="70" t="s">
        <v>323</v>
      </c>
      <c r="C24" s="71">
        <v>2655</v>
      </c>
      <c r="D24" s="71">
        <v>2379</v>
      </c>
      <c r="E24" s="72">
        <v>89.6</v>
      </c>
      <c r="F24" s="71">
        <v>110</v>
      </c>
      <c r="G24" s="73">
        <v>4.1</v>
      </c>
      <c r="H24" s="33"/>
    </row>
    <row r="25" spans="1:8" ht="15.75">
      <c r="A25" s="62" t="s">
        <v>303</v>
      </c>
      <c r="B25" s="70" t="s">
        <v>324</v>
      </c>
      <c r="C25" s="71">
        <v>14993</v>
      </c>
      <c r="D25" s="71">
        <v>14189</v>
      </c>
      <c r="E25" s="72">
        <v>94.6</v>
      </c>
      <c r="F25" s="71">
        <v>171</v>
      </c>
      <c r="G25" s="73">
        <v>1.1</v>
      </c>
      <c r="H25" s="33"/>
    </row>
    <row r="26" spans="1:8" ht="15.75">
      <c r="A26" s="62" t="s">
        <v>303</v>
      </c>
      <c r="B26" s="70" t="s">
        <v>325</v>
      </c>
      <c r="C26" s="71">
        <v>1201</v>
      </c>
      <c r="D26" s="71">
        <v>1103</v>
      </c>
      <c r="E26" s="72">
        <v>91.8</v>
      </c>
      <c r="F26" s="71">
        <v>35</v>
      </c>
      <c r="G26" s="73">
        <v>2.9</v>
      </c>
      <c r="H26" s="33"/>
    </row>
    <row r="27" spans="1:8" ht="15.75">
      <c r="A27" s="62" t="s">
        <v>303</v>
      </c>
      <c r="B27" s="70" t="s">
        <v>326</v>
      </c>
      <c r="C27" s="71">
        <v>821</v>
      </c>
      <c r="D27" s="71">
        <v>345</v>
      </c>
      <c r="E27" s="72">
        <v>42</v>
      </c>
      <c r="F27" s="71">
        <v>105</v>
      </c>
      <c r="G27" s="73">
        <v>12.8</v>
      </c>
      <c r="H27" s="33"/>
    </row>
    <row r="28" spans="1:8" ht="15.75">
      <c r="A28" s="62" t="s">
        <v>303</v>
      </c>
      <c r="B28" s="70" t="s">
        <v>327</v>
      </c>
      <c r="C28" s="71">
        <v>3188</v>
      </c>
      <c r="D28" s="71">
        <v>2860</v>
      </c>
      <c r="E28" s="72">
        <v>89.7</v>
      </c>
      <c r="F28" s="71">
        <v>126</v>
      </c>
      <c r="G28" s="73">
        <v>3.9</v>
      </c>
      <c r="H28" s="33"/>
    </row>
    <row r="29" spans="1:8" ht="15.75">
      <c r="A29" s="62" t="s">
        <v>303</v>
      </c>
      <c r="B29" s="70" t="s">
        <v>328</v>
      </c>
      <c r="C29" s="71">
        <v>2995</v>
      </c>
      <c r="D29" s="71">
        <v>1889</v>
      </c>
      <c r="E29" s="72">
        <v>63.1</v>
      </c>
      <c r="F29" s="71">
        <v>498</v>
      </c>
      <c r="G29" s="73">
        <v>16.6</v>
      </c>
      <c r="H29" s="33"/>
    </row>
    <row r="30" spans="1:8" ht="15.75">
      <c r="A30" s="62" t="s">
        <v>303</v>
      </c>
      <c r="B30" s="70" t="s">
        <v>329</v>
      </c>
      <c r="C30" s="71">
        <v>6343</v>
      </c>
      <c r="D30" s="71">
        <v>4899</v>
      </c>
      <c r="E30" s="72">
        <v>77.2</v>
      </c>
      <c r="F30" s="71">
        <v>884</v>
      </c>
      <c r="G30" s="73">
        <v>13.9</v>
      </c>
      <c r="H30" s="33"/>
    </row>
    <row r="31" spans="1:8" ht="15.75">
      <c r="A31" s="62" t="s">
        <v>303</v>
      </c>
      <c r="B31" s="70" t="s">
        <v>330</v>
      </c>
      <c r="C31" s="71">
        <v>1763</v>
      </c>
      <c r="D31" s="71">
        <v>1571</v>
      </c>
      <c r="E31" s="72">
        <v>89.1</v>
      </c>
      <c r="F31" s="71">
        <v>85</v>
      </c>
      <c r="G31" s="73">
        <v>4.8</v>
      </c>
      <c r="H31" s="33"/>
    </row>
    <row r="32" spans="1:8" ht="15.75">
      <c r="A32" s="62" t="s">
        <v>303</v>
      </c>
      <c r="B32" s="70" t="s">
        <v>331</v>
      </c>
      <c r="C32" s="71">
        <v>1854</v>
      </c>
      <c r="D32" s="71">
        <v>1101</v>
      </c>
      <c r="E32" s="72">
        <v>59.4</v>
      </c>
      <c r="F32" s="71">
        <v>317</v>
      </c>
      <c r="G32" s="73">
        <v>17.1</v>
      </c>
      <c r="H32" s="33"/>
    </row>
    <row r="33" spans="1:8" ht="15.75">
      <c r="A33" s="62" t="s">
        <v>303</v>
      </c>
      <c r="B33" s="70" t="s">
        <v>332</v>
      </c>
      <c r="C33" s="71">
        <v>354</v>
      </c>
      <c r="D33" s="71">
        <v>246</v>
      </c>
      <c r="E33" s="72">
        <v>69.5</v>
      </c>
      <c r="F33" s="71">
        <v>78</v>
      </c>
      <c r="G33" s="73">
        <v>22</v>
      </c>
      <c r="H33" s="33"/>
    </row>
    <row r="34" spans="1:8" ht="15.75">
      <c r="A34" s="62" t="s">
        <v>303</v>
      </c>
      <c r="B34" s="70" t="s">
        <v>333</v>
      </c>
      <c r="C34" s="71">
        <v>354</v>
      </c>
      <c r="D34" s="71">
        <v>303</v>
      </c>
      <c r="E34" s="72">
        <v>85.6</v>
      </c>
      <c r="F34" s="71">
        <v>26</v>
      </c>
      <c r="G34" s="73">
        <v>7.3</v>
      </c>
      <c r="H34" s="33"/>
    </row>
    <row r="35" spans="1:8" ht="15.75">
      <c r="A35" s="62" t="s">
        <v>303</v>
      </c>
      <c r="B35" s="70" t="s">
        <v>334</v>
      </c>
      <c r="C35" s="71">
        <v>239</v>
      </c>
      <c r="D35" s="71">
        <v>201</v>
      </c>
      <c r="E35" s="72">
        <v>84.1</v>
      </c>
      <c r="F35" s="71">
        <v>21</v>
      </c>
      <c r="G35" s="73">
        <v>8.8</v>
      </c>
      <c r="H35" s="33"/>
    </row>
    <row r="36" spans="1:8" ht="15.75">
      <c r="A36" s="62" t="s">
        <v>303</v>
      </c>
      <c r="B36" s="70" t="s">
        <v>335</v>
      </c>
      <c r="C36" s="71">
        <v>2386</v>
      </c>
      <c r="D36" s="71">
        <v>1735</v>
      </c>
      <c r="E36" s="72">
        <v>72.7</v>
      </c>
      <c r="F36" s="71">
        <v>255</v>
      </c>
      <c r="G36" s="73">
        <v>10.7</v>
      </c>
      <c r="H36" s="33"/>
    </row>
    <row r="37" spans="1:8" ht="15.75">
      <c r="A37" s="62" t="s">
        <v>303</v>
      </c>
      <c r="B37" s="70" t="s">
        <v>336</v>
      </c>
      <c r="C37" s="71">
        <v>396</v>
      </c>
      <c r="D37" s="71">
        <v>356</v>
      </c>
      <c r="E37" s="72">
        <v>89.9</v>
      </c>
      <c r="F37" s="71">
        <v>17</v>
      </c>
      <c r="G37" s="73">
        <v>4.3</v>
      </c>
      <c r="H37" s="33"/>
    </row>
    <row r="38" spans="1:8" ht="16.5" thickBot="1">
      <c r="A38" s="66" t="s">
        <v>303</v>
      </c>
      <c r="B38" s="76" t="s">
        <v>337</v>
      </c>
      <c r="C38" s="77">
        <v>5067</v>
      </c>
      <c r="D38" s="77">
        <v>2088</v>
      </c>
      <c r="E38" s="78">
        <v>41.2</v>
      </c>
      <c r="F38" s="77">
        <v>1731</v>
      </c>
      <c r="G38" s="79">
        <v>34.2</v>
      </c>
      <c r="H38" s="33"/>
    </row>
    <row r="39" spans="1:8" ht="15.75">
      <c r="A39" s="55"/>
      <c r="B39" s="80"/>
      <c r="C39" s="33"/>
      <c r="D39" s="81"/>
      <c r="E39" s="82"/>
      <c r="F39" s="81"/>
      <c r="G39" s="82"/>
      <c r="H39" s="33"/>
    </row>
    <row r="40" spans="1:8" ht="12.75">
      <c r="A40" s="83" t="s">
        <v>338</v>
      </c>
      <c r="B40" s="80"/>
      <c r="C40" s="51"/>
      <c r="D40" s="84"/>
      <c r="E40" s="85"/>
      <c r="F40" s="84"/>
      <c r="G40" s="85"/>
      <c r="H40" s="51"/>
    </row>
    <row r="41" spans="1:8" ht="12.75">
      <c r="A41" s="83"/>
      <c r="B41" s="80" t="s">
        <v>339</v>
      </c>
      <c r="C41" s="51"/>
      <c r="D41" s="84"/>
      <c r="E41" s="85"/>
      <c r="F41" s="84"/>
      <c r="G41" s="85"/>
      <c r="H41" s="51"/>
    </row>
    <row r="42" spans="1:8" ht="12.75">
      <c r="A42" s="83" t="s">
        <v>340</v>
      </c>
      <c r="B42" s="80"/>
      <c r="C42" s="84"/>
      <c r="D42" s="84"/>
      <c r="E42" s="85"/>
      <c r="F42" s="84"/>
      <c r="G42" s="85"/>
      <c r="H42" s="51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E19" sqref="E19"/>
    </sheetView>
  </sheetViews>
  <sheetFormatPr defaultColWidth="9.00390625" defaultRowHeight="12.75"/>
  <cols>
    <col min="1" max="1" width="50.125" style="51" customWidth="1"/>
    <col min="2" max="2" width="6.625" style="33" customWidth="1"/>
    <col min="3" max="5" width="10.125" style="51" customWidth="1"/>
    <col min="6" max="9" width="9.125" style="51" customWidth="1" collapsed="1"/>
    <col min="10" max="16384" width="9.125" style="51" customWidth="1"/>
  </cols>
  <sheetData>
    <row r="1" spans="1:4" ht="16.5">
      <c r="A1" s="1068" t="s">
        <v>1274</v>
      </c>
      <c r="B1" s="1069"/>
      <c r="C1" s="1070"/>
      <c r="D1" s="1071"/>
    </row>
    <row r="2" spans="1:4" ht="16.5" customHeight="1">
      <c r="A2" s="1069" t="s">
        <v>1275</v>
      </c>
      <c r="B2" s="1072"/>
      <c r="C2" s="1073"/>
      <c r="D2" s="33"/>
    </row>
    <row r="3" spans="1:4" ht="16.5" customHeight="1">
      <c r="A3" s="1069"/>
      <c r="B3" s="1072"/>
      <c r="C3" s="1073"/>
      <c r="D3" s="33"/>
    </row>
    <row r="4" spans="1:5" ht="20.25" customHeight="1" thickBot="1">
      <c r="A4" s="33" t="s">
        <v>1276</v>
      </c>
      <c r="B4" s="718"/>
      <c r="C4" s="1074"/>
      <c r="E4" s="3" t="s">
        <v>1277</v>
      </c>
    </row>
    <row r="5" spans="1:5" ht="29.25" customHeight="1" thickBot="1">
      <c r="A5" s="832" t="s">
        <v>1278</v>
      </c>
      <c r="B5" s="1075" t="s">
        <v>1279</v>
      </c>
      <c r="C5" s="1076" t="s">
        <v>1280</v>
      </c>
      <c r="D5" s="1077" t="s">
        <v>773</v>
      </c>
      <c r="E5" s="1078" t="s">
        <v>774</v>
      </c>
    </row>
    <row r="6" spans="1:5" ht="21.75" customHeight="1">
      <c r="A6" s="773" t="s">
        <v>1281</v>
      </c>
      <c r="B6" s="1079" t="s">
        <v>787</v>
      </c>
      <c r="C6" s="1080">
        <v>16.96</v>
      </c>
      <c r="D6" s="1081">
        <v>17.12</v>
      </c>
      <c r="E6" s="1082">
        <v>17.79</v>
      </c>
    </row>
    <row r="7" spans="1:5" ht="21.75" customHeight="1">
      <c r="A7" s="773" t="s">
        <v>1282</v>
      </c>
      <c r="B7" s="1079" t="s">
        <v>787</v>
      </c>
      <c r="C7" s="1080">
        <v>14.42</v>
      </c>
      <c r="D7" s="1083">
        <v>14.4</v>
      </c>
      <c r="E7" s="1082">
        <v>15.03</v>
      </c>
    </row>
    <row r="8" spans="1:5" ht="21.75" customHeight="1">
      <c r="A8" s="773" t="s">
        <v>1283</v>
      </c>
      <c r="B8" s="1079" t="s">
        <v>787</v>
      </c>
      <c r="C8" s="1080">
        <v>11.6</v>
      </c>
      <c r="D8" s="1083">
        <v>12.54</v>
      </c>
      <c r="E8" s="1082">
        <v>13.37</v>
      </c>
    </row>
    <row r="9" spans="1:5" ht="21.75" customHeight="1">
      <c r="A9" s="1084" t="s">
        <v>1284</v>
      </c>
      <c r="B9" s="1085" t="s">
        <v>787</v>
      </c>
      <c r="C9" s="1086">
        <v>10.31</v>
      </c>
      <c r="D9" s="1087">
        <v>11.49</v>
      </c>
      <c r="E9" s="1088">
        <v>12.16</v>
      </c>
    </row>
    <row r="10" spans="1:5" ht="21.75" customHeight="1">
      <c r="A10" s="773" t="s">
        <v>1285</v>
      </c>
      <c r="B10" s="1079" t="s">
        <v>787</v>
      </c>
      <c r="C10" s="1080">
        <v>55.4</v>
      </c>
      <c r="D10" s="1083">
        <v>59.82</v>
      </c>
      <c r="E10" s="1082">
        <v>62.08</v>
      </c>
    </row>
    <row r="11" spans="1:5" ht="21.75" customHeight="1">
      <c r="A11" s="773" t="s">
        <v>1286</v>
      </c>
      <c r="B11" s="1079" t="s">
        <v>884</v>
      </c>
      <c r="C11" s="1080">
        <v>52.73</v>
      </c>
      <c r="D11" s="1083">
        <v>58.85</v>
      </c>
      <c r="E11" s="1082">
        <v>64.37</v>
      </c>
    </row>
    <row r="12" spans="1:5" ht="21.75" customHeight="1">
      <c r="A12" s="773" t="s">
        <v>1287</v>
      </c>
      <c r="B12" s="1079" t="s">
        <v>884</v>
      </c>
      <c r="C12" s="1080">
        <v>101.46</v>
      </c>
      <c r="D12" s="1083">
        <v>113.95</v>
      </c>
      <c r="E12" s="1082">
        <v>123.71</v>
      </c>
    </row>
    <row r="13" spans="1:5" ht="21.75" customHeight="1">
      <c r="A13" s="773" t="s">
        <v>1288</v>
      </c>
      <c r="B13" s="1079" t="s">
        <v>884</v>
      </c>
      <c r="C13" s="1080">
        <v>104</v>
      </c>
      <c r="D13" s="1083">
        <v>112.82</v>
      </c>
      <c r="E13" s="1082">
        <v>119</v>
      </c>
    </row>
    <row r="14" spans="1:5" ht="21.75" customHeight="1">
      <c r="A14" s="773" t="s">
        <v>1289</v>
      </c>
      <c r="B14" s="1079" t="s">
        <v>884</v>
      </c>
      <c r="C14" s="1080">
        <v>90.95</v>
      </c>
      <c r="D14" s="1083">
        <v>101.86</v>
      </c>
      <c r="E14" s="1082">
        <v>113.79</v>
      </c>
    </row>
    <row r="15" spans="1:5" ht="21.75" customHeight="1">
      <c r="A15" s="773" t="s">
        <v>1290</v>
      </c>
      <c r="B15" s="1079" t="s">
        <v>884</v>
      </c>
      <c r="C15" s="1080">
        <v>64.54</v>
      </c>
      <c r="D15" s="1083">
        <v>77.17</v>
      </c>
      <c r="E15" s="1082">
        <v>91.78</v>
      </c>
    </row>
    <row r="16" spans="1:5" ht="21.75" customHeight="1">
      <c r="A16" s="1084" t="s">
        <v>1291</v>
      </c>
      <c r="B16" s="1085" t="s">
        <v>884</v>
      </c>
      <c r="C16" s="1086">
        <v>91.67</v>
      </c>
      <c r="D16" s="1087">
        <v>95.97</v>
      </c>
      <c r="E16" s="1088">
        <v>94.46</v>
      </c>
    </row>
    <row r="17" spans="1:5" ht="21.75" customHeight="1">
      <c r="A17" s="773" t="s">
        <v>1292</v>
      </c>
      <c r="B17" s="1079" t="s">
        <v>884</v>
      </c>
      <c r="C17" s="1080">
        <v>87.5</v>
      </c>
      <c r="D17" s="1083">
        <v>91.15</v>
      </c>
      <c r="E17" s="1082">
        <v>88.83</v>
      </c>
    </row>
    <row r="18" spans="1:5" ht="21.75" customHeight="1">
      <c r="A18" s="773" t="s">
        <v>1293</v>
      </c>
      <c r="B18" s="1079" t="s">
        <v>884</v>
      </c>
      <c r="C18" s="1080">
        <v>106.86</v>
      </c>
      <c r="D18" s="1083">
        <v>107.49</v>
      </c>
      <c r="E18" s="1082">
        <v>83.55</v>
      </c>
    </row>
    <row r="19" spans="1:5" ht="21.75" customHeight="1">
      <c r="A19" s="773" t="s">
        <v>1294</v>
      </c>
      <c r="B19" s="1079" t="s">
        <v>884</v>
      </c>
      <c r="C19" s="1080">
        <v>141.02</v>
      </c>
      <c r="D19" s="1083">
        <v>145.66</v>
      </c>
      <c r="E19" s="1082">
        <v>114.49</v>
      </c>
    </row>
    <row r="20" spans="1:5" ht="21.75" customHeight="1">
      <c r="A20" s="773" t="s">
        <v>1295</v>
      </c>
      <c r="B20" s="1079" t="s">
        <v>884</v>
      </c>
      <c r="C20" s="1080">
        <v>76.57</v>
      </c>
      <c r="D20" s="1083">
        <v>80.89</v>
      </c>
      <c r="E20" s="1082">
        <v>68.25</v>
      </c>
    </row>
    <row r="21" spans="1:5" ht="21.75" customHeight="1">
      <c r="A21" s="773" t="s">
        <v>1296</v>
      </c>
      <c r="B21" s="1079" t="s">
        <v>884</v>
      </c>
      <c r="C21" s="1080">
        <v>144.95</v>
      </c>
      <c r="D21" s="1083">
        <v>152.55</v>
      </c>
      <c r="E21" s="1082">
        <v>148.35</v>
      </c>
    </row>
    <row r="22" spans="1:5" ht="21.75" customHeight="1">
      <c r="A22" s="1084" t="s">
        <v>1297</v>
      </c>
      <c r="B22" s="1085" t="s">
        <v>884</v>
      </c>
      <c r="C22" s="1086">
        <v>283</v>
      </c>
      <c r="D22" s="1087">
        <v>324.36</v>
      </c>
      <c r="E22" s="1088">
        <v>321.57</v>
      </c>
    </row>
    <row r="23" spans="1:5" ht="21.75" customHeight="1">
      <c r="A23" s="773" t="s">
        <v>1298</v>
      </c>
      <c r="B23" s="1079" t="s">
        <v>884</v>
      </c>
      <c r="C23" s="1080">
        <v>114.79</v>
      </c>
      <c r="D23" s="1083">
        <v>119.56</v>
      </c>
      <c r="E23" s="1082">
        <v>132.09</v>
      </c>
    </row>
    <row r="24" spans="1:5" ht="21.75" customHeight="1">
      <c r="A24" s="773" t="s">
        <v>1299</v>
      </c>
      <c r="B24" s="1079" t="s">
        <v>884</v>
      </c>
      <c r="C24" s="1080">
        <v>96.34</v>
      </c>
      <c r="D24" s="1083">
        <v>98.97</v>
      </c>
      <c r="E24" s="1082">
        <v>109.96</v>
      </c>
    </row>
    <row r="25" spans="1:5" ht="21.75" customHeight="1">
      <c r="A25" s="773" t="s">
        <v>1300</v>
      </c>
      <c r="B25" s="1079" t="s">
        <v>884</v>
      </c>
      <c r="C25" s="1080">
        <v>124.37</v>
      </c>
      <c r="D25" s="1083">
        <v>132.15</v>
      </c>
      <c r="E25" s="1082">
        <v>144.87</v>
      </c>
    </row>
    <row r="26" spans="1:5" ht="21.75" customHeight="1">
      <c r="A26" s="1084" t="s">
        <v>1301</v>
      </c>
      <c r="B26" s="1085" t="s">
        <v>884</v>
      </c>
      <c r="C26" s="1086">
        <v>115.48</v>
      </c>
      <c r="D26" s="1087">
        <v>122.84</v>
      </c>
      <c r="E26" s="1088">
        <v>133.25</v>
      </c>
    </row>
    <row r="27" spans="1:5" ht="21.75" customHeight="1">
      <c r="A27" s="773" t="s">
        <v>1302</v>
      </c>
      <c r="B27" s="1079" t="s">
        <v>884</v>
      </c>
      <c r="C27" s="1080">
        <v>71.7</v>
      </c>
      <c r="D27" s="1083">
        <v>67.38</v>
      </c>
      <c r="E27" s="1082">
        <v>69.83</v>
      </c>
    </row>
    <row r="28" spans="1:5" ht="21.75" customHeight="1">
      <c r="A28" s="773" t="s">
        <v>1303</v>
      </c>
      <c r="B28" s="1079" t="s">
        <v>884</v>
      </c>
      <c r="C28" s="1080">
        <v>120.5</v>
      </c>
      <c r="D28" s="1083">
        <v>122.62</v>
      </c>
      <c r="E28" s="1082">
        <v>123.67</v>
      </c>
    </row>
    <row r="29" spans="1:5" ht="21.75" customHeight="1" thickBot="1">
      <c r="A29" s="797" t="s">
        <v>1304</v>
      </c>
      <c r="B29" s="1089" t="s">
        <v>884</v>
      </c>
      <c r="C29" s="1090">
        <v>96.92</v>
      </c>
      <c r="D29" s="1091">
        <v>96.68</v>
      </c>
      <c r="E29" s="1092">
        <v>98.38</v>
      </c>
    </row>
    <row r="30" spans="1:4" ht="20.25" customHeight="1">
      <c r="A30" s="31" t="s">
        <v>1305</v>
      </c>
      <c r="C30" s="1073"/>
      <c r="D30" s="33"/>
    </row>
    <row r="31" spans="1:4" ht="15.75">
      <c r="A31" s="505" t="s">
        <v>1227</v>
      </c>
      <c r="C31" s="1073"/>
      <c r="D31" s="33"/>
    </row>
    <row r="32" spans="1:4" ht="15.75">
      <c r="A32" s="33"/>
      <c r="C32" s="1073"/>
      <c r="D32" s="33"/>
    </row>
    <row r="33" spans="1:4" ht="15.75">
      <c r="A33" s="33"/>
      <c r="C33" s="1073"/>
      <c r="D33" s="33"/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D25" sqref="D25"/>
    </sheetView>
  </sheetViews>
  <sheetFormatPr defaultColWidth="9.00390625" defaultRowHeight="12.75"/>
  <cols>
    <col min="1" max="1" width="39.875" style="33" customWidth="1"/>
    <col min="2" max="9" width="13.75390625" style="33" customWidth="1"/>
    <col min="10" max="16384" width="9.125" style="33" customWidth="1"/>
  </cols>
  <sheetData>
    <row r="1" spans="1:9" ht="15.75">
      <c r="A1" s="34" t="s">
        <v>1306</v>
      </c>
      <c r="B1" s="34"/>
      <c r="C1" s="34"/>
      <c r="D1" s="34"/>
      <c r="E1" s="34"/>
      <c r="F1" s="34"/>
      <c r="G1" s="34"/>
      <c r="H1" s="34"/>
      <c r="I1" s="34"/>
    </row>
    <row r="2" spans="1:9" ht="15.75">
      <c r="A2" s="33" t="s">
        <v>1307</v>
      </c>
      <c r="B2" s="34"/>
      <c r="C2" s="34"/>
      <c r="D2" s="34"/>
      <c r="E2" s="34"/>
      <c r="F2" s="34"/>
      <c r="G2" s="34"/>
      <c r="H2" s="34"/>
      <c r="I2" s="34"/>
    </row>
    <row r="3" spans="1:9" ht="16.5" thickBot="1">
      <c r="A3" s="1093" t="s">
        <v>1308</v>
      </c>
      <c r="F3" s="718"/>
      <c r="G3" s="718"/>
      <c r="H3" s="718"/>
      <c r="I3" s="3" t="s">
        <v>1309</v>
      </c>
    </row>
    <row r="4" spans="1:9" ht="15.75">
      <c r="A4" s="2053" t="s">
        <v>1310</v>
      </c>
      <c r="B4" s="2059" t="s">
        <v>1311</v>
      </c>
      <c r="C4" s="2060"/>
      <c r="D4" s="2033"/>
      <c r="E4" s="2034"/>
      <c r="F4" s="2060" t="s">
        <v>1026</v>
      </c>
      <c r="G4" s="2060"/>
      <c r="H4" s="2033"/>
      <c r="I4" s="2034"/>
    </row>
    <row r="5" spans="1:9" ht="15.75">
      <c r="A5" s="2063"/>
      <c r="B5" s="2065">
        <v>2000</v>
      </c>
      <c r="C5" s="2066"/>
      <c r="D5" s="2067">
        <v>2001</v>
      </c>
      <c r="E5" s="2068"/>
      <c r="F5" s="2067">
        <v>2000</v>
      </c>
      <c r="G5" s="2066"/>
      <c r="H5" s="2067">
        <v>2001</v>
      </c>
      <c r="I5" s="2068"/>
    </row>
    <row r="6" spans="1:9" ht="16.5" thickBot="1">
      <c r="A6" s="2064"/>
      <c r="B6" s="1094" t="s">
        <v>1312</v>
      </c>
      <c r="C6" s="673" t="s">
        <v>1313</v>
      </c>
      <c r="D6" s="672" t="s">
        <v>1312</v>
      </c>
      <c r="E6" s="1095" t="s">
        <v>1313</v>
      </c>
      <c r="F6" s="672" t="s">
        <v>1312</v>
      </c>
      <c r="G6" s="1096" t="s">
        <v>1313</v>
      </c>
      <c r="H6" s="672" t="s">
        <v>1312</v>
      </c>
      <c r="I6" s="1097" t="s">
        <v>1313</v>
      </c>
    </row>
    <row r="7" spans="1:9" ht="15.75">
      <c r="A7" s="100" t="s">
        <v>1314</v>
      </c>
      <c r="B7" s="1098">
        <v>819.216783</v>
      </c>
      <c r="C7" s="127">
        <v>103.366752</v>
      </c>
      <c r="D7" s="127">
        <v>774.472982</v>
      </c>
      <c r="E7" s="155">
        <v>68.922343</v>
      </c>
      <c r="F7" s="1099">
        <v>517.8651</v>
      </c>
      <c r="G7" s="1100">
        <v>337.958393</v>
      </c>
      <c r="H7" s="1100">
        <v>703.362606</v>
      </c>
      <c r="I7" s="1101">
        <v>485.764531</v>
      </c>
    </row>
    <row r="8" spans="1:9" ht="15.75">
      <c r="A8" s="100" t="s">
        <v>1315</v>
      </c>
      <c r="B8" s="1098">
        <v>189.779245</v>
      </c>
      <c r="C8" s="127">
        <v>115.606028</v>
      </c>
      <c r="D8" s="127">
        <v>558.525348</v>
      </c>
      <c r="E8" s="155">
        <v>377.049446</v>
      </c>
      <c r="F8" s="1098">
        <v>1510.722668</v>
      </c>
      <c r="G8" s="127">
        <v>515.727186</v>
      </c>
      <c r="H8" s="127">
        <v>2010.914514</v>
      </c>
      <c r="I8" s="155">
        <v>854.546455</v>
      </c>
    </row>
    <row r="9" spans="1:9" ht="15.75">
      <c r="A9" s="100" t="s">
        <v>1316</v>
      </c>
      <c r="B9" s="1098">
        <v>76.066967</v>
      </c>
      <c r="C9" s="127">
        <v>32.085075</v>
      </c>
      <c r="D9" s="127">
        <v>81.254113</v>
      </c>
      <c r="E9" s="155">
        <v>29.471384</v>
      </c>
      <c r="F9" s="1098">
        <v>795.502489</v>
      </c>
      <c r="G9" s="127">
        <v>89.002026</v>
      </c>
      <c r="H9" s="127">
        <v>970.225021</v>
      </c>
      <c r="I9" s="155">
        <v>113.77731</v>
      </c>
    </row>
    <row r="10" spans="1:9" ht="15.75">
      <c r="A10" s="100" t="s">
        <v>1317</v>
      </c>
      <c r="B10" s="1098">
        <v>2240.456054</v>
      </c>
      <c r="C10" s="127">
        <v>712.465269</v>
      </c>
      <c r="D10" s="127">
        <v>2939.494878</v>
      </c>
      <c r="E10" s="155">
        <v>1068.371058</v>
      </c>
      <c r="F10" s="1098">
        <v>1345.492277</v>
      </c>
      <c r="G10" s="127">
        <v>843.070426</v>
      </c>
      <c r="H10" s="127">
        <v>1492.636127</v>
      </c>
      <c r="I10" s="155">
        <v>1012.951789</v>
      </c>
    </row>
    <row r="11" spans="1:9" ht="15.75">
      <c r="A11" s="100" t="s">
        <v>1318</v>
      </c>
      <c r="B11" s="1098">
        <v>81.327678</v>
      </c>
      <c r="C11" s="127">
        <v>20.583759</v>
      </c>
      <c r="D11" s="127">
        <v>113.979856</v>
      </c>
      <c r="E11" s="155">
        <v>36.804632</v>
      </c>
      <c r="F11" s="1098">
        <v>240.655321</v>
      </c>
      <c r="G11" s="127">
        <v>12.835259</v>
      </c>
      <c r="H11" s="127">
        <v>262.734894</v>
      </c>
      <c r="I11" s="155">
        <v>10.188842</v>
      </c>
    </row>
    <row r="12" spans="1:9" ht="15.75">
      <c r="A12" s="884" t="s">
        <v>1319</v>
      </c>
      <c r="B12" s="1098">
        <v>125.707282</v>
      </c>
      <c r="C12" s="127">
        <v>92.103008</v>
      </c>
      <c r="D12" s="127">
        <v>113.866203</v>
      </c>
      <c r="E12" s="155">
        <v>82.145505</v>
      </c>
      <c r="F12" s="1098">
        <v>675.543556</v>
      </c>
      <c r="G12" s="127">
        <v>53.736823</v>
      </c>
      <c r="H12" s="127">
        <v>819.574653</v>
      </c>
      <c r="I12" s="155">
        <v>56.321736</v>
      </c>
    </row>
    <row r="13" spans="1:9" ht="15.75">
      <c r="A13" s="884" t="s">
        <v>1320</v>
      </c>
      <c r="B13" s="1098">
        <v>749.206569</v>
      </c>
      <c r="C13" s="127">
        <v>566.338826</v>
      </c>
      <c r="D13" s="127">
        <v>1047.600167</v>
      </c>
      <c r="E13" s="155">
        <v>600.559091</v>
      </c>
      <c r="F13" s="1098">
        <v>1167.62588</v>
      </c>
      <c r="G13" s="127">
        <v>122.272847</v>
      </c>
      <c r="H13" s="127">
        <v>1408.885059</v>
      </c>
      <c r="I13" s="155">
        <v>129.492799</v>
      </c>
    </row>
    <row r="14" spans="1:9" ht="15.75">
      <c r="A14" s="100" t="s">
        <v>1321</v>
      </c>
      <c r="B14" s="1098">
        <v>335.35831</v>
      </c>
      <c r="C14" s="127">
        <v>188.723538</v>
      </c>
      <c r="D14" s="127">
        <v>560.029942</v>
      </c>
      <c r="E14" s="155">
        <v>312.824969</v>
      </c>
      <c r="F14" s="1098">
        <v>2938.032421</v>
      </c>
      <c r="G14" s="127">
        <v>90.959416</v>
      </c>
      <c r="H14" s="127">
        <v>3488.161025</v>
      </c>
      <c r="I14" s="155">
        <v>121.254199</v>
      </c>
    </row>
    <row r="15" spans="1:9" ht="15.75">
      <c r="A15" s="100" t="s">
        <v>1322</v>
      </c>
      <c r="B15" s="1098">
        <v>337.427625</v>
      </c>
      <c r="C15" s="127">
        <v>51.363172</v>
      </c>
      <c r="D15" s="127">
        <v>334.586636</v>
      </c>
      <c r="E15" s="155">
        <v>41.734432</v>
      </c>
      <c r="F15" s="1098">
        <v>1509.368652</v>
      </c>
      <c r="G15" s="127">
        <v>299.483088</v>
      </c>
      <c r="H15" s="127">
        <v>1281.376519</v>
      </c>
      <c r="I15" s="155">
        <v>242.335179</v>
      </c>
    </row>
    <row r="16" spans="1:9" ht="15.75">
      <c r="A16" s="100" t="s">
        <v>1323</v>
      </c>
      <c r="B16" s="1098">
        <v>970.827525</v>
      </c>
      <c r="C16" s="127">
        <v>334.771153</v>
      </c>
      <c r="D16" s="127">
        <v>389.982193</v>
      </c>
      <c r="E16" s="155">
        <v>131.252922</v>
      </c>
      <c r="F16" s="1098">
        <v>1756.863178</v>
      </c>
      <c r="G16" s="127">
        <v>173.443153</v>
      </c>
      <c r="H16" s="127">
        <v>3487.229289</v>
      </c>
      <c r="I16" s="155">
        <v>757.557139</v>
      </c>
    </row>
    <row r="17" spans="1:9" ht="15.75">
      <c r="A17" s="100" t="s">
        <v>1324</v>
      </c>
      <c r="B17" s="1098">
        <v>1639.482148</v>
      </c>
      <c r="C17" s="127">
        <v>176.180963</v>
      </c>
      <c r="D17" s="127">
        <v>1952.905775</v>
      </c>
      <c r="E17" s="155">
        <v>177.372408</v>
      </c>
      <c r="F17" s="1098">
        <v>305.44182</v>
      </c>
      <c r="G17" s="127">
        <v>253.288439</v>
      </c>
      <c r="H17" s="127">
        <v>455.768106</v>
      </c>
      <c r="I17" s="155">
        <v>406.408856</v>
      </c>
    </row>
    <row r="18" spans="1:9" ht="15.75">
      <c r="A18" s="884" t="s">
        <v>1325</v>
      </c>
      <c r="B18" s="1098">
        <v>910.484766</v>
      </c>
      <c r="C18" s="127">
        <v>290.90059</v>
      </c>
      <c r="D18" s="127">
        <v>1857.48146</v>
      </c>
      <c r="E18" s="155">
        <v>284.424696</v>
      </c>
      <c r="F18" s="1098">
        <v>855.985806</v>
      </c>
      <c r="G18" s="127">
        <v>192.036385</v>
      </c>
      <c r="H18" s="127">
        <v>1047.588419</v>
      </c>
      <c r="I18" s="155">
        <v>335.274359</v>
      </c>
    </row>
    <row r="19" spans="1:9" ht="15.75">
      <c r="A19" s="100" t="s">
        <v>1326</v>
      </c>
      <c r="B19" s="1098">
        <v>12.908844</v>
      </c>
      <c r="C19" s="127">
        <v>7.363427</v>
      </c>
      <c r="D19" s="127">
        <v>8.107484</v>
      </c>
      <c r="E19" s="155">
        <v>5.314654</v>
      </c>
      <c r="F19" s="1098">
        <v>444.824696</v>
      </c>
      <c r="G19" s="127">
        <v>27.584571</v>
      </c>
      <c r="H19" s="127">
        <v>138.81617</v>
      </c>
      <c r="I19" s="155">
        <v>22.179888</v>
      </c>
    </row>
    <row r="20" spans="1:9" ht="15.75">
      <c r="A20" s="100" t="s">
        <v>1327</v>
      </c>
      <c r="B20" s="1098">
        <v>3.268138</v>
      </c>
      <c r="C20" s="127">
        <v>0.508386</v>
      </c>
      <c r="D20" s="127">
        <v>3.142713</v>
      </c>
      <c r="E20" s="155">
        <v>0.347836</v>
      </c>
      <c r="F20" s="1098">
        <v>6.878284</v>
      </c>
      <c r="G20" s="127">
        <v>0.373892</v>
      </c>
      <c r="H20" s="127">
        <v>7.231767</v>
      </c>
      <c r="I20" s="155">
        <v>0.769927</v>
      </c>
    </row>
    <row r="21" spans="1:9" ht="15.75">
      <c r="A21" s="100" t="s">
        <v>1328</v>
      </c>
      <c r="B21" s="1098">
        <v>1234.804981</v>
      </c>
      <c r="C21" s="127">
        <v>493.915678</v>
      </c>
      <c r="D21" s="127">
        <v>1250.196208</v>
      </c>
      <c r="E21" s="155">
        <v>681.863379</v>
      </c>
      <c r="F21" s="1098">
        <v>1761.090904</v>
      </c>
      <c r="G21" s="127">
        <v>1017.684393</v>
      </c>
      <c r="H21" s="127">
        <v>2394.35256</v>
      </c>
      <c r="I21" s="155">
        <v>1425.116987</v>
      </c>
    </row>
    <row r="22" spans="1:9" ht="15.75">
      <c r="A22" s="100" t="s">
        <v>1329</v>
      </c>
      <c r="B22" s="1098">
        <v>41.061489</v>
      </c>
      <c r="C22" s="127">
        <v>13.307862</v>
      </c>
      <c r="D22" s="127">
        <v>41.310961</v>
      </c>
      <c r="E22" s="155">
        <v>12.34743</v>
      </c>
      <c r="F22" s="1098">
        <v>962.133375</v>
      </c>
      <c r="G22" s="127">
        <v>477.244159</v>
      </c>
      <c r="H22" s="127">
        <v>1138.083877</v>
      </c>
      <c r="I22" s="155">
        <v>565.794027</v>
      </c>
    </row>
    <row r="23" spans="1:9" ht="15.75">
      <c r="A23" s="100" t="s">
        <v>1330</v>
      </c>
      <c r="B23" s="1098">
        <v>866.989676</v>
      </c>
      <c r="C23" s="127">
        <v>636.455202</v>
      </c>
      <c r="D23" s="127">
        <v>1216.242897</v>
      </c>
      <c r="E23" s="155">
        <v>548.282965</v>
      </c>
      <c r="F23" s="1098">
        <v>1222.50122</v>
      </c>
      <c r="G23" s="127">
        <v>287.702782</v>
      </c>
      <c r="H23" s="127">
        <v>1619.147119</v>
      </c>
      <c r="I23" s="155">
        <v>353.990162</v>
      </c>
    </row>
    <row r="24" spans="1:9" ht="15.75">
      <c r="A24" s="100" t="s">
        <v>1331</v>
      </c>
      <c r="B24" s="1098">
        <v>1110.54556</v>
      </c>
      <c r="C24" s="127">
        <v>541.333876</v>
      </c>
      <c r="D24" s="127">
        <v>1755.962602</v>
      </c>
      <c r="E24" s="155">
        <v>808.921877</v>
      </c>
      <c r="F24" s="1098">
        <v>1718.37915</v>
      </c>
      <c r="G24" s="127">
        <v>735.797962</v>
      </c>
      <c r="H24" s="127">
        <v>2296.726348</v>
      </c>
      <c r="I24" s="155">
        <v>851.47479</v>
      </c>
    </row>
    <row r="25" spans="1:9" ht="15.75">
      <c r="A25" s="100" t="s">
        <v>1332</v>
      </c>
      <c r="B25" s="1098">
        <v>933.771251</v>
      </c>
      <c r="C25" s="127">
        <v>709.193479</v>
      </c>
      <c r="D25" s="127">
        <v>1291.865754</v>
      </c>
      <c r="E25" s="155">
        <v>894.687919</v>
      </c>
      <c r="F25" s="1098">
        <v>2331.019111</v>
      </c>
      <c r="G25" s="127">
        <v>1171.916433</v>
      </c>
      <c r="H25" s="127">
        <v>2784.123589</v>
      </c>
      <c r="I25" s="155">
        <v>1253.558404</v>
      </c>
    </row>
    <row r="26" spans="1:9" ht="15.75">
      <c r="A26" s="884" t="s">
        <v>1333</v>
      </c>
      <c r="B26" s="1098">
        <v>372.587861</v>
      </c>
      <c r="C26" s="127">
        <v>187.983496</v>
      </c>
      <c r="D26" s="127">
        <v>605.735277</v>
      </c>
      <c r="E26" s="155">
        <v>211.158512</v>
      </c>
      <c r="F26" s="1098">
        <v>2103.265509</v>
      </c>
      <c r="G26" s="127">
        <v>526.958978</v>
      </c>
      <c r="H26" s="127">
        <v>2088.165577</v>
      </c>
      <c r="I26" s="155">
        <v>507.903032</v>
      </c>
    </row>
    <row r="27" spans="1:9" ht="15.75">
      <c r="A27" s="100" t="s">
        <v>1334</v>
      </c>
      <c r="B27" s="1098">
        <v>1622.548835</v>
      </c>
      <c r="C27" s="127">
        <v>804.926287</v>
      </c>
      <c r="D27" s="127">
        <v>1886.073938</v>
      </c>
      <c r="E27" s="155">
        <v>893.878647</v>
      </c>
      <c r="F27" s="1098">
        <v>2720.924765</v>
      </c>
      <c r="G27" s="127">
        <v>868.825624</v>
      </c>
      <c r="H27" s="127">
        <v>3130.638574</v>
      </c>
      <c r="I27" s="155">
        <v>921.606885</v>
      </c>
    </row>
    <row r="28" spans="1:9" ht="15.75">
      <c r="A28" s="100" t="s">
        <v>1335</v>
      </c>
      <c r="B28" s="1098">
        <v>1180.112536</v>
      </c>
      <c r="C28" s="127">
        <v>774.157455</v>
      </c>
      <c r="D28" s="127">
        <v>1739.299687</v>
      </c>
      <c r="E28" s="155">
        <v>935.671727</v>
      </c>
      <c r="F28" s="1098">
        <v>2258.688306</v>
      </c>
      <c r="G28" s="127">
        <v>1291.947834</v>
      </c>
      <c r="H28" s="127">
        <v>2697.078897</v>
      </c>
      <c r="I28" s="155">
        <v>1619.670613</v>
      </c>
    </row>
    <row r="29" spans="1:9" ht="15.75">
      <c r="A29" s="100" t="s">
        <v>1336</v>
      </c>
      <c r="B29" s="1098">
        <v>1187.090646</v>
      </c>
      <c r="C29" s="127">
        <v>73.433191</v>
      </c>
      <c r="D29" s="127">
        <v>1012.482837</v>
      </c>
      <c r="E29" s="155">
        <v>87.970015</v>
      </c>
      <c r="F29" s="1098">
        <v>3144.837446</v>
      </c>
      <c r="G29" s="127">
        <v>292.773189</v>
      </c>
      <c r="H29" s="127">
        <v>3839.028245</v>
      </c>
      <c r="I29" s="155">
        <v>438.700526</v>
      </c>
    </row>
    <row r="30" spans="1:9" ht="16.5" thickBot="1">
      <c r="A30" s="100" t="s">
        <v>1337</v>
      </c>
      <c r="B30" s="1098">
        <v>1199.537491</v>
      </c>
      <c r="C30" s="127">
        <v>697.874389</v>
      </c>
      <c r="D30" s="127">
        <v>937.806857</v>
      </c>
      <c r="E30" s="155">
        <v>654.686825</v>
      </c>
      <c r="F30" s="1098">
        <v>2775.510188</v>
      </c>
      <c r="G30" s="127">
        <v>1961.134342</v>
      </c>
      <c r="H30" s="127">
        <v>3182.704459</v>
      </c>
      <c r="I30" s="155">
        <v>2482.867265</v>
      </c>
    </row>
    <row r="31" spans="1:9" ht="16.5" thickBot="1">
      <c r="A31" s="1102" t="s">
        <v>290</v>
      </c>
      <c r="B31" s="1103">
        <f aca="true" t="shared" si="0" ref="B31:I31">SUM(B7:B30)</f>
        <v>18240.568259999996</v>
      </c>
      <c r="C31" s="1104">
        <f t="shared" si="0"/>
        <v>7624.940861</v>
      </c>
      <c r="D31" s="1104">
        <f t="shared" si="0"/>
        <v>22472.406767999997</v>
      </c>
      <c r="E31" s="1105">
        <f t="shared" si="0"/>
        <v>8946.064672000002</v>
      </c>
      <c r="F31" s="1103">
        <f t="shared" si="0"/>
        <v>35069.15212200001</v>
      </c>
      <c r="G31" s="1104">
        <f t="shared" si="0"/>
        <v>11643.757599999999</v>
      </c>
      <c r="H31" s="1104">
        <f t="shared" si="0"/>
        <v>42744.553413999995</v>
      </c>
      <c r="I31" s="1105">
        <f t="shared" si="0"/>
        <v>14969.505700000002</v>
      </c>
    </row>
    <row r="32" ht="6.75" customHeight="1"/>
    <row r="33" spans="1:5" s="31" customFormat="1" ht="15">
      <c r="A33" s="31" t="s">
        <v>1338</v>
      </c>
      <c r="D33" s="1106"/>
      <c r="E33" s="1106"/>
    </row>
    <row r="34" s="31" customFormat="1" ht="15">
      <c r="A34" s="31" t="s">
        <v>1339</v>
      </c>
    </row>
  </sheetData>
  <mergeCells count="7">
    <mergeCell ref="A4:A6"/>
    <mergeCell ref="B4:E4"/>
    <mergeCell ref="F4:I4"/>
    <mergeCell ref="B5:C5"/>
    <mergeCell ref="D5:E5"/>
    <mergeCell ref="F5:G5"/>
    <mergeCell ref="H5:I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D211"/>
  <sheetViews>
    <sheetView workbookViewId="0" topLeftCell="A1">
      <selection activeCell="K28" sqref="K28"/>
    </sheetView>
  </sheetViews>
  <sheetFormatPr defaultColWidth="9.00390625" defaultRowHeight="12.75"/>
  <cols>
    <col min="1" max="1" width="13.625" style="33" customWidth="1"/>
    <col min="2" max="2" width="7.125" style="757" customWidth="1"/>
    <col min="3" max="14" width="7.25390625" style="33" customWidth="1"/>
    <col min="15" max="15" width="6.25390625" style="33" customWidth="1"/>
    <col min="16" max="16" width="6.375" style="33" customWidth="1"/>
    <col min="17" max="17" width="6.125" style="33" customWidth="1"/>
    <col min="18" max="18" width="6.375" style="33" customWidth="1"/>
    <col min="19" max="19" width="5.875" style="33" customWidth="1"/>
    <col min="20" max="20" width="6.00390625" style="33" customWidth="1"/>
    <col min="21" max="16384" width="9.125" style="33" customWidth="1"/>
  </cols>
  <sheetData>
    <row r="1" ht="15.75">
      <c r="A1" s="34" t="s">
        <v>1340</v>
      </c>
    </row>
    <row r="2" spans="1:20" ht="16.5" thickBot="1">
      <c r="A2" s="34"/>
      <c r="T2" s="3" t="s">
        <v>1341</v>
      </c>
    </row>
    <row r="3" spans="1:20" s="31" customFormat="1" ht="15">
      <c r="A3" s="692"/>
      <c r="B3" s="697"/>
      <c r="C3" s="2069">
        <v>1999</v>
      </c>
      <c r="D3" s="2030"/>
      <c r="E3" s="2030"/>
      <c r="F3" s="2031"/>
      <c r="G3" s="2069">
        <v>2000</v>
      </c>
      <c r="H3" s="2030"/>
      <c r="I3" s="2030"/>
      <c r="J3" s="2031"/>
      <c r="K3" s="2069">
        <v>2001</v>
      </c>
      <c r="L3" s="2030"/>
      <c r="M3" s="2030"/>
      <c r="N3" s="2031"/>
      <c r="O3" s="2030">
        <v>1999</v>
      </c>
      <c r="P3" s="2030"/>
      <c r="Q3" s="2069">
        <v>2000</v>
      </c>
      <c r="R3" s="2031"/>
      <c r="S3" s="2070" t="s">
        <v>1342</v>
      </c>
      <c r="T3" s="2071"/>
    </row>
    <row r="4" spans="1:56" s="31" customFormat="1" ht="15.75" thickBot="1">
      <c r="A4" s="236" t="s">
        <v>344</v>
      </c>
      <c r="B4" s="1107" t="s">
        <v>1343</v>
      </c>
      <c r="C4" s="1108" t="s">
        <v>750</v>
      </c>
      <c r="D4" s="1109" t="s">
        <v>1344</v>
      </c>
      <c r="E4" s="1109" t="s">
        <v>1345</v>
      </c>
      <c r="F4" s="1110" t="s">
        <v>1346</v>
      </c>
      <c r="G4" s="1108" t="s">
        <v>750</v>
      </c>
      <c r="H4" s="1109" t="s">
        <v>1344</v>
      </c>
      <c r="I4" s="1109" t="s">
        <v>1345</v>
      </c>
      <c r="J4" s="1110" t="s">
        <v>1346</v>
      </c>
      <c r="K4" s="1108" t="s">
        <v>750</v>
      </c>
      <c r="L4" s="1109" t="s">
        <v>1344</v>
      </c>
      <c r="M4" s="1109" t="s">
        <v>1345</v>
      </c>
      <c r="N4" s="1110" t="s">
        <v>1346</v>
      </c>
      <c r="O4" s="1111" t="s">
        <v>1347</v>
      </c>
      <c r="P4" s="1112" t="s">
        <v>1348</v>
      </c>
      <c r="Q4" s="1111" t="s">
        <v>1347</v>
      </c>
      <c r="R4" s="1110" t="s">
        <v>1348</v>
      </c>
      <c r="S4" s="1111" t="s">
        <v>1347</v>
      </c>
      <c r="T4" s="1110" t="s">
        <v>1348</v>
      </c>
      <c r="U4" s="1113"/>
      <c r="V4" s="1113"/>
      <c r="W4" s="1113"/>
      <c r="X4" s="1113"/>
      <c r="Y4" s="1113"/>
      <c r="Z4" s="1113"/>
      <c r="AA4" s="1113"/>
      <c r="AB4" s="1113"/>
      <c r="AC4" s="1113"/>
      <c r="AD4" s="1113"/>
      <c r="AE4" s="1113"/>
      <c r="AF4" s="1113"/>
      <c r="AG4" s="1113"/>
      <c r="AH4" s="1113"/>
      <c r="AI4" s="1113"/>
      <c r="AJ4" s="1113"/>
      <c r="AK4" s="1113"/>
      <c r="AL4" s="1113"/>
      <c r="AM4" s="1113"/>
      <c r="AN4" s="1113"/>
      <c r="AO4" s="1113"/>
      <c r="AP4" s="1113"/>
      <c r="AQ4" s="1113"/>
      <c r="AR4" s="1113"/>
      <c r="AS4" s="1113"/>
      <c r="AT4" s="1113"/>
      <c r="AU4" s="1113"/>
      <c r="AV4" s="1113"/>
      <c r="AW4" s="1113"/>
      <c r="AX4" s="1113"/>
      <c r="AY4" s="1113"/>
      <c r="AZ4" s="1113"/>
      <c r="BA4" s="1113"/>
      <c r="BB4" s="1113"/>
      <c r="BC4" s="1113"/>
      <c r="BD4" s="1113"/>
    </row>
    <row r="5" spans="1:20" s="31" customFormat="1" ht="15">
      <c r="A5" s="976" t="s">
        <v>1349</v>
      </c>
      <c r="B5" s="1114" t="s">
        <v>1350</v>
      </c>
      <c r="C5" s="1115">
        <v>4260.117564593729</v>
      </c>
      <c r="D5" s="243">
        <v>5052.874</v>
      </c>
      <c r="E5" s="243">
        <v>4808.535</v>
      </c>
      <c r="F5" s="1116">
        <v>5258.508000000001</v>
      </c>
      <c r="G5" s="1115">
        <v>4646.040802550291</v>
      </c>
      <c r="H5" s="243">
        <v>5590.2</v>
      </c>
      <c r="I5" s="243">
        <v>4173.722</v>
      </c>
      <c r="J5" s="1116">
        <v>4697.566699999999</v>
      </c>
      <c r="K5" s="1115">
        <v>5342.721306270646</v>
      </c>
      <c r="L5" s="243">
        <v>6187.776</v>
      </c>
      <c r="M5" s="243">
        <v>4547.55</v>
      </c>
      <c r="N5" s="1116">
        <v>4387.7361</v>
      </c>
      <c r="O5" s="1117">
        <f>+G5/H5</f>
        <v>0.831104576321114</v>
      </c>
      <c r="P5" s="1118">
        <f>+G5/I5</f>
        <v>1.1131648927624531</v>
      </c>
      <c r="Q5" s="1117">
        <f>+K5/L5</f>
        <v>0.8634315958222544</v>
      </c>
      <c r="R5" s="1119">
        <f>+K5/M5</f>
        <v>1.1748570782664611</v>
      </c>
      <c r="S5" s="1117">
        <f>+Q5/O5-1</f>
        <v>0.03889645229031946</v>
      </c>
      <c r="T5" s="1119">
        <f>+R5/P5-1</f>
        <v>0.0554205274574473</v>
      </c>
    </row>
    <row r="6" spans="1:20" s="31" customFormat="1" ht="15">
      <c r="A6" s="976" t="s">
        <v>1351</v>
      </c>
      <c r="B6" s="1114" t="s">
        <v>1350</v>
      </c>
      <c r="C6" s="1115">
        <v>4058.28947368421</v>
      </c>
      <c r="D6" s="243">
        <v>4473.036</v>
      </c>
      <c r="E6" s="243">
        <v>5073.225</v>
      </c>
      <c r="F6" s="1116">
        <v>5258.508000000001</v>
      </c>
      <c r="G6" s="1115">
        <v>4400.526315789473</v>
      </c>
      <c r="H6" s="243">
        <v>5451.6</v>
      </c>
      <c r="I6" s="243">
        <v>4557.023</v>
      </c>
      <c r="J6" s="1116">
        <v>4697.566699999999</v>
      </c>
      <c r="K6" s="1115">
        <v>4939.254144357965</v>
      </c>
      <c r="L6" s="243">
        <v>6236.0664</v>
      </c>
      <c r="M6" s="243">
        <v>4937.3172</v>
      </c>
      <c r="N6" s="1116">
        <v>4374.2898000000005</v>
      </c>
      <c r="O6" s="1117">
        <f aca="true" t="shared" si="0" ref="O6:O15">+G6/H6</f>
        <v>0.8071990453792415</v>
      </c>
      <c r="P6" s="1118">
        <f aca="true" t="shared" si="1" ref="P6:P15">+G6/I6</f>
        <v>0.9656581315893015</v>
      </c>
      <c r="Q6" s="1117">
        <f aca="true" t="shared" si="2" ref="Q6:Q15">+K6/L6</f>
        <v>0.7920464324045627</v>
      </c>
      <c r="R6" s="1119">
        <f aca="true" t="shared" si="3" ref="R6:R15">+K6/M6</f>
        <v>1.000392307052495</v>
      </c>
      <c r="S6" s="1117">
        <f aca="true" t="shared" si="4" ref="S6:T15">+Q6/O6-1</f>
        <v>-0.018771842039976283</v>
      </c>
      <c r="T6" s="1119">
        <f t="shared" si="4"/>
        <v>0.03596943299801891</v>
      </c>
    </row>
    <row r="7" spans="1:20" s="31" customFormat="1" ht="15">
      <c r="A7" s="976" t="s">
        <v>1352</v>
      </c>
      <c r="B7" s="1114" t="s">
        <v>1350</v>
      </c>
      <c r="C7" s="1115">
        <v>8361.79474545087</v>
      </c>
      <c r="D7" s="243">
        <v>8573</v>
      </c>
      <c r="E7" s="243">
        <v>8735</v>
      </c>
      <c r="F7" s="1116"/>
      <c r="G7" s="1115">
        <v>8452.954053875013</v>
      </c>
      <c r="H7" s="243">
        <v>9379</v>
      </c>
      <c r="I7" s="243">
        <v>9370</v>
      </c>
      <c r="J7" s="1116"/>
      <c r="K7" s="1115">
        <v>8580.81386309329</v>
      </c>
      <c r="L7" s="243">
        <v>10345</v>
      </c>
      <c r="M7" s="243">
        <v>10221</v>
      </c>
      <c r="N7" s="1116"/>
      <c r="O7" s="1117">
        <f t="shared" si="0"/>
        <v>0.9012638931522565</v>
      </c>
      <c r="P7" s="1118">
        <f t="shared" si="1"/>
        <v>0.9021295681830324</v>
      </c>
      <c r="Q7" s="1117">
        <f t="shared" si="2"/>
        <v>0.8294648490182011</v>
      </c>
      <c r="R7" s="1119">
        <f t="shared" si="3"/>
        <v>0.8395278214551697</v>
      </c>
      <c r="S7" s="1117">
        <f t="shared" si="4"/>
        <v>-0.07966484031988841</v>
      </c>
      <c r="T7" s="1119">
        <f t="shared" si="4"/>
        <v>-0.06939329885168055</v>
      </c>
    </row>
    <row r="8" spans="1:20" s="31" customFormat="1" ht="15">
      <c r="A8" s="976" t="s">
        <v>1353</v>
      </c>
      <c r="B8" s="1114" t="s">
        <v>1350</v>
      </c>
      <c r="C8" s="1115">
        <v>12776.048745780105</v>
      </c>
      <c r="D8" s="243">
        <v>8765.64897734513</v>
      </c>
      <c r="E8" s="243">
        <v>28674.7</v>
      </c>
      <c r="F8" s="1116">
        <v>27836.565000000002</v>
      </c>
      <c r="G8" s="1115">
        <v>18492</v>
      </c>
      <c r="H8" s="243">
        <v>7333.455756452876</v>
      </c>
      <c r="I8" s="243">
        <v>27682</v>
      </c>
      <c r="J8" s="1116">
        <v>26831.07</v>
      </c>
      <c r="K8" s="1115">
        <v>21622</v>
      </c>
      <c r="L8" s="243">
        <v>9204.24064</v>
      </c>
      <c r="M8" s="243">
        <v>28151</v>
      </c>
      <c r="N8" s="1116">
        <v>27367.462620000002</v>
      </c>
      <c r="O8" s="1117">
        <f t="shared" si="0"/>
        <v>2.5215942679859307</v>
      </c>
      <c r="P8" s="1118">
        <f t="shared" si="1"/>
        <v>0.668015316812369</v>
      </c>
      <c r="Q8" s="1117">
        <f t="shared" si="2"/>
        <v>2.3491345832522694</v>
      </c>
      <c r="R8" s="1119">
        <f t="shared" si="3"/>
        <v>0.7680721821604917</v>
      </c>
      <c r="S8" s="1117">
        <f>+Q8/O8-1</f>
        <v>-0.06839311419890315</v>
      </c>
      <c r="T8" s="1119">
        <f t="shared" si="4"/>
        <v>0.14978229215697225</v>
      </c>
    </row>
    <row r="9" spans="1:20" s="31" customFormat="1" ht="15">
      <c r="A9" s="976" t="s">
        <v>1354</v>
      </c>
      <c r="B9" s="1114" t="s">
        <v>1355</v>
      </c>
      <c r="C9" s="1115">
        <v>7790</v>
      </c>
      <c r="D9" s="243">
        <v>6773.845841300965</v>
      </c>
      <c r="E9" s="243">
        <v>13719.765000000001</v>
      </c>
      <c r="F9" s="1116">
        <v>14072.685000000001</v>
      </c>
      <c r="G9" s="1115">
        <v>8490</v>
      </c>
      <c r="H9" s="243">
        <v>9266.041602110086</v>
      </c>
      <c r="I9" s="243">
        <v>14267.314999999999</v>
      </c>
      <c r="J9" s="1116">
        <v>13585.891</v>
      </c>
      <c r="K9" s="1115">
        <v>8940.505431776106</v>
      </c>
      <c r="L9" s="243">
        <v>10993.038</v>
      </c>
      <c r="M9" s="243">
        <v>14075.685000000001</v>
      </c>
      <c r="N9" s="1116">
        <v>13815.826200000001</v>
      </c>
      <c r="O9" s="1117">
        <f t="shared" si="0"/>
        <v>0.9162488541025583</v>
      </c>
      <c r="P9" s="1118">
        <f t="shared" si="1"/>
        <v>0.595066415790217</v>
      </c>
      <c r="Q9" s="1117">
        <f t="shared" si="2"/>
        <v>0.8132879584129615</v>
      </c>
      <c r="R9" s="1119">
        <f t="shared" si="3"/>
        <v>0.6351737362534118</v>
      </c>
      <c r="S9" s="1117">
        <f>+Q9/O9-1</f>
        <v>-0.1123721958598729</v>
      </c>
      <c r="T9" s="1119">
        <f>+R9/P9-1</f>
        <v>0.06739973790981701</v>
      </c>
    </row>
    <row r="10" spans="1:20" s="31" customFormat="1" ht="15">
      <c r="A10" s="976" t="s">
        <v>1356</v>
      </c>
      <c r="B10" s="1114" t="s">
        <v>1350</v>
      </c>
      <c r="C10" s="1115">
        <v>94146.644</v>
      </c>
      <c r="D10" s="243">
        <v>62539.67</v>
      </c>
      <c r="E10" s="243">
        <v>163666.65</v>
      </c>
      <c r="F10" s="1116">
        <v>144785.43</v>
      </c>
      <c r="G10" s="1115">
        <v>95567.608</v>
      </c>
      <c r="H10" s="243">
        <v>60984</v>
      </c>
      <c r="I10" s="243">
        <v>155023.96</v>
      </c>
      <c r="J10" s="1116">
        <v>139777.098</v>
      </c>
      <c r="K10" s="1115">
        <v>97104.7384</v>
      </c>
      <c r="L10" s="243">
        <v>67195.38</v>
      </c>
      <c r="M10" s="243">
        <v>152884.3</v>
      </c>
      <c r="N10" s="1116">
        <v>142143.42</v>
      </c>
      <c r="O10" s="1117">
        <f t="shared" si="0"/>
        <v>1.5670931391840481</v>
      </c>
      <c r="P10" s="1118">
        <f t="shared" si="1"/>
        <v>0.6164699185854883</v>
      </c>
      <c r="Q10" s="1117">
        <f t="shared" si="2"/>
        <v>1.4451103394310738</v>
      </c>
      <c r="R10" s="1119">
        <f t="shared" si="3"/>
        <v>0.6351518004137771</v>
      </c>
      <c r="S10" s="1117">
        <f t="shared" si="4"/>
        <v>-0.07784017216519001</v>
      </c>
      <c r="T10" s="1119">
        <f t="shared" si="4"/>
        <v>0.03030461222042269</v>
      </c>
    </row>
    <row r="11" spans="1:20" s="31" customFormat="1" ht="15">
      <c r="A11" s="976" t="s">
        <v>1357</v>
      </c>
      <c r="B11" s="1114" t="s">
        <v>1350</v>
      </c>
      <c r="C11" s="1115">
        <v>72930.2</v>
      </c>
      <c r="D11" s="243">
        <v>55084.61</v>
      </c>
      <c r="E11" s="243">
        <v>87788.85</v>
      </c>
      <c r="F11" s="1116">
        <v>90656.325</v>
      </c>
      <c r="G11" s="1115">
        <v>84004.2</v>
      </c>
      <c r="H11" s="243">
        <v>87780</v>
      </c>
      <c r="I11" s="243">
        <v>83474.44</v>
      </c>
      <c r="J11" s="1116">
        <v>87520.395</v>
      </c>
      <c r="K11" s="1115">
        <v>100728.2</v>
      </c>
      <c r="L11" s="243">
        <v>96684</v>
      </c>
      <c r="M11" s="243">
        <v>100046.1</v>
      </c>
      <c r="N11" s="1116">
        <v>89002.05</v>
      </c>
      <c r="O11" s="1117">
        <f t="shared" si="0"/>
        <v>0.9569856459330143</v>
      </c>
      <c r="P11" s="1118">
        <f t="shared" si="1"/>
        <v>1.0063463738121512</v>
      </c>
      <c r="Q11" s="1117">
        <f t="shared" si="2"/>
        <v>1.041829051342518</v>
      </c>
      <c r="R11" s="1119">
        <f t="shared" si="3"/>
        <v>1.0068178569679378</v>
      </c>
      <c r="S11" s="1117">
        <f t="shared" si="4"/>
        <v>0.08865692580664097</v>
      </c>
      <c r="T11" s="1119">
        <f t="shared" si="4"/>
        <v>0.00046850981735113706</v>
      </c>
    </row>
    <row r="12" spans="1:20" s="31" customFormat="1" ht="15">
      <c r="A12" s="976" t="s">
        <v>1358</v>
      </c>
      <c r="B12" s="1114" t="s">
        <v>1350</v>
      </c>
      <c r="C12" s="1115">
        <v>112346.73</v>
      </c>
      <c r="D12" s="243">
        <v>72479.75</v>
      </c>
      <c r="E12" s="243">
        <v>172048.5</v>
      </c>
      <c r="F12" s="1116"/>
      <c r="G12" s="1115">
        <v>123124.5306</v>
      </c>
      <c r="H12" s="243">
        <v>83160</v>
      </c>
      <c r="I12" s="243">
        <v>164393.54</v>
      </c>
      <c r="J12" s="1116"/>
      <c r="K12" s="1115">
        <v>132705.945</v>
      </c>
      <c r="L12" s="243">
        <v>106352.4</v>
      </c>
      <c r="M12" s="243">
        <v>177571</v>
      </c>
      <c r="N12" s="1116"/>
      <c r="O12" s="1117">
        <f t="shared" si="0"/>
        <v>1.480573961038961</v>
      </c>
      <c r="P12" s="1118">
        <f t="shared" si="1"/>
        <v>0.7489620979023871</v>
      </c>
      <c r="Q12" s="1117">
        <f t="shared" si="2"/>
        <v>1.2477945490651834</v>
      </c>
      <c r="R12" s="1119">
        <f t="shared" si="3"/>
        <v>0.7473401906842897</v>
      </c>
      <c r="S12" s="1117">
        <f t="shared" si="4"/>
        <v>-0.15722241380662239</v>
      </c>
      <c r="T12" s="1119">
        <f t="shared" si="4"/>
        <v>-0.0021655397818393096</v>
      </c>
    </row>
    <row r="13" spans="1:20" s="31" customFormat="1" ht="15">
      <c r="A13" s="976" t="s">
        <v>1359</v>
      </c>
      <c r="B13" s="1114" t="s">
        <v>1350</v>
      </c>
      <c r="C13" s="1115">
        <v>78212.05875627178</v>
      </c>
      <c r="D13" s="243">
        <v>96501.61</v>
      </c>
      <c r="E13" s="243">
        <v>152196.75</v>
      </c>
      <c r="F13" s="1116">
        <v>184310.7054</v>
      </c>
      <c r="G13" s="1115">
        <v>82869.51152775293</v>
      </c>
      <c r="H13" s="243">
        <v>112266</v>
      </c>
      <c r="I13" s="243">
        <v>147357.94</v>
      </c>
      <c r="J13" s="1116">
        <v>114842.09027999999</v>
      </c>
      <c r="K13" s="1115">
        <v>81577.24550175984</v>
      </c>
      <c r="L13" s="243">
        <v>124721.328</v>
      </c>
      <c r="M13" s="243">
        <v>104376.618</v>
      </c>
      <c r="N13" s="1116">
        <v>130362.498</v>
      </c>
      <c r="O13" s="1117">
        <f t="shared" si="0"/>
        <v>0.7381532389837789</v>
      </c>
      <c r="P13" s="1118">
        <f t="shared" si="1"/>
        <v>0.5623688246982342</v>
      </c>
      <c r="Q13" s="1117">
        <f t="shared" si="2"/>
        <v>0.65407614567542</v>
      </c>
      <c r="R13" s="1119">
        <f t="shared" si="3"/>
        <v>0.7815662843354423</v>
      </c>
      <c r="S13" s="1117">
        <f t="shared" si="4"/>
        <v>-0.11390194998549141</v>
      </c>
      <c r="T13" s="1119">
        <f t="shared" si="4"/>
        <v>0.3897752684900855</v>
      </c>
    </row>
    <row r="14" spans="1:20" s="31" customFormat="1" ht="15">
      <c r="A14" s="976" t="s">
        <v>1360</v>
      </c>
      <c r="B14" s="1114" t="s">
        <v>1350</v>
      </c>
      <c r="C14" s="1115">
        <v>65855.07098188519</v>
      </c>
      <c r="D14" s="243">
        <v>43073.68</v>
      </c>
      <c r="E14" s="243">
        <v>49408.8</v>
      </c>
      <c r="F14" s="1116">
        <v>68510.595</v>
      </c>
      <c r="G14" s="1115">
        <v>70291.31968372912</v>
      </c>
      <c r="H14" s="243">
        <v>62832</v>
      </c>
      <c r="I14" s="243">
        <v>54939.81</v>
      </c>
      <c r="J14" s="1116">
        <v>66140.717</v>
      </c>
      <c r="K14" s="1115">
        <v>72634.16456971456</v>
      </c>
      <c r="L14" s="243">
        <v>67678.24</v>
      </c>
      <c r="M14" s="243">
        <v>71894.26800000001</v>
      </c>
      <c r="N14" s="1116">
        <v>65397.798</v>
      </c>
      <c r="O14" s="1117">
        <f t="shared" si="0"/>
        <v>1.1187184823613623</v>
      </c>
      <c r="P14" s="1118">
        <f t="shared" si="1"/>
        <v>1.2794241495143344</v>
      </c>
      <c r="Q14" s="1117">
        <f t="shared" si="2"/>
        <v>1.0732277401084094</v>
      </c>
      <c r="R14" s="1119">
        <f t="shared" si="3"/>
        <v>1.0102914542465964</v>
      </c>
      <c r="S14" s="1117">
        <f t="shared" si="4"/>
        <v>-0.04066326155346267</v>
      </c>
      <c r="T14" s="1119">
        <f t="shared" si="4"/>
        <v>-0.21035455315573026</v>
      </c>
    </row>
    <row r="15" spans="1:20" s="31" customFormat="1" ht="15.75" thickBot="1">
      <c r="A15" s="969" t="s">
        <v>1361</v>
      </c>
      <c r="B15" s="1107" t="s">
        <v>1350</v>
      </c>
      <c r="C15" s="1120">
        <v>45748.898708426794</v>
      </c>
      <c r="D15" s="1121">
        <v>53055.177</v>
      </c>
      <c r="E15" s="1121">
        <v>34850.85</v>
      </c>
      <c r="F15" s="1122"/>
      <c r="G15" s="1120">
        <v>46083.712387941916</v>
      </c>
      <c r="H15" s="1121">
        <v>56364</v>
      </c>
      <c r="I15" s="1121">
        <v>41737.22</v>
      </c>
      <c r="J15" s="1122"/>
      <c r="K15" s="1120">
        <v>48053.345657069796</v>
      </c>
      <c r="L15" s="1121">
        <v>62844.08</v>
      </c>
      <c r="M15" s="1121">
        <v>45042.192</v>
      </c>
      <c r="N15" s="1122"/>
      <c r="O15" s="1123">
        <f t="shared" si="0"/>
        <v>0.817608977147504</v>
      </c>
      <c r="P15" s="1124">
        <f t="shared" si="1"/>
        <v>1.1041394800118913</v>
      </c>
      <c r="Q15" s="1123">
        <f t="shared" si="2"/>
        <v>0.7646439514600228</v>
      </c>
      <c r="R15" s="1125">
        <f t="shared" si="3"/>
        <v>1.066851845422394</v>
      </c>
      <c r="S15" s="1123">
        <f t="shared" si="4"/>
        <v>-0.06478038667367247</v>
      </c>
      <c r="T15" s="1125">
        <f t="shared" si="4"/>
        <v>-0.033770764712711565</v>
      </c>
    </row>
    <row r="16" spans="15:20" ht="9" customHeight="1">
      <c r="O16" s="1073"/>
      <c r="P16" s="1073"/>
      <c r="Q16" s="1073"/>
      <c r="R16" s="1073"/>
      <c r="S16" s="1073"/>
      <c r="T16" s="1073"/>
    </row>
    <row r="17" spans="1:18" s="51" customFormat="1" ht="12.75">
      <c r="A17" s="51" t="s">
        <v>1362</v>
      </c>
      <c r="B17" s="757"/>
      <c r="Q17" s="1126"/>
      <c r="R17" s="1126"/>
    </row>
    <row r="18" spans="1:18" s="51" customFormat="1" ht="12.75">
      <c r="A18" s="51" t="s">
        <v>1363</v>
      </c>
      <c r="B18" s="757"/>
      <c r="Q18" s="1126"/>
      <c r="R18" s="1126"/>
    </row>
    <row r="19" spans="1:18" s="51" customFormat="1" ht="12.75">
      <c r="A19" s="51" t="s">
        <v>1364</v>
      </c>
      <c r="B19" s="757"/>
      <c r="Q19" s="1126"/>
      <c r="R19" s="1126"/>
    </row>
    <row r="20" spans="1:18" s="51" customFormat="1" ht="12.75">
      <c r="A20" s="51" t="s">
        <v>1365</v>
      </c>
      <c r="B20" s="757"/>
      <c r="Q20" s="1126"/>
      <c r="R20" s="1126"/>
    </row>
    <row r="21" spans="1:18" s="51" customFormat="1" ht="12.75">
      <c r="A21" s="51" t="s">
        <v>1366</v>
      </c>
      <c r="B21" s="757"/>
      <c r="Q21" s="1126"/>
      <c r="R21" s="1126"/>
    </row>
    <row r="22" spans="1:18" s="51" customFormat="1" ht="12.75">
      <c r="A22" s="51" t="s">
        <v>1367</v>
      </c>
      <c r="B22" s="757"/>
      <c r="Q22" s="1126"/>
      <c r="R22" s="1126"/>
    </row>
    <row r="23" spans="1:18" s="51" customFormat="1" ht="12.75">
      <c r="A23" s="51" t="s">
        <v>1368</v>
      </c>
      <c r="B23" s="757"/>
      <c r="Q23" s="1126"/>
      <c r="R23" s="1126"/>
    </row>
    <row r="24" spans="1:18" s="51" customFormat="1" ht="12.75">
      <c r="A24" s="51" t="s">
        <v>1369</v>
      </c>
      <c r="B24" s="757"/>
      <c r="Q24" s="1126"/>
      <c r="R24" s="1126"/>
    </row>
    <row r="25" spans="1:18" s="51" customFormat="1" ht="12.75">
      <c r="A25" s="51" t="s">
        <v>1370</v>
      </c>
      <c r="B25" s="757"/>
      <c r="Q25" s="1126"/>
      <c r="R25" s="1126"/>
    </row>
    <row r="26" spans="1:18" s="51" customFormat="1" ht="12.75">
      <c r="A26" s="51" t="s">
        <v>1371</v>
      </c>
      <c r="B26" s="757"/>
      <c r="Q26" s="1126"/>
      <c r="R26" s="1126"/>
    </row>
    <row r="27" spans="1:18" s="51" customFormat="1" ht="12.75">
      <c r="A27" s="51" t="s">
        <v>1372</v>
      </c>
      <c r="B27" s="757"/>
      <c r="Q27" s="1126"/>
      <c r="R27" s="1126"/>
    </row>
    <row r="28" spans="1:18" s="51" customFormat="1" ht="12.75">
      <c r="A28" s="51" t="s">
        <v>1373</v>
      </c>
      <c r="B28" s="757"/>
      <c r="Q28" s="1126"/>
      <c r="R28" s="1126"/>
    </row>
    <row r="29" spans="1:18" s="51" customFormat="1" ht="12.75">
      <c r="A29" s="51" t="s">
        <v>1374</v>
      </c>
      <c r="B29" s="757"/>
      <c r="Q29" s="1126"/>
      <c r="R29" s="1126"/>
    </row>
    <row r="30" spans="1:18" s="51" customFormat="1" ht="12.75">
      <c r="A30" s="51" t="s">
        <v>1375</v>
      </c>
      <c r="B30" s="757"/>
      <c r="Q30" s="1126"/>
      <c r="R30" s="1126"/>
    </row>
    <row r="31" spans="1:18" s="51" customFormat="1" ht="12.75">
      <c r="A31" s="51" t="s">
        <v>1376</v>
      </c>
      <c r="B31" s="757"/>
      <c r="Q31" s="1126"/>
      <c r="R31" s="1126"/>
    </row>
    <row r="32" spans="1:18" s="51" customFormat="1" ht="12.75">
      <c r="A32" s="51" t="s">
        <v>1377</v>
      </c>
      <c r="B32" s="757"/>
      <c r="Q32" s="1126"/>
      <c r="R32" s="1126"/>
    </row>
    <row r="33" spans="2:18" s="31" customFormat="1" ht="15">
      <c r="B33" s="757"/>
      <c r="Q33" s="1127"/>
      <c r="R33" s="1127"/>
    </row>
    <row r="34" spans="2:18" s="31" customFormat="1" ht="15">
      <c r="B34" s="757"/>
      <c r="Q34" s="1127"/>
      <c r="R34" s="1127"/>
    </row>
    <row r="35" spans="2:18" s="31" customFormat="1" ht="15">
      <c r="B35" s="757"/>
      <c r="Q35" s="1127"/>
      <c r="R35" s="1127"/>
    </row>
    <row r="36" s="31" customFormat="1" ht="15">
      <c r="B36" s="757"/>
    </row>
    <row r="37" s="31" customFormat="1" ht="15">
      <c r="B37" s="757"/>
    </row>
    <row r="38" s="31" customFormat="1" ht="15">
      <c r="B38" s="757"/>
    </row>
    <row r="39" s="31" customFormat="1" ht="15">
      <c r="B39" s="757"/>
    </row>
    <row r="40" s="31" customFormat="1" ht="15">
      <c r="B40" s="757"/>
    </row>
    <row r="41" s="31" customFormat="1" ht="15">
      <c r="B41" s="757"/>
    </row>
    <row r="42" s="31" customFormat="1" ht="15">
      <c r="B42" s="757"/>
    </row>
    <row r="43" s="31" customFormat="1" ht="15">
      <c r="B43" s="757"/>
    </row>
    <row r="44" s="31" customFormat="1" ht="15">
      <c r="B44" s="757"/>
    </row>
    <row r="45" s="31" customFormat="1" ht="15">
      <c r="B45" s="757"/>
    </row>
    <row r="46" s="31" customFormat="1" ht="15">
      <c r="B46" s="757"/>
    </row>
    <row r="47" s="31" customFormat="1" ht="15">
      <c r="B47" s="757"/>
    </row>
    <row r="48" s="31" customFormat="1" ht="15">
      <c r="B48" s="757"/>
    </row>
    <row r="49" s="31" customFormat="1" ht="15">
      <c r="B49" s="757"/>
    </row>
    <row r="50" s="31" customFormat="1" ht="15">
      <c r="B50" s="757"/>
    </row>
    <row r="51" s="31" customFormat="1" ht="15">
      <c r="B51" s="757"/>
    </row>
    <row r="52" s="31" customFormat="1" ht="15">
      <c r="B52" s="757"/>
    </row>
    <row r="53" s="31" customFormat="1" ht="15">
      <c r="B53" s="757"/>
    </row>
    <row r="54" s="31" customFormat="1" ht="15">
      <c r="B54" s="757"/>
    </row>
    <row r="55" s="31" customFormat="1" ht="15">
      <c r="B55" s="757"/>
    </row>
    <row r="56" s="31" customFormat="1" ht="15">
      <c r="B56" s="757"/>
    </row>
    <row r="57" s="31" customFormat="1" ht="15">
      <c r="B57" s="757"/>
    </row>
    <row r="58" s="31" customFormat="1" ht="15">
      <c r="B58" s="757"/>
    </row>
    <row r="59" s="31" customFormat="1" ht="15">
      <c r="B59" s="757"/>
    </row>
    <row r="60" s="31" customFormat="1" ht="15">
      <c r="B60" s="757"/>
    </row>
    <row r="61" s="31" customFormat="1" ht="15">
      <c r="B61" s="757"/>
    </row>
    <row r="62" s="31" customFormat="1" ht="15">
      <c r="B62" s="757"/>
    </row>
    <row r="63" s="31" customFormat="1" ht="15">
      <c r="B63" s="757"/>
    </row>
    <row r="64" s="31" customFormat="1" ht="15">
      <c r="B64" s="757"/>
    </row>
    <row r="65" s="31" customFormat="1" ht="15">
      <c r="B65" s="757"/>
    </row>
    <row r="66" s="31" customFormat="1" ht="15">
      <c r="B66" s="757"/>
    </row>
    <row r="67" s="31" customFormat="1" ht="15">
      <c r="B67" s="757"/>
    </row>
    <row r="68" s="31" customFormat="1" ht="15">
      <c r="B68" s="757"/>
    </row>
    <row r="69" s="31" customFormat="1" ht="15">
      <c r="B69" s="757"/>
    </row>
    <row r="70" s="31" customFormat="1" ht="15">
      <c r="B70" s="757"/>
    </row>
    <row r="71" s="31" customFormat="1" ht="15">
      <c r="B71" s="757"/>
    </row>
    <row r="72" s="31" customFormat="1" ht="15">
      <c r="B72" s="757"/>
    </row>
    <row r="73" s="31" customFormat="1" ht="15">
      <c r="B73" s="757"/>
    </row>
    <row r="74" s="31" customFormat="1" ht="15">
      <c r="B74" s="757"/>
    </row>
    <row r="75" s="31" customFormat="1" ht="15">
      <c r="B75" s="757"/>
    </row>
    <row r="76" s="31" customFormat="1" ht="15">
      <c r="B76" s="757"/>
    </row>
    <row r="77" s="31" customFormat="1" ht="15">
      <c r="B77" s="757"/>
    </row>
    <row r="78" s="31" customFormat="1" ht="15">
      <c r="B78" s="757"/>
    </row>
    <row r="79" s="31" customFormat="1" ht="15">
      <c r="B79" s="757"/>
    </row>
    <row r="80" s="31" customFormat="1" ht="15">
      <c r="B80" s="757"/>
    </row>
    <row r="81" s="31" customFormat="1" ht="15">
      <c r="B81" s="757"/>
    </row>
    <row r="82" s="31" customFormat="1" ht="15">
      <c r="B82" s="757"/>
    </row>
    <row r="83" s="31" customFormat="1" ht="15">
      <c r="B83" s="757"/>
    </row>
    <row r="84" s="31" customFormat="1" ht="15">
      <c r="B84" s="757"/>
    </row>
    <row r="85" s="31" customFormat="1" ht="15">
      <c r="B85" s="757"/>
    </row>
    <row r="86" s="31" customFormat="1" ht="15">
      <c r="B86" s="757"/>
    </row>
    <row r="87" s="31" customFormat="1" ht="15">
      <c r="B87" s="757"/>
    </row>
    <row r="88" s="31" customFormat="1" ht="15">
      <c r="B88" s="757"/>
    </row>
    <row r="89" s="31" customFormat="1" ht="15">
      <c r="B89" s="757"/>
    </row>
    <row r="90" s="31" customFormat="1" ht="15">
      <c r="B90" s="757"/>
    </row>
    <row r="91" s="31" customFormat="1" ht="15">
      <c r="B91" s="757"/>
    </row>
    <row r="92" s="31" customFormat="1" ht="15">
      <c r="B92" s="757"/>
    </row>
    <row r="93" s="31" customFormat="1" ht="15">
      <c r="B93" s="757"/>
    </row>
    <row r="94" s="31" customFormat="1" ht="15">
      <c r="B94" s="757"/>
    </row>
    <row r="95" s="31" customFormat="1" ht="15">
      <c r="B95" s="757"/>
    </row>
    <row r="96" s="31" customFormat="1" ht="15">
      <c r="B96" s="757"/>
    </row>
    <row r="97" s="31" customFormat="1" ht="15">
      <c r="B97" s="757"/>
    </row>
    <row r="98" s="31" customFormat="1" ht="15">
      <c r="B98" s="757"/>
    </row>
    <row r="99" s="31" customFormat="1" ht="15">
      <c r="B99" s="757"/>
    </row>
    <row r="100" s="31" customFormat="1" ht="15">
      <c r="B100" s="757"/>
    </row>
    <row r="101" s="31" customFormat="1" ht="15">
      <c r="B101" s="757"/>
    </row>
    <row r="102" s="31" customFormat="1" ht="15">
      <c r="B102" s="757"/>
    </row>
    <row r="103" s="31" customFormat="1" ht="15">
      <c r="B103" s="757"/>
    </row>
    <row r="104" s="31" customFormat="1" ht="15">
      <c r="B104" s="757"/>
    </row>
    <row r="105" s="31" customFormat="1" ht="15">
      <c r="B105" s="757"/>
    </row>
    <row r="106" s="31" customFormat="1" ht="15">
      <c r="B106" s="757"/>
    </row>
    <row r="107" s="31" customFormat="1" ht="15">
      <c r="B107" s="757"/>
    </row>
    <row r="108" s="31" customFormat="1" ht="15">
      <c r="B108" s="757"/>
    </row>
    <row r="109" s="31" customFormat="1" ht="15">
      <c r="B109" s="757"/>
    </row>
    <row r="110" s="31" customFormat="1" ht="15">
      <c r="B110" s="757"/>
    </row>
    <row r="111" s="31" customFormat="1" ht="15">
      <c r="B111" s="757"/>
    </row>
    <row r="112" s="31" customFormat="1" ht="15">
      <c r="B112" s="757"/>
    </row>
    <row r="113" s="31" customFormat="1" ht="15">
      <c r="B113" s="757"/>
    </row>
    <row r="114" s="31" customFormat="1" ht="15">
      <c r="B114" s="757"/>
    </row>
    <row r="115" s="31" customFormat="1" ht="15">
      <c r="B115" s="757"/>
    </row>
    <row r="116" s="31" customFormat="1" ht="15">
      <c r="B116" s="757"/>
    </row>
    <row r="117" s="31" customFormat="1" ht="15">
      <c r="B117" s="757"/>
    </row>
    <row r="118" s="31" customFormat="1" ht="15">
      <c r="B118" s="757"/>
    </row>
    <row r="119" s="31" customFormat="1" ht="15">
      <c r="B119" s="757"/>
    </row>
    <row r="120" s="31" customFormat="1" ht="15">
      <c r="B120" s="757"/>
    </row>
    <row r="121" s="31" customFormat="1" ht="15">
      <c r="B121" s="757"/>
    </row>
    <row r="122" s="31" customFormat="1" ht="15">
      <c r="B122" s="757"/>
    </row>
    <row r="123" s="31" customFormat="1" ht="15">
      <c r="B123" s="757"/>
    </row>
    <row r="124" s="31" customFormat="1" ht="15">
      <c r="B124" s="757"/>
    </row>
    <row r="125" s="31" customFormat="1" ht="15">
      <c r="B125" s="757"/>
    </row>
    <row r="126" s="31" customFormat="1" ht="15">
      <c r="B126" s="757"/>
    </row>
    <row r="127" s="31" customFormat="1" ht="15">
      <c r="B127" s="757"/>
    </row>
    <row r="128" s="31" customFormat="1" ht="15">
      <c r="B128" s="757"/>
    </row>
    <row r="129" s="31" customFormat="1" ht="15">
      <c r="B129" s="757"/>
    </row>
    <row r="130" s="31" customFormat="1" ht="15">
      <c r="B130" s="757"/>
    </row>
    <row r="131" s="31" customFormat="1" ht="15">
      <c r="B131" s="757"/>
    </row>
    <row r="132" s="31" customFormat="1" ht="15">
      <c r="B132" s="757"/>
    </row>
    <row r="133" s="31" customFormat="1" ht="15">
      <c r="B133" s="757"/>
    </row>
    <row r="134" s="31" customFormat="1" ht="15">
      <c r="B134" s="757"/>
    </row>
    <row r="135" s="31" customFormat="1" ht="15">
      <c r="B135" s="757"/>
    </row>
    <row r="136" s="31" customFormat="1" ht="15">
      <c r="B136" s="757"/>
    </row>
    <row r="137" s="31" customFormat="1" ht="15">
      <c r="B137" s="757"/>
    </row>
    <row r="138" s="31" customFormat="1" ht="15">
      <c r="B138" s="757"/>
    </row>
    <row r="139" s="31" customFormat="1" ht="15">
      <c r="B139" s="757"/>
    </row>
    <row r="140" s="31" customFormat="1" ht="15">
      <c r="B140" s="757"/>
    </row>
    <row r="141" s="31" customFormat="1" ht="15">
      <c r="B141" s="757"/>
    </row>
    <row r="142" s="31" customFormat="1" ht="15">
      <c r="B142" s="757"/>
    </row>
    <row r="143" s="31" customFormat="1" ht="15">
      <c r="B143" s="757"/>
    </row>
    <row r="144" s="31" customFormat="1" ht="15">
      <c r="B144" s="757"/>
    </row>
    <row r="145" s="31" customFormat="1" ht="15">
      <c r="B145" s="757"/>
    </row>
    <row r="146" s="31" customFormat="1" ht="15">
      <c r="B146" s="757"/>
    </row>
    <row r="147" s="31" customFormat="1" ht="15">
      <c r="B147" s="757"/>
    </row>
    <row r="148" s="31" customFormat="1" ht="15">
      <c r="B148" s="757"/>
    </row>
    <row r="149" s="31" customFormat="1" ht="15">
      <c r="B149" s="757"/>
    </row>
    <row r="150" s="31" customFormat="1" ht="15">
      <c r="B150" s="757"/>
    </row>
    <row r="151" s="31" customFormat="1" ht="15">
      <c r="B151" s="757"/>
    </row>
    <row r="152" s="31" customFormat="1" ht="15">
      <c r="B152" s="757"/>
    </row>
    <row r="153" s="31" customFormat="1" ht="15">
      <c r="B153" s="757"/>
    </row>
    <row r="154" s="31" customFormat="1" ht="15">
      <c r="B154" s="757"/>
    </row>
    <row r="155" s="31" customFormat="1" ht="15">
      <c r="B155" s="757"/>
    </row>
    <row r="156" s="31" customFormat="1" ht="15">
      <c r="B156" s="757"/>
    </row>
    <row r="157" s="31" customFormat="1" ht="15">
      <c r="B157" s="757"/>
    </row>
    <row r="158" s="31" customFormat="1" ht="15">
      <c r="B158" s="757"/>
    </row>
    <row r="159" s="31" customFormat="1" ht="15">
      <c r="B159" s="757"/>
    </row>
    <row r="160" s="31" customFormat="1" ht="15">
      <c r="B160" s="757"/>
    </row>
    <row r="161" s="31" customFormat="1" ht="15">
      <c r="B161" s="757"/>
    </row>
    <row r="162" s="31" customFormat="1" ht="15">
      <c r="B162" s="757"/>
    </row>
    <row r="163" s="31" customFormat="1" ht="15">
      <c r="B163" s="757"/>
    </row>
    <row r="164" s="31" customFormat="1" ht="15">
      <c r="B164" s="757"/>
    </row>
    <row r="165" s="31" customFormat="1" ht="15">
      <c r="B165" s="757"/>
    </row>
    <row r="166" s="31" customFormat="1" ht="15">
      <c r="B166" s="757"/>
    </row>
    <row r="167" s="31" customFormat="1" ht="15">
      <c r="B167" s="757"/>
    </row>
    <row r="168" s="31" customFormat="1" ht="15">
      <c r="B168" s="757"/>
    </row>
    <row r="169" s="31" customFormat="1" ht="15">
      <c r="B169" s="757"/>
    </row>
    <row r="170" s="31" customFormat="1" ht="15">
      <c r="B170" s="757"/>
    </row>
    <row r="171" s="31" customFormat="1" ht="15">
      <c r="B171" s="757"/>
    </row>
    <row r="172" s="31" customFormat="1" ht="15">
      <c r="B172" s="757"/>
    </row>
    <row r="173" s="31" customFormat="1" ht="15">
      <c r="B173" s="757"/>
    </row>
    <row r="174" s="31" customFormat="1" ht="15">
      <c r="B174" s="757"/>
    </row>
    <row r="175" s="31" customFormat="1" ht="15">
      <c r="B175" s="757"/>
    </row>
    <row r="176" s="31" customFormat="1" ht="15">
      <c r="B176" s="757"/>
    </row>
    <row r="177" s="31" customFormat="1" ht="15">
      <c r="B177" s="757"/>
    </row>
    <row r="178" s="31" customFormat="1" ht="15">
      <c r="B178" s="757"/>
    </row>
    <row r="179" s="31" customFormat="1" ht="15">
      <c r="B179" s="757"/>
    </row>
    <row r="180" s="31" customFormat="1" ht="15">
      <c r="B180" s="757"/>
    </row>
    <row r="181" s="31" customFormat="1" ht="15">
      <c r="B181" s="757"/>
    </row>
    <row r="182" s="31" customFormat="1" ht="15">
      <c r="B182" s="757"/>
    </row>
    <row r="183" s="31" customFormat="1" ht="15">
      <c r="B183" s="757"/>
    </row>
    <row r="184" s="31" customFormat="1" ht="15">
      <c r="B184" s="757"/>
    </row>
    <row r="185" s="31" customFormat="1" ht="15">
      <c r="B185" s="757"/>
    </row>
    <row r="186" s="31" customFormat="1" ht="15">
      <c r="B186" s="757"/>
    </row>
    <row r="187" s="31" customFormat="1" ht="15">
      <c r="B187" s="757"/>
    </row>
    <row r="188" s="31" customFormat="1" ht="15">
      <c r="B188" s="757"/>
    </row>
    <row r="189" s="31" customFormat="1" ht="15">
      <c r="B189" s="757"/>
    </row>
    <row r="190" s="31" customFormat="1" ht="15">
      <c r="B190" s="757"/>
    </row>
    <row r="191" s="31" customFormat="1" ht="15">
      <c r="B191" s="757"/>
    </row>
    <row r="192" s="31" customFormat="1" ht="15">
      <c r="B192" s="757"/>
    </row>
    <row r="193" s="31" customFormat="1" ht="15">
      <c r="B193" s="757"/>
    </row>
    <row r="194" s="31" customFormat="1" ht="15">
      <c r="B194" s="757"/>
    </row>
    <row r="195" s="31" customFormat="1" ht="15">
      <c r="B195" s="757"/>
    </row>
    <row r="196" s="31" customFormat="1" ht="15">
      <c r="B196" s="757"/>
    </row>
    <row r="197" s="31" customFormat="1" ht="15">
      <c r="B197" s="757"/>
    </row>
    <row r="198" s="31" customFormat="1" ht="15">
      <c r="B198" s="757"/>
    </row>
    <row r="199" s="31" customFormat="1" ht="15">
      <c r="B199" s="757"/>
    </row>
    <row r="200" s="31" customFormat="1" ht="15">
      <c r="B200" s="757"/>
    </row>
    <row r="201" s="31" customFormat="1" ht="15">
      <c r="B201" s="757"/>
    </row>
    <row r="202" s="31" customFormat="1" ht="15">
      <c r="B202" s="757"/>
    </row>
    <row r="203" s="31" customFormat="1" ht="15">
      <c r="B203" s="757"/>
    </row>
    <row r="204" s="31" customFormat="1" ht="15">
      <c r="B204" s="757"/>
    </row>
    <row r="205" s="31" customFormat="1" ht="15">
      <c r="B205" s="757"/>
    </row>
    <row r="206" s="31" customFormat="1" ht="15">
      <c r="B206" s="757"/>
    </row>
    <row r="207" s="31" customFormat="1" ht="15">
      <c r="B207" s="757"/>
    </row>
    <row r="208" s="31" customFormat="1" ht="15">
      <c r="B208" s="757"/>
    </row>
    <row r="209" s="31" customFormat="1" ht="15">
      <c r="B209" s="757"/>
    </row>
    <row r="210" s="31" customFormat="1" ht="15">
      <c r="B210" s="757"/>
    </row>
    <row r="211" s="31" customFormat="1" ht="15">
      <c r="B211" s="757"/>
    </row>
  </sheetData>
  <mergeCells count="6">
    <mergeCell ref="Q3:R3"/>
    <mergeCell ref="S3:T3"/>
    <mergeCell ref="C3:F3"/>
    <mergeCell ref="G3:J3"/>
    <mergeCell ref="K3:N3"/>
    <mergeCell ref="O3:P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H30" sqref="H30"/>
    </sheetView>
  </sheetViews>
  <sheetFormatPr defaultColWidth="9.00390625" defaultRowHeight="12.75"/>
  <cols>
    <col min="1" max="1" width="10.75390625" style="33" customWidth="1"/>
    <col min="2" max="2" width="27.875" style="33" customWidth="1"/>
    <col min="3" max="8" width="7.125" style="33" customWidth="1"/>
    <col min="9" max="16384" width="9.125" style="33" customWidth="1"/>
  </cols>
  <sheetData>
    <row r="1" ht="15.75">
      <c r="A1" s="715" t="s">
        <v>1378</v>
      </c>
    </row>
    <row r="2" ht="15.75">
      <c r="A2" s="715" t="s">
        <v>1379</v>
      </c>
    </row>
    <row r="3" ht="15.75">
      <c r="A3" s="715" t="s">
        <v>1380</v>
      </c>
    </row>
    <row r="4" spans="1:8" ht="16.5" thickBot="1">
      <c r="A4" s="33" t="s">
        <v>1381</v>
      </c>
      <c r="H4" s="3" t="s">
        <v>1382</v>
      </c>
    </row>
    <row r="5" spans="1:8" ht="15.75">
      <c r="A5" s="110"/>
      <c r="B5" s="1128"/>
      <c r="C5" s="2072" t="s">
        <v>1383</v>
      </c>
      <c r="D5" s="2060"/>
      <c r="E5" s="2072" t="s">
        <v>1384</v>
      </c>
      <c r="F5" s="2073"/>
      <c r="G5" s="2072" t="s">
        <v>1385</v>
      </c>
      <c r="H5" s="2061"/>
    </row>
    <row r="6" spans="1:8" ht="16.5" thickBot="1">
      <c r="A6" s="123" t="s">
        <v>1386</v>
      </c>
      <c r="B6" s="180" t="s">
        <v>1387</v>
      </c>
      <c r="C6" s="124">
        <v>2000</v>
      </c>
      <c r="D6" s="124">
        <v>2001</v>
      </c>
      <c r="E6" s="1129">
        <v>2000</v>
      </c>
      <c r="F6" s="1129">
        <v>2001</v>
      </c>
      <c r="G6" s="1129">
        <v>2000</v>
      </c>
      <c r="H6" s="1130">
        <v>2001</v>
      </c>
    </row>
    <row r="7" spans="1:8" ht="13.5" customHeight="1">
      <c r="A7" s="100" t="s">
        <v>1388</v>
      </c>
      <c r="B7" s="151" t="s">
        <v>1389</v>
      </c>
      <c r="C7" s="184">
        <v>2.6852772176579176</v>
      </c>
      <c r="D7" s="184">
        <v>2.4312156618184484</v>
      </c>
      <c r="E7" s="1131">
        <v>-0.3959133449279306</v>
      </c>
      <c r="F7" s="1131">
        <v>-1.04662183517077</v>
      </c>
      <c r="G7" s="184">
        <v>-0.7658497893722854</v>
      </c>
      <c r="H7" s="131">
        <v>-1.4385790703245194</v>
      </c>
    </row>
    <row r="8" spans="1:8" ht="12.75" customHeight="1">
      <c r="A8" s="100" t="s">
        <v>1390</v>
      </c>
      <c r="B8" s="151" t="s">
        <v>1391</v>
      </c>
      <c r="C8" s="184">
        <v>-1.0759139793538965</v>
      </c>
      <c r="D8" s="184">
        <v>-0.6869942245912376</v>
      </c>
      <c r="E8" s="1131">
        <v>-1.587412716484561</v>
      </c>
      <c r="F8" s="1131">
        <v>-0.5182612018288747</v>
      </c>
      <c r="G8" s="184">
        <v>-1.0684752701675575</v>
      </c>
      <c r="H8" s="131">
        <v>-0.3027339571254048</v>
      </c>
    </row>
    <row r="9" spans="1:8" ht="12.75" customHeight="1">
      <c r="A9" s="1132" t="s">
        <v>1392</v>
      </c>
      <c r="B9" s="151" t="s">
        <v>1393</v>
      </c>
      <c r="C9" s="184">
        <v>-4.450968826985411</v>
      </c>
      <c r="D9" s="184">
        <v>-17.14074478113976</v>
      </c>
      <c r="E9" s="1131">
        <v>-0.33719358150239037</v>
      </c>
      <c r="F9" s="1131">
        <v>-0.017765009409900803</v>
      </c>
      <c r="G9" s="184">
        <v>-0.14628170473496402</v>
      </c>
      <c r="H9" s="131">
        <v>0.16831112375151316</v>
      </c>
    </row>
    <row r="10" spans="1:8" ht="12.75" customHeight="1">
      <c r="A10" s="1132" t="s">
        <v>1394</v>
      </c>
      <c r="B10" s="151" t="s">
        <v>1395</v>
      </c>
      <c r="C10" s="184">
        <v>2.1000612937116694</v>
      </c>
      <c r="D10" s="184">
        <v>1.4652234648885394</v>
      </c>
      <c r="E10" s="1131">
        <v>1.1600658802378498</v>
      </c>
      <c r="F10" s="1131">
        <v>1.4043562108501475</v>
      </c>
      <c r="G10" s="184">
        <v>-8.29159794498799</v>
      </c>
      <c r="H10" s="131">
        <v>1.6131492221643153</v>
      </c>
    </row>
    <row r="11" spans="1:8" ht="12.75" customHeight="1">
      <c r="A11" s="1132" t="s">
        <v>1396</v>
      </c>
      <c r="B11" s="151" t="s">
        <v>1397</v>
      </c>
      <c r="C11" s="184">
        <v>1.2758710369660071</v>
      </c>
      <c r="D11" s="184">
        <v>1.9429671059805003</v>
      </c>
      <c r="E11" s="1131">
        <v>0.7463886221449373</v>
      </c>
      <c r="F11" s="1131">
        <v>0.8251987969831734</v>
      </c>
      <c r="G11" s="184">
        <v>0.4308345099359778</v>
      </c>
      <c r="H11" s="131">
        <v>0.6589517872334207</v>
      </c>
    </row>
    <row r="12" spans="1:8" ht="12.75" customHeight="1">
      <c r="A12" s="1132" t="s">
        <v>1398</v>
      </c>
      <c r="B12" s="151" t="s">
        <v>610</v>
      </c>
      <c r="C12" s="184">
        <v>-13.248672260512047</v>
      </c>
      <c r="D12" s="184">
        <v>-3.8243446143145143</v>
      </c>
      <c r="E12" s="1131">
        <v>-7.149684814278523</v>
      </c>
      <c r="F12" s="1131">
        <v>1.075838392513926</v>
      </c>
      <c r="G12" s="184">
        <v>-8.475566516866731</v>
      </c>
      <c r="H12" s="131">
        <v>-2.4310971057108937</v>
      </c>
    </row>
    <row r="13" spans="1:8" ht="12.75" customHeight="1">
      <c r="A13" s="1132" t="s">
        <v>1399</v>
      </c>
      <c r="B13" s="151" t="s">
        <v>1400</v>
      </c>
      <c r="C13" s="184">
        <v>1.3145281370233053</v>
      </c>
      <c r="D13" s="184">
        <v>0.913078812238131</v>
      </c>
      <c r="E13" s="1131">
        <v>2.2886503420185296</v>
      </c>
      <c r="F13" s="1131">
        <v>1.9651212694851599</v>
      </c>
      <c r="G13" s="184">
        <v>0.5160822931726734</v>
      </c>
      <c r="H13" s="131">
        <v>-0.6298271206150617</v>
      </c>
    </row>
    <row r="14" spans="1:8" ht="12.75" customHeight="1">
      <c r="A14" s="100">
        <v>1001</v>
      </c>
      <c r="B14" s="151" t="s">
        <v>1401</v>
      </c>
      <c r="C14" s="184">
        <v>7.991138510062725</v>
      </c>
      <c r="D14" s="184">
        <v>-0.7106383446656754</v>
      </c>
      <c r="E14" s="1131">
        <v>-0.7966018520002189</v>
      </c>
      <c r="F14" s="1131">
        <v>-7.2774351169372595</v>
      </c>
      <c r="G14" s="184">
        <v>-5.8145962034873095</v>
      </c>
      <c r="H14" s="131">
        <v>-7.0132945018238955</v>
      </c>
    </row>
    <row r="15" spans="1:8" ht="12.75" customHeight="1">
      <c r="A15" s="100">
        <v>1003</v>
      </c>
      <c r="B15" s="151" t="s">
        <v>1402</v>
      </c>
      <c r="C15" s="184">
        <v>-2.4001929622023614</v>
      </c>
      <c r="D15" s="184">
        <v>-18.453155222253045</v>
      </c>
      <c r="E15" s="1131">
        <v>1.3041709870232792</v>
      </c>
      <c r="F15" s="1131">
        <v>-0.09632327709346754</v>
      </c>
      <c r="G15" s="184">
        <v>1.304909359701971</v>
      </c>
      <c r="H15" s="131">
        <v>1.0327631861280844</v>
      </c>
    </row>
    <row r="16" spans="1:8" ht="12.75" customHeight="1">
      <c r="A16" s="100">
        <v>1005</v>
      </c>
      <c r="B16" s="151" t="s">
        <v>1403</v>
      </c>
      <c r="C16" s="184">
        <v>0.944845117292172</v>
      </c>
      <c r="D16" s="184">
        <v>-1.2308459168492762</v>
      </c>
      <c r="E16" s="1131">
        <v>1.7536602267316383</v>
      </c>
      <c r="F16" s="1131">
        <v>-0.9318483348772049</v>
      </c>
      <c r="G16" s="184">
        <v>6.087909137427163</v>
      </c>
      <c r="H16" s="131">
        <v>1.922931270871721</v>
      </c>
    </row>
    <row r="17" spans="1:8" ht="12.75" customHeight="1">
      <c r="A17" s="100">
        <v>1101</v>
      </c>
      <c r="B17" s="151" t="s">
        <v>1404</v>
      </c>
      <c r="C17" s="184">
        <v>-13.835519034660248</v>
      </c>
      <c r="D17" s="184">
        <v>-13.666660111219295</v>
      </c>
      <c r="E17" s="1131">
        <v>-3.3641345188623824</v>
      </c>
      <c r="F17" s="1131">
        <v>-4.892644817157349</v>
      </c>
      <c r="G17" s="184">
        <v>-4.691120219799673</v>
      </c>
      <c r="H17" s="131">
        <v>-5.065562749670163</v>
      </c>
    </row>
    <row r="18" spans="1:8" ht="12.75" customHeight="1">
      <c r="A18" s="100">
        <v>1107</v>
      </c>
      <c r="B18" s="151" t="s">
        <v>1405</v>
      </c>
      <c r="C18" s="184">
        <v>2.6965081926127983</v>
      </c>
      <c r="D18" s="184">
        <v>1.4463590451146775</v>
      </c>
      <c r="E18" s="1131">
        <v>3.3993275609823925</v>
      </c>
      <c r="F18" s="1131">
        <v>3.35253293845405</v>
      </c>
      <c r="G18" s="184">
        <v>0.3265775730985389</v>
      </c>
      <c r="H18" s="131">
        <v>0.0650411263214601</v>
      </c>
    </row>
    <row r="19" spans="1:8" ht="12.75" customHeight="1">
      <c r="A19" s="100">
        <v>1108</v>
      </c>
      <c r="B19" s="151" t="s">
        <v>1406</v>
      </c>
      <c r="C19" s="184">
        <v>-0.5805631336052385</v>
      </c>
      <c r="D19" s="184">
        <v>-1.782329888224362</v>
      </c>
      <c r="E19" s="1131">
        <v>1.391342497740571</v>
      </c>
      <c r="F19" s="1131">
        <v>1.4565577520561694</v>
      </c>
      <c r="G19" s="184">
        <v>1.4011097246572297</v>
      </c>
      <c r="H19" s="131">
        <v>1.4724196744363538</v>
      </c>
    </row>
    <row r="20" spans="1:8" ht="12.75" customHeight="1">
      <c r="A20" s="100">
        <v>1109</v>
      </c>
      <c r="B20" s="151" t="s">
        <v>1407</v>
      </c>
      <c r="C20" s="184">
        <v>8.102047957136614</v>
      </c>
      <c r="D20" s="184">
        <v>7.069806950030421</v>
      </c>
      <c r="E20" s="1131">
        <v>3.3281331833474</v>
      </c>
      <c r="F20" s="1131">
        <v>5.383886778272332</v>
      </c>
      <c r="G20" s="184">
        <v>16.793685152576614</v>
      </c>
      <c r="H20" s="131">
        <v>5.358789729141995</v>
      </c>
    </row>
    <row r="21" spans="1:8" ht="12.75" customHeight="1">
      <c r="A21" s="100">
        <v>1512</v>
      </c>
      <c r="B21" s="151" t="s">
        <v>1408</v>
      </c>
      <c r="C21" s="184">
        <v>0.30086719258774725</v>
      </c>
      <c r="D21" s="184">
        <v>0.7476679869046697</v>
      </c>
      <c r="E21" s="1131">
        <v>0.18559933953421412</v>
      </c>
      <c r="F21" s="1131">
        <v>3.3658645787308172</v>
      </c>
      <c r="G21" s="184">
        <v>0.045902484415885236</v>
      </c>
      <c r="H21" s="131">
        <v>2.512612312384804</v>
      </c>
    </row>
    <row r="22" spans="1:8" ht="12.75" customHeight="1">
      <c r="A22" s="100">
        <v>1514</v>
      </c>
      <c r="B22" s="151" t="s">
        <v>1409</v>
      </c>
      <c r="C22" s="184">
        <v>-4.815423603457707</v>
      </c>
      <c r="D22" s="184">
        <v>-11.283305184855807</v>
      </c>
      <c r="E22" s="1131">
        <v>-0.4395613507885937</v>
      </c>
      <c r="F22" s="1131">
        <v>-0.8834423029102029</v>
      </c>
      <c r="G22" s="184">
        <v>-0.28577541456754</v>
      </c>
      <c r="H22" s="131">
        <v>-0.6937952389076393</v>
      </c>
    </row>
    <row r="23" spans="1:8" ht="12.75" customHeight="1">
      <c r="A23" s="100">
        <v>1517</v>
      </c>
      <c r="B23" s="151" t="s">
        <v>1410</v>
      </c>
      <c r="C23" s="184">
        <v>-7.066799341451128</v>
      </c>
      <c r="D23" s="184">
        <v>-10.836728970790647</v>
      </c>
      <c r="E23" s="1131">
        <v>0.35052189044060034</v>
      </c>
      <c r="F23" s="1131">
        <v>0.10548444094171165</v>
      </c>
      <c r="G23" s="184">
        <v>-1.2161219449355172</v>
      </c>
      <c r="H23" s="131">
        <v>-0.8650114648478779</v>
      </c>
    </row>
    <row r="24" spans="1:8" ht="12.75" customHeight="1">
      <c r="A24" s="100">
        <v>1601</v>
      </c>
      <c r="B24" s="151" t="s">
        <v>1411</v>
      </c>
      <c r="C24" s="184">
        <v>-7.473110760040211</v>
      </c>
      <c r="D24" s="184">
        <v>-14.726801995364324</v>
      </c>
      <c r="E24" s="1131">
        <v>-3.6025769620616446</v>
      </c>
      <c r="F24" s="1131">
        <v>-3.1880064390247425</v>
      </c>
      <c r="G24" s="184">
        <v>-3.0133841782379274</v>
      </c>
      <c r="H24" s="131">
        <v>-2.962260705827862</v>
      </c>
    </row>
    <row r="25" spans="1:8" ht="12.75" customHeight="1">
      <c r="A25" s="100">
        <v>1701</v>
      </c>
      <c r="B25" s="151" t="s">
        <v>1050</v>
      </c>
      <c r="C25" s="184">
        <v>-7.524184148782848</v>
      </c>
      <c r="D25" s="184">
        <v>-3.134042345286938</v>
      </c>
      <c r="E25" s="1131">
        <v>-0.5482842218480365</v>
      </c>
      <c r="F25" s="1131">
        <v>0.013356727564153128</v>
      </c>
      <c r="G25" s="184">
        <v>1.3296695942227756</v>
      </c>
      <c r="H25" s="131">
        <v>0.3216905959358407</v>
      </c>
    </row>
    <row r="26" spans="1:8" ht="12.75" customHeight="1">
      <c r="A26" s="100">
        <v>1703</v>
      </c>
      <c r="B26" s="151" t="s">
        <v>1412</v>
      </c>
      <c r="C26" s="184">
        <v>19.12709879540183</v>
      </c>
      <c r="D26" s="184">
        <v>6.914212571318462</v>
      </c>
      <c r="E26" s="1131">
        <v>2.989961840450618</v>
      </c>
      <c r="F26" s="1131">
        <v>3.9770519623186966</v>
      </c>
      <c r="G26" s="184">
        <v>16.655721789999085</v>
      </c>
      <c r="H26" s="131">
        <v>17.165419808635747</v>
      </c>
    </row>
    <row r="27" spans="1:8" ht="12.75" customHeight="1">
      <c r="A27" s="100">
        <v>1704</v>
      </c>
      <c r="B27" s="151" t="s">
        <v>1413</v>
      </c>
      <c r="C27" s="184">
        <v>-0.8587657456151622</v>
      </c>
      <c r="D27" s="184">
        <v>-0.7185260641525058</v>
      </c>
      <c r="E27" s="1131">
        <v>-0.6605057677845273</v>
      </c>
      <c r="F27" s="1131">
        <v>-0.2578613460644652</v>
      </c>
      <c r="G27" s="184">
        <v>-0.4960605088269283</v>
      </c>
      <c r="H27" s="131">
        <v>-0.25028631101364585</v>
      </c>
    </row>
    <row r="28" spans="1:8" ht="12.75" customHeight="1">
      <c r="A28" s="100">
        <v>1806</v>
      </c>
      <c r="B28" s="151" t="s">
        <v>1414</v>
      </c>
      <c r="C28" s="184">
        <v>-1.070042761111844</v>
      </c>
      <c r="D28" s="184">
        <v>-0.016129467267968624</v>
      </c>
      <c r="E28" s="1131">
        <v>0.1382511164094565</v>
      </c>
      <c r="F28" s="1131">
        <v>0.39019826707533933</v>
      </c>
      <c r="G28" s="184">
        <v>0.12477447671197464</v>
      </c>
      <c r="H28" s="131">
        <v>0.4847069623539938</v>
      </c>
    </row>
    <row r="29" spans="1:8" ht="12.75" customHeight="1">
      <c r="A29" s="100">
        <v>1901</v>
      </c>
      <c r="B29" s="151" t="s">
        <v>1415</v>
      </c>
      <c r="C29" s="184">
        <v>-12.07614870020545</v>
      </c>
      <c r="D29" s="184">
        <v>-7.281674765195453</v>
      </c>
      <c r="E29" s="1131">
        <v>-2.504312925195633</v>
      </c>
      <c r="F29" s="1131">
        <v>-2.5623961526052943</v>
      </c>
      <c r="G29" s="184">
        <v>-2.497292237156368</v>
      </c>
      <c r="H29" s="131">
        <v>-2.4664924341972045</v>
      </c>
    </row>
    <row r="30" spans="1:8" ht="12.75" customHeight="1">
      <c r="A30" s="100">
        <v>190211</v>
      </c>
      <c r="B30" s="151" t="s">
        <v>1416</v>
      </c>
      <c r="C30" s="184">
        <v>-13.769834338233467</v>
      </c>
      <c r="D30" s="184">
        <v>-3.3139221680149524</v>
      </c>
      <c r="E30" s="1131">
        <v>0.3379914015301276</v>
      </c>
      <c r="F30" s="1131">
        <v>0.5799008562933577</v>
      </c>
      <c r="G30" s="184">
        <v>0.839297652193637</v>
      </c>
      <c r="H30" s="131">
        <v>1.243735375048237</v>
      </c>
    </row>
    <row r="31" spans="1:8" ht="12.75" customHeight="1">
      <c r="A31" s="100">
        <v>2001</v>
      </c>
      <c r="B31" s="151" t="s">
        <v>1417</v>
      </c>
      <c r="C31" s="184">
        <v>-2.2706726329044997</v>
      </c>
      <c r="D31" s="184">
        <v>-15.083416333807111</v>
      </c>
      <c r="E31" s="1131">
        <v>-0.7140292120950588</v>
      </c>
      <c r="F31" s="1131">
        <v>-0.6344376732738897</v>
      </c>
      <c r="G31" s="184">
        <v>-0.3268205683904834</v>
      </c>
      <c r="H31" s="131">
        <v>-0.3559522032602281</v>
      </c>
    </row>
    <row r="32" spans="1:8" ht="12.75" customHeight="1">
      <c r="A32" s="100">
        <v>2005</v>
      </c>
      <c r="B32" s="151" t="s">
        <v>1418</v>
      </c>
      <c r="C32" s="184">
        <v>-1.065687075211128</v>
      </c>
      <c r="D32" s="184">
        <v>-1.958613676734886</v>
      </c>
      <c r="E32" s="1131">
        <v>-0.8648980889206058</v>
      </c>
      <c r="F32" s="1131">
        <v>0.02485727042475731</v>
      </c>
      <c r="G32" s="184">
        <v>-0.2791041112295209</v>
      </c>
      <c r="H32" s="131">
        <v>-0.19780023501776173</v>
      </c>
    </row>
    <row r="33" spans="1:8" ht="12.75" customHeight="1">
      <c r="A33" s="100">
        <v>2007</v>
      </c>
      <c r="B33" s="151" t="s">
        <v>1419</v>
      </c>
      <c r="C33" s="184">
        <v>-14.312236870738113</v>
      </c>
      <c r="D33" s="184">
        <v>-12.291371440053911</v>
      </c>
      <c r="E33" s="1131">
        <v>-1.3953709785186847</v>
      </c>
      <c r="F33" s="1131">
        <v>-1.430818268172024</v>
      </c>
      <c r="G33" s="184">
        <v>-1.2419296165867855</v>
      </c>
      <c r="H33" s="131">
        <v>-1.1468871821776836</v>
      </c>
    </row>
    <row r="34" spans="1:8" ht="12.75" customHeight="1">
      <c r="A34" s="100">
        <v>2009</v>
      </c>
      <c r="B34" s="151" t="s">
        <v>1420</v>
      </c>
      <c r="C34" s="184">
        <v>-1.2792866960568423</v>
      </c>
      <c r="D34" s="184">
        <v>-2.4690077417578236</v>
      </c>
      <c r="E34" s="1131">
        <v>-1.291164305461374</v>
      </c>
      <c r="F34" s="1131">
        <v>-0.4755026380499494</v>
      </c>
      <c r="G34" s="184">
        <v>-0.30242600257136487</v>
      </c>
      <c r="H34" s="131">
        <v>0.31699528981794295</v>
      </c>
    </row>
    <row r="35" spans="1:8" ht="12.75" customHeight="1">
      <c r="A35" s="100">
        <v>2102</v>
      </c>
      <c r="B35" s="151" t="s">
        <v>1421</v>
      </c>
      <c r="C35" s="184">
        <v>-3.3466065215759584</v>
      </c>
      <c r="D35" s="184">
        <v>-2.7993115310227834</v>
      </c>
      <c r="E35" s="1131">
        <v>1.046325212937174</v>
      </c>
      <c r="F35" s="1131">
        <v>1.1508945148142746</v>
      </c>
      <c r="G35" s="184">
        <v>2.75950438429848</v>
      </c>
      <c r="H35" s="131">
        <v>2.7210209833650323</v>
      </c>
    </row>
    <row r="36" spans="1:8" ht="12.75" customHeight="1">
      <c r="A36" s="100">
        <v>2103</v>
      </c>
      <c r="B36" s="151" t="s">
        <v>1422</v>
      </c>
      <c r="C36" s="184">
        <v>-5.088392501482438</v>
      </c>
      <c r="D36" s="184">
        <v>-5.3897021152353615</v>
      </c>
      <c r="E36" s="1131">
        <v>-0.8407691208961486</v>
      </c>
      <c r="F36" s="1131">
        <v>-0.6029998631242007</v>
      </c>
      <c r="G36" s="184">
        <v>-0.15723859166180096</v>
      </c>
      <c r="H36" s="131">
        <v>0.1851805433361025</v>
      </c>
    </row>
    <row r="37" spans="1:8" ht="12.75" customHeight="1">
      <c r="A37" s="100">
        <v>2105</v>
      </c>
      <c r="B37" s="151" t="s">
        <v>1423</v>
      </c>
      <c r="C37" s="184">
        <v>-15.061411774392731</v>
      </c>
      <c r="D37" s="184">
        <v>-15.114701051999276</v>
      </c>
      <c r="E37" s="1131">
        <v>0.2309209376674846</v>
      </c>
      <c r="F37" s="1131">
        <v>0.9795625480453485</v>
      </c>
      <c r="G37" s="184">
        <v>0.73569754126519</v>
      </c>
      <c r="H37" s="131">
        <v>1.5494660178705644</v>
      </c>
    </row>
    <row r="38" spans="1:8" ht="12.75" customHeight="1">
      <c r="A38" s="100">
        <v>2202</v>
      </c>
      <c r="B38" s="151" t="s">
        <v>1424</v>
      </c>
      <c r="C38" s="184">
        <v>1.8657783747619539</v>
      </c>
      <c r="D38" s="184">
        <v>2.3876552672705604</v>
      </c>
      <c r="E38" s="1131">
        <v>0.314039405565867</v>
      </c>
      <c r="F38" s="1131">
        <v>0.21828569900021613</v>
      </c>
      <c r="G38" s="184">
        <v>0.5991679276119265</v>
      </c>
      <c r="H38" s="131">
        <v>0.4297159210583892</v>
      </c>
    </row>
    <row r="39" spans="1:8" ht="12.75" customHeight="1">
      <c r="A39" s="100">
        <v>2203</v>
      </c>
      <c r="B39" s="151" t="s">
        <v>1048</v>
      </c>
      <c r="C39" s="184">
        <v>0.6202900836692782</v>
      </c>
      <c r="D39" s="184">
        <v>0.9966266900188177</v>
      </c>
      <c r="E39" s="1131">
        <v>-0.195760626694859</v>
      </c>
      <c r="F39" s="1131">
        <v>-0.19946051443678806</v>
      </c>
      <c r="G39" s="184">
        <v>-0.2514040017035164</v>
      </c>
      <c r="H39" s="131">
        <v>-0.18447167234279926</v>
      </c>
    </row>
    <row r="40" spans="1:8" ht="12.75" customHeight="1">
      <c r="A40" s="100">
        <v>2204</v>
      </c>
      <c r="B40" s="151" t="s">
        <v>1052</v>
      </c>
      <c r="C40" s="184">
        <v>-1.7854394363974768</v>
      </c>
      <c r="D40" s="184">
        <v>-2.1769504208773465</v>
      </c>
      <c r="E40" s="1131">
        <v>0.8456093261511186</v>
      </c>
      <c r="F40" s="1131">
        <v>1.2973311306390733</v>
      </c>
      <c r="G40" s="184">
        <v>1.7857691425729472</v>
      </c>
      <c r="H40" s="131">
        <v>2.4860445242178195</v>
      </c>
    </row>
    <row r="41" spans="1:8" ht="12.75" customHeight="1">
      <c r="A41" s="100">
        <v>2207</v>
      </c>
      <c r="B41" s="151" t="s">
        <v>1425</v>
      </c>
      <c r="C41" s="184">
        <v>-12.21137539109054</v>
      </c>
      <c r="D41" s="184">
        <v>-12.983997060490738</v>
      </c>
      <c r="E41" s="1131">
        <v>-8.507999697528863</v>
      </c>
      <c r="F41" s="1131">
        <v>-2.88530096253776</v>
      </c>
      <c r="G41" s="184">
        <v>-8.357575049409663</v>
      </c>
      <c r="H41" s="131">
        <v>-2.695482494329627</v>
      </c>
    </row>
    <row r="42" spans="1:8" ht="12.75" customHeight="1" thickBot="1">
      <c r="A42" s="123">
        <v>2402</v>
      </c>
      <c r="B42" s="180" t="s">
        <v>1426</v>
      </c>
      <c r="C42" s="714">
        <v>2.9141059941034615</v>
      </c>
      <c r="D42" s="714">
        <v>2.028380820864063</v>
      </c>
      <c r="E42" s="1133">
        <v>-0.9761886779925196</v>
      </c>
      <c r="F42" s="1133">
        <v>-1.2289623603861892</v>
      </c>
      <c r="G42" s="714">
        <v>-0.8240712991349783</v>
      </c>
      <c r="H42" s="141">
        <v>-1.0373027235830037</v>
      </c>
    </row>
    <row r="43" s="51" customFormat="1" ht="15" customHeight="1">
      <c r="A43" s="51" t="s">
        <v>1427</v>
      </c>
    </row>
    <row r="44" s="51" customFormat="1" ht="10.5" customHeight="1">
      <c r="A44" s="51" t="s">
        <v>1428</v>
      </c>
    </row>
    <row r="45" spans="1:2" s="51" customFormat="1" ht="10.5" customHeight="1">
      <c r="A45" s="51" t="s">
        <v>1429</v>
      </c>
      <c r="B45" s="51" t="s">
        <v>1430</v>
      </c>
    </row>
    <row r="46" spans="1:2" s="51" customFormat="1" ht="10.5" customHeight="1">
      <c r="A46" s="51" t="s">
        <v>1431</v>
      </c>
      <c r="B46" s="51" t="s">
        <v>1432</v>
      </c>
    </row>
    <row r="47" spans="1:2" s="51" customFormat="1" ht="10.5" customHeight="1">
      <c r="A47" s="51" t="s">
        <v>1433</v>
      </c>
      <c r="B47" s="1134"/>
    </row>
    <row r="48" s="51" customFormat="1" ht="10.5" customHeight="1">
      <c r="A48" s="51" t="s">
        <v>1434</v>
      </c>
    </row>
    <row r="49" s="51" customFormat="1" ht="10.5" customHeight="1">
      <c r="A49" s="51" t="s">
        <v>1435</v>
      </c>
    </row>
    <row r="50" s="51" customFormat="1" ht="10.5" customHeight="1">
      <c r="A50" s="51" t="s">
        <v>1436</v>
      </c>
    </row>
    <row r="51" s="51" customFormat="1" ht="10.5" customHeight="1">
      <c r="A51" s="51" t="s">
        <v>1437</v>
      </c>
    </row>
    <row r="52" s="51" customFormat="1" ht="10.5" customHeight="1">
      <c r="A52" s="51" t="s">
        <v>1438</v>
      </c>
    </row>
    <row r="53" s="51" customFormat="1" ht="10.5" customHeight="1">
      <c r="A53" s="51" t="s">
        <v>1439</v>
      </c>
    </row>
  </sheetData>
  <mergeCells count="3">
    <mergeCell ref="C5:D5"/>
    <mergeCell ref="E5:F5"/>
    <mergeCell ref="G5:H5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18" sqref="D18"/>
    </sheetView>
  </sheetViews>
  <sheetFormatPr defaultColWidth="9.00390625" defaultRowHeight="12.75"/>
  <cols>
    <col min="1" max="1" width="41.75390625" style="51" customWidth="1"/>
    <col min="2" max="7" width="15.625" style="51" customWidth="1"/>
    <col min="8" max="16384" width="9.125" style="51" customWidth="1"/>
  </cols>
  <sheetData>
    <row r="1" ht="16.5" customHeight="1">
      <c r="A1" s="86" t="s">
        <v>1440</v>
      </c>
    </row>
    <row r="2" ht="16.5" customHeight="1">
      <c r="A2" s="86" t="s">
        <v>1441</v>
      </c>
    </row>
    <row r="3" ht="19.5" customHeight="1" thickBot="1">
      <c r="G3" s="3" t="s">
        <v>1442</v>
      </c>
    </row>
    <row r="4" spans="1:7" ht="24.75" customHeight="1" thickBot="1">
      <c r="A4" s="2074" t="s">
        <v>1443</v>
      </c>
      <c r="B4" s="1135" t="s">
        <v>1444</v>
      </c>
      <c r="C4" s="1135"/>
      <c r="D4" s="1135"/>
      <c r="E4" s="1135"/>
      <c r="F4" s="89" t="s">
        <v>1445</v>
      </c>
      <c r="G4" s="2055" t="s">
        <v>1446</v>
      </c>
    </row>
    <row r="5" spans="1:7" ht="24.75" customHeight="1" thickBot="1">
      <c r="A5" s="2075"/>
      <c r="B5" s="613" t="s">
        <v>1016</v>
      </c>
      <c r="C5" s="1136" t="s">
        <v>1447</v>
      </c>
      <c r="D5" s="1136" t="s">
        <v>1448</v>
      </c>
      <c r="E5" s="637" t="s">
        <v>1449</v>
      </c>
      <c r="F5" s="1137" t="s">
        <v>1450</v>
      </c>
      <c r="G5" s="2076"/>
    </row>
    <row r="6" spans="1:7" ht="22.5" customHeight="1">
      <c r="A6" s="1138" t="s">
        <v>1451</v>
      </c>
      <c r="B6" s="1139">
        <v>1234</v>
      </c>
      <c r="C6" s="1140">
        <v>670</v>
      </c>
      <c r="D6" s="1140">
        <v>561</v>
      </c>
      <c r="E6" s="1139">
        <v>3</v>
      </c>
      <c r="F6" s="1140">
        <v>1059</v>
      </c>
      <c r="G6" s="1141">
        <v>2293</v>
      </c>
    </row>
    <row r="7" spans="1:7" ht="22.5" customHeight="1">
      <c r="A7" s="1138" t="s">
        <v>1452</v>
      </c>
      <c r="B7" s="1142">
        <v>1772</v>
      </c>
      <c r="C7" s="1143">
        <v>1097</v>
      </c>
      <c r="D7" s="1143">
        <v>669</v>
      </c>
      <c r="E7" s="1142">
        <v>6</v>
      </c>
      <c r="F7" s="1143">
        <v>147</v>
      </c>
      <c r="G7" s="1144">
        <v>1919</v>
      </c>
    </row>
    <row r="8" spans="1:7" ht="22.5" customHeight="1">
      <c r="A8" s="1138" t="s">
        <v>1453</v>
      </c>
      <c r="B8" s="1142">
        <v>1436</v>
      </c>
      <c r="C8" s="1143">
        <v>1637</v>
      </c>
      <c r="D8" s="1143">
        <v>1193</v>
      </c>
      <c r="E8" s="1142">
        <v>2000</v>
      </c>
      <c r="F8" s="1143">
        <v>139</v>
      </c>
      <c r="G8" s="1144">
        <v>837</v>
      </c>
    </row>
    <row r="9" spans="1:7" ht="22.5" customHeight="1">
      <c r="A9" s="1145" t="s">
        <v>1454</v>
      </c>
      <c r="B9" s="1146">
        <v>890</v>
      </c>
      <c r="C9" s="1147">
        <v>457</v>
      </c>
      <c r="D9" s="1147">
        <v>432</v>
      </c>
      <c r="E9" s="1146">
        <v>1</v>
      </c>
      <c r="F9" s="1147">
        <v>754</v>
      </c>
      <c r="G9" s="1148">
        <v>1644</v>
      </c>
    </row>
    <row r="10" spans="1:7" ht="22.5" customHeight="1">
      <c r="A10" s="1138" t="s">
        <v>1455</v>
      </c>
      <c r="B10" s="1149">
        <v>72.12</v>
      </c>
      <c r="C10" s="1150">
        <v>68.21</v>
      </c>
      <c r="D10" s="1150">
        <v>77.01</v>
      </c>
      <c r="E10" s="1149">
        <v>33.33</v>
      </c>
      <c r="F10" s="1150">
        <v>71.2</v>
      </c>
      <c r="G10" s="1151">
        <v>71.7</v>
      </c>
    </row>
    <row r="11" spans="1:7" ht="22.5" customHeight="1">
      <c r="A11" s="1138" t="s">
        <v>1452</v>
      </c>
      <c r="B11" s="1142">
        <v>1306</v>
      </c>
      <c r="C11" s="1143">
        <v>774</v>
      </c>
      <c r="D11" s="1143">
        <v>532</v>
      </c>
      <c r="E11" s="1142" t="s">
        <v>1456</v>
      </c>
      <c r="F11" s="1143">
        <v>112</v>
      </c>
      <c r="G11" s="1144">
        <v>1418</v>
      </c>
    </row>
    <row r="12" spans="1:7" ht="22.5" customHeight="1">
      <c r="A12" s="1138" t="s">
        <v>1457</v>
      </c>
      <c r="B12" s="1149">
        <v>73.7</v>
      </c>
      <c r="C12" s="1150">
        <v>70.56</v>
      </c>
      <c r="D12" s="1150">
        <v>79.52</v>
      </c>
      <c r="E12" s="1149" t="s">
        <v>1456</v>
      </c>
      <c r="F12" s="1150">
        <v>76.19</v>
      </c>
      <c r="G12" s="1152">
        <v>73.89</v>
      </c>
    </row>
    <row r="13" spans="1:7" ht="22.5" customHeight="1">
      <c r="A13" s="635" t="s">
        <v>1453</v>
      </c>
      <c r="B13" s="1153">
        <v>1467</v>
      </c>
      <c r="C13" s="1154">
        <v>1694</v>
      </c>
      <c r="D13" s="1154">
        <v>1231</v>
      </c>
      <c r="E13" s="1153" t="s">
        <v>1456</v>
      </c>
      <c r="F13" s="1154">
        <v>149</v>
      </c>
      <c r="G13" s="1155">
        <v>863</v>
      </c>
    </row>
    <row r="14" spans="1:7" ht="22.5" customHeight="1">
      <c r="A14" s="1138" t="s">
        <v>1458</v>
      </c>
      <c r="B14" s="1142">
        <v>344</v>
      </c>
      <c r="C14" s="1143">
        <v>213</v>
      </c>
      <c r="D14" s="1143">
        <v>129</v>
      </c>
      <c r="E14" s="1142">
        <v>2</v>
      </c>
      <c r="F14" s="1143">
        <v>305</v>
      </c>
      <c r="G14" s="1144">
        <v>649</v>
      </c>
    </row>
    <row r="15" spans="1:7" ht="22.5" customHeight="1">
      <c r="A15" s="1138" t="s">
        <v>1455</v>
      </c>
      <c r="B15" s="1149">
        <v>27.88</v>
      </c>
      <c r="C15" s="1150">
        <v>31.79</v>
      </c>
      <c r="D15" s="1150">
        <v>22.99</v>
      </c>
      <c r="E15" s="1149">
        <v>66.67</v>
      </c>
      <c r="F15" s="1150">
        <v>28.8</v>
      </c>
      <c r="G15" s="1152">
        <v>28.3</v>
      </c>
    </row>
    <row r="16" spans="1:7" ht="22.5" customHeight="1">
      <c r="A16" s="1138" t="s">
        <v>1452</v>
      </c>
      <c r="B16" s="1142">
        <v>466</v>
      </c>
      <c r="C16" s="1143">
        <v>323</v>
      </c>
      <c r="D16" s="1143">
        <v>137</v>
      </c>
      <c r="E16" s="1142">
        <v>6</v>
      </c>
      <c r="F16" s="1143">
        <v>35</v>
      </c>
      <c r="G16" s="1144">
        <v>501</v>
      </c>
    </row>
    <row r="17" spans="1:7" ht="22.5" customHeight="1">
      <c r="A17" s="1138" t="s">
        <v>1457</v>
      </c>
      <c r="B17" s="1149">
        <v>26.3</v>
      </c>
      <c r="C17" s="1150">
        <v>29.44</v>
      </c>
      <c r="D17" s="1150">
        <v>20.48</v>
      </c>
      <c r="E17" s="1149">
        <v>100</v>
      </c>
      <c r="F17" s="1150">
        <v>23.81</v>
      </c>
      <c r="G17" s="1152">
        <v>26.11</v>
      </c>
    </row>
    <row r="18" spans="1:7" ht="22.5" customHeight="1" thickBot="1">
      <c r="A18" s="660" t="s">
        <v>1453</v>
      </c>
      <c r="B18" s="1156">
        <v>1355</v>
      </c>
      <c r="C18" s="1157">
        <v>1516</v>
      </c>
      <c r="D18" s="1157">
        <v>1062</v>
      </c>
      <c r="E18" s="1156">
        <v>3000</v>
      </c>
      <c r="F18" s="1157">
        <v>115</v>
      </c>
      <c r="G18" s="1158">
        <v>772</v>
      </c>
    </row>
    <row r="19" ht="20.25" customHeight="1">
      <c r="A19" s="1159" t="s">
        <v>1459</v>
      </c>
    </row>
    <row r="20" ht="15.75" customHeight="1">
      <c r="A20" s="1160" t="s">
        <v>1460</v>
      </c>
    </row>
  </sheetData>
  <mergeCells count="2">
    <mergeCell ref="A4:A5"/>
    <mergeCell ref="G4:G5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G22" sqref="G22"/>
    </sheetView>
  </sheetViews>
  <sheetFormatPr defaultColWidth="9.00390625" defaultRowHeight="12.75"/>
  <cols>
    <col min="1" max="1" width="37.25390625" style="1164" customWidth="1"/>
    <col min="2" max="3" width="8.125" style="1164" customWidth="1"/>
    <col min="4" max="4" width="8.875" style="1164" customWidth="1"/>
    <col min="5" max="6" width="8.125" style="1164" customWidth="1"/>
    <col min="7" max="7" width="8.875" style="1164" customWidth="1"/>
    <col min="8" max="8" width="8.125" style="1164" customWidth="1"/>
    <col min="9" max="9" width="8.25390625" style="1164" customWidth="1"/>
    <col min="10" max="10" width="8.875" style="1164" customWidth="1"/>
    <col min="11" max="12" width="8.25390625" style="1164" customWidth="1"/>
    <col min="13" max="13" width="8.875" style="1164" customWidth="1"/>
    <col min="14" max="16384" width="9.125" style="1164" customWidth="1"/>
  </cols>
  <sheetData>
    <row r="1" spans="1:13" ht="16.5">
      <c r="A1" s="1161" t="s">
        <v>1461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3"/>
      <c r="M1" s="1163"/>
    </row>
    <row r="2" spans="1:13" ht="16.5">
      <c r="A2" s="1161" t="s">
        <v>1462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3"/>
      <c r="M2" s="1163"/>
    </row>
    <row r="3" spans="1:13" ht="17.25" customHeight="1" thickBot="1">
      <c r="A3" s="1165" t="s">
        <v>1463</v>
      </c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  <c r="M3" s="1167" t="s">
        <v>1464</v>
      </c>
    </row>
    <row r="4" spans="1:13" ht="15.75" customHeight="1">
      <c r="A4" s="2077" t="s">
        <v>431</v>
      </c>
      <c r="B4" s="1168" t="s">
        <v>1465</v>
      </c>
      <c r="C4" s="1169"/>
      <c r="D4" s="1170"/>
      <c r="E4" s="1168" t="s">
        <v>465</v>
      </c>
      <c r="F4" s="1169"/>
      <c r="G4" s="1170"/>
      <c r="H4" s="1168" t="s">
        <v>1466</v>
      </c>
      <c r="I4" s="1169"/>
      <c r="J4" s="1170"/>
      <c r="K4" s="1168" t="s">
        <v>1467</v>
      </c>
      <c r="L4" s="1169"/>
      <c r="M4" s="1170"/>
    </row>
    <row r="5" spans="1:13" ht="30" customHeight="1" thickBot="1">
      <c r="A5" s="2078"/>
      <c r="B5" s="1171">
        <v>2000</v>
      </c>
      <c r="C5" s="1172">
        <v>2001</v>
      </c>
      <c r="D5" s="1173" t="s">
        <v>1468</v>
      </c>
      <c r="E5" s="1171">
        <v>2000</v>
      </c>
      <c r="F5" s="1172">
        <v>2001</v>
      </c>
      <c r="G5" s="1173" t="s">
        <v>1468</v>
      </c>
      <c r="H5" s="1171">
        <v>2000</v>
      </c>
      <c r="I5" s="1172">
        <v>2001</v>
      </c>
      <c r="J5" s="1173" t="s">
        <v>1468</v>
      </c>
      <c r="K5" s="1171">
        <v>2000</v>
      </c>
      <c r="L5" s="1172">
        <v>2001</v>
      </c>
      <c r="M5" s="1173" t="s">
        <v>1468</v>
      </c>
    </row>
    <row r="6" spans="1:13" ht="17.25" customHeight="1">
      <c r="A6" s="1174" t="s">
        <v>1469</v>
      </c>
      <c r="B6" s="1175">
        <v>1852</v>
      </c>
      <c r="C6" s="1176">
        <v>2216</v>
      </c>
      <c r="D6" s="1177">
        <v>119.62</v>
      </c>
      <c r="E6" s="1175">
        <v>1084</v>
      </c>
      <c r="F6" s="1176">
        <v>1079</v>
      </c>
      <c r="G6" s="1177">
        <v>99.53</v>
      </c>
      <c r="H6" s="1175">
        <v>3336</v>
      </c>
      <c r="I6" s="1176">
        <v>4098</v>
      </c>
      <c r="J6" s="1177">
        <v>122.85</v>
      </c>
      <c r="K6" s="1175">
        <v>2617</v>
      </c>
      <c r="L6" s="1176">
        <v>2735</v>
      </c>
      <c r="M6" s="1177">
        <v>104.52</v>
      </c>
    </row>
    <row r="7" spans="1:13" ht="17.25" customHeight="1">
      <c r="A7" s="1174" t="s">
        <v>347</v>
      </c>
      <c r="B7" s="1178">
        <v>21392</v>
      </c>
      <c r="C7" s="1179">
        <v>25538</v>
      </c>
      <c r="D7" s="1180">
        <v>119.38</v>
      </c>
      <c r="E7" s="1178">
        <v>20146</v>
      </c>
      <c r="F7" s="1179">
        <v>24173</v>
      </c>
      <c r="G7" s="1180">
        <v>119.99</v>
      </c>
      <c r="H7" s="1178">
        <v>23765</v>
      </c>
      <c r="I7" s="1179">
        <v>27791</v>
      </c>
      <c r="J7" s="1180">
        <v>116.94</v>
      </c>
      <c r="K7" s="1178">
        <v>20102</v>
      </c>
      <c r="L7" s="1179">
        <v>22978</v>
      </c>
      <c r="M7" s="1180">
        <v>114.31</v>
      </c>
    </row>
    <row r="8" spans="1:13" ht="17.25" customHeight="1">
      <c r="A8" s="1174" t="s">
        <v>1470</v>
      </c>
      <c r="B8" s="1178">
        <v>18956</v>
      </c>
      <c r="C8" s="1179">
        <v>22087</v>
      </c>
      <c r="D8" s="1180">
        <v>116.52</v>
      </c>
      <c r="E8" s="1178">
        <v>17918</v>
      </c>
      <c r="F8" s="1179">
        <v>20899</v>
      </c>
      <c r="G8" s="1180">
        <v>116.64</v>
      </c>
      <c r="H8" s="1178">
        <v>20918</v>
      </c>
      <c r="I8" s="1179">
        <v>24036</v>
      </c>
      <c r="J8" s="1180">
        <v>114.9</v>
      </c>
      <c r="K8" s="1178">
        <v>17542</v>
      </c>
      <c r="L8" s="1179">
        <v>19729</v>
      </c>
      <c r="M8" s="1180">
        <v>112.47</v>
      </c>
    </row>
    <row r="9" spans="1:13" ht="17.25" customHeight="1">
      <c r="A9" s="1181" t="s">
        <v>1471</v>
      </c>
      <c r="B9" s="1178">
        <v>-86</v>
      </c>
      <c r="C9" s="1179">
        <v>661</v>
      </c>
      <c r="D9" s="1182" t="s">
        <v>1472</v>
      </c>
      <c r="E9" s="1178">
        <v>-264</v>
      </c>
      <c r="F9" s="1179">
        <v>579</v>
      </c>
      <c r="G9" s="1183" t="s">
        <v>1472</v>
      </c>
      <c r="H9" s="1178">
        <v>251</v>
      </c>
      <c r="I9" s="1179">
        <v>794</v>
      </c>
      <c r="J9" s="1182">
        <v>315.9</v>
      </c>
      <c r="K9" s="1178">
        <v>252</v>
      </c>
      <c r="L9" s="1179">
        <v>1005</v>
      </c>
      <c r="M9" s="1180">
        <v>398.19</v>
      </c>
    </row>
    <row r="10" spans="1:13" ht="17.25" customHeight="1">
      <c r="A10" s="1174" t="s">
        <v>1473</v>
      </c>
      <c r="B10" s="1178">
        <v>2523</v>
      </c>
      <c r="C10" s="1179">
        <v>2790</v>
      </c>
      <c r="D10" s="1180">
        <v>110.59</v>
      </c>
      <c r="E10" s="1178">
        <v>2492</v>
      </c>
      <c r="F10" s="1179">
        <v>2694</v>
      </c>
      <c r="G10" s="1180">
        <v>108.1</v>
      </c>
      <c r="H10" s="1178">
        <v>2595</v>
      </c>
      <c r="I10" s="1179">
        <v>2961</v>
      </c>
      <c r="J10" s="1180">
        <v>114.1</v>
      </c>
      <c r="K10" s="1178">
        <v>2308</v>
      </c>
      <c r="L10" s="1179">
        <v>2245</v>
      </c>
      <c r="M10" s="1180">
        <v>97.27</v>
      </c>
    </row>
    <row r="11" spans="1:13" ht="17.25" customHeight="1">
      <c r="A11" s="1181" t="s">
        <v>1474</v>
      </c>
      <c r="B11" s="1178">
        <v>1603</v>
      </c>
      <c r="C11" s="1179">
        <v>1860</v>
      </c>
      <c r="D11" s="1180">
        <v>116.1</v>
      </c>
      <c r="E11" s="1178">
        <v>1547</v>
      </c>
      <c r="F11" s="1179">
        <v>1611</v>
      </c>
      <c r="G11" s="1180">
        <v>104.14</v>
      </c>
      <c r="H11" s="1178">
        <v>1714</v>
      </c>
      <c r="I11" s="1179">
        <v>2277</v>
      </c>
      <c r="J11" s="1180">
        <v>132.84</v>
      </c>
      <c r="K11" s="1178">
        <v>1584</v>
      </c>
      <c r="L11" s="1179">
        <v>1783</v>
      </c>
      <c r="M11" s="1180">
        <v>112.55</v>
      </c>
    </row>
    <row r="12" spans="1:13" ht="17.25" customHeight="1">
      <c r="A12" s="1174" t="s">
        <v>1475</v>
      </c>
      <c r="B12" s="1178">
        <v>5488</v>
      </c>
      <c r="C12" s="1179">
        <v>4432</v>
      </c>
      <c r="D12" s="1180">
        <v>80.76</v>
      </c>
      <c r="E12" s="1178">
        <v>5351</v>
      </c>
      <c r="F12" s="1179">
        <v>4174</v>
      </c>
      <c r="G12" s="1180">
        <v>78</v>
      </c>
      <c r="H12" s="1178">
        <v>5628</v>
      </c>
      <c r="I12" s="1179">
        <v>4705</v>
      </c>
      <c r="J12" s="1180">
        <v>83.6</v>
      </c>
      <c r="K12" s="1178">
        <v>5461</v>
      </c>
      <c r="L12" s="1179">
        <v>4240</v>
      </c>
      <c r="M12" s="1180">
        <v>77.63</v>
      </c>
    </row>
    <row r="13" spans="1:13" ht="17.25" customHeight="1">
      <c r="A13" s="1174" t="s">
        <v>1476</v>
      </c>
      <c r="B13" s="1178">
        <v>4357</v>
      </c>
      <c r="C13" s="1179">
        <v>3732</v>
      </c>
      <c r="D13" s="1180">
        <v>85.66</v>
      </c>
      <c r="E13" s="1178">
        <v>4353</v>
      </c>
      <c r="F13" s="1179">
        <v>3680</v>
      </c>
      <c r="G13" s="1180">
        <v>84.53</v>
      </c>
      <c r="H13" s="1178">
        <v>4233</v>
      </c>
      <c r="I13" s="1179">
        <v>3665</v>
      </c>
      <c r="J13" s="1180">
        <v>86.59</v>
      </c>
      <c r="K13" s="1178">
        <v>4203</v>
      </c>
      <c r="L13" s="1179">
        <v>3467</v>
      </c>
      <c r="M13" s="1180">
        <v>82.5</v>
      </c>
    </row>
    <row r="14" spans="1:13" ht="17.25" customHeight="1">
      <c r="A14" s="1174" t="s">
        <v>1477</v>
      </c>
      <c r="B14" s="1178">
        <v>324</v>
      </c>
      <c r="C14" s="1179">
        <v>282</v>
      </c>
      <c r="D14" s="1180">
        <v>87.16</v>
      </c>
      <c r="E14" s="1178">
        <v>147</v>
      </c>
      <c r="F14" s="1179">
        <v>156</v>
      </c>
      <c r="G14" s="1180">
        <v>106.19</v>
      </c>
      <c r="H14" s="1178">
        <v>665</v>
      </c>
      <c r="I14" s="1179">
        <v>492</v>
      </c>
      <c r="J14" s="1180">
        <v>73.94</v>
      </c>
      <c r="K14" s="1178">
        <v>604</v>
      </c>
      <c r="L14" s="1179">
        <v>490</v>
      </c>
      <c r="M14" s="1180">
        <v>81.09</v>
      </c>
    </row>
    <row r="15" spans="1:13" ht="17.25" customHeight="1">
      <c r="A15" s="1184" t="s">
        <v>1478</v>
      </c>
      <c r="B15" s="1185">
        <v>30659</v>
      </c>
      <c r="C15" s="269">
        <v>34328</v>
      </c>
      <c r="D15" s="1186">
        <v>111.97</v>
      </c>
      <c r="E15" s="1185">
        <v>28276</v>
      </c>
      <c r="F15" s="269">
        <v>31193</v>
      </c>
      <c r="G15" s="1186">
        <v>110.32</v>
      </c>
      <c r="H15" s="1185">
        <v>35107</v>
      </c>
      <c r="I15" s="269">
        <v>39362</v>
      </c>
      <c r="J15" s="1186">
        <v>112.12</v>
      </c>
      <c r="K15" s="1185">
        <v>30369</v>
      </c>
      <c r="L15" s="269">
        <v>32226</v>
      </c>
      <c r="M15" s="1186">
        <v>106.12</v>
      </c>
    </row>
    <row r="16" spans="1:13" ht="17.25" customHeight="1">
      <c r="A16" s="1181" t="s">
        <v>1479</v>
      </c>
      <c r="B16" s="1178">
        <v>101</v>
      </c>
      <c r="C16" s="1179">
        <v>186</v>
      </c>
      <c r="D16" s="1180">
        <v>185.01</v>
      </c>
      <c r="E16" s="1178">
        <v>93</v>
      </c>
      <c r="F16" s="1179">
        <v>221</v>
      </c>
      <c r="G16" s="1180">
        <v>236.42</v>
      </c>
      <c r="H16" s="1178">
        <v>116</v>
      </c>
      <c r="I16" s="1179">
        <v>132</v>
      </c>
      <c r="J16" s="1180">
        <v>113.66</v>
      </c>
      <c r="K16" s="1178">
        <v>113</v>
      </c>
      <c r="L16" s="1179">
        <v>109</v>
      </c>
      <c r="M16" s="1180">
        <v>96.7</v>
      </c>
    </row>
    <row r="17" spans="1:13" ht="17.25" customHeight="1">
      <c r="A17" s="1174" t="s">
        <v>1480</v>
      </c>
      <c r="B17" s="1178">
        <v>20</v>
      </c>
      <c r="C17" s="1179">
        <v>17</v>
      </c>
      <c r="D17" s="1180">
        <v>86.86</v>
      </c>
      <c r="E17" s="1178">
        <v>23</v>
      </c>
      <c r="F17" s="1179">
        <v>21</v>
      </c>
      <c r="G17" s="1180">
        <v>90.77</v>
      </c>
      <c r="H17" s="1178">
        <v>15</v>
      </c>
      <c r="I17" s="1179">
        <v>12</v>
      </c>
      <c r="J17" s="1180">
        <v>81.29</v>
      </c>
      <c r="K17" s="1178">
        <v>15</v>
      </c>
      <c r="L17" s="1179">
        <v>11</v>
      </c>
      <c r="M17" s="1180">
        <v>75.25</v>
      </c>
    </row>
    <row r="18" spans="1:13" ht="17.25" customHeight="1">
      <c r="A18" s="1174" t="s">
        <v>1481</v>
      </c>
      <c r="B18" s="1178">
        <v>3</v>
      </c>
      <c r="C18" s="1179">
        <v>1</v>
      </c>
      <c r="D18" s="1180">
        <v>36.95</v>
      </c>
      <c r="E18" s="1178">
        <v>5</v>
      </c>
      <c r="F18" s="1179">
        <v>2</v>
      </c>
      <c r="G18" s="1180">
        <v>40.05</v>
      </c>
      <c r="H18" s="1178">
        <v>1</v>
      </c>
      <c r="I18" s="1179">
        <v>0</v>
      </c>
      <c r="J18" s="1180">
        <v>24.16</v>
      </c>
      <c r="K18" s="1178">
        <v>1</v>
      </c>
      <c r="L18" s="1179">
        <v>0</v>
      </c>
      <c r="M18" s="1180">
        <v>24.16</v>
      </c>
    </row>
    <row r="19" spans="1:13" ht="17.25" customHeight="1">
      <c r="A19" s="1174" t="s">
        <v>1482</v>
      </c>
      <c r="B19" s="1178">
        <v>18</v>
      </c>
      <c r="C19" s="1179">
        <v>24</v>
      </c>
      <c r="D19" s="1180">
        <v>127.94</v>
      </c>
      <c r="E19" s="1178">
        <v>16</v>
      </c>
      <c r="F19" s="1179">
        <v>11</v>
      </c>
      <c r="G19" s="1180">
        <v>71.05</v>
      </c>
      <c r="H19" s="1178">
        <v>24</v>
      </c>
      <c r="I19" s="1179">
        <v>44</v>
      </c>
      <c r="J19" s="1180">
        <v>185.57</v>
      </c>
      <c r="K19" s="1178">
        <v>24</v>
      </c>
      <c r="L19" s="1179">
        <v>42</v>
      </c>
      <c r="M19" s="1180">
        <v>178.47</v>
      </c>
    </row>
    <row r="20" spans="1:13" ht="17.25" customHeight="1">
      <c r="A20" s="1174" t="s">
        <v>1483</v>
      </c>
      <c r="B20" s="1178">
        <v>92</v>
      </c>
      <c r="C20" s="1179">
        <v>60</v>
      </c>
      <c r="D20" s="1180">
        <v>65.48</v>
      </c>
      <c r="E20" s="1178">
        <v>104</v>
      </c>
      <c r="F20" s="1179">
        <v>71</v>
      </c>
      <c r="G20" s="1180">
        <v>68.45</v>
      </c>
      <c r="H20" s="1178">
        <v>68</v>
      </c>
      <c r="I20" s="1179">
        <v>42</v>
      </c>
      <c r="J20" s="1180">
        <v>60.86</v>
      </c>
      <c r="K20" s="1178">
        <v>56</v>
      </c>
      <c r="L20" s="1179">
        <v>33</v>
      </c>
      <c r="M20" s="1180">
        <v>59.06</v>
      </c>
    </row>
    <row r="21" spans="1:13" ht="17.25" customHeight="1">
      <c r="A21" s="1187" t="s">
        <v>1484</v>
      </c>
      <c r="B21" s="1178">
        <v>101</v>
      </c>
      <c r="C21" s="1179">
        <v>82</v>
      </c>
      <c r="D21" s="1180">
        <v>80.76</v>
      </c>
      <c r="E21" s="1178">
        <v>62</v>
      </c>
      <c r="F21" s="1179">
        <v>68</v>
      </c>
      <c r="G21" s="1180">
        <v>109.29</v>
      </c>
      <c r="H21" s="1178">
        <v>177</v>
      </c>
      <c r="I21" s="1179">
        <v>105</v>
      </c>
      <c r="J21" s="1180">
        <v>59.38</v>
      </c>
      <c r="K21" s="1178">
        <v>149</v>
      </c>
      <c r="L21" s="1179">
        <v>84</v>
      </c>
      <c r="M21" s="1180">
        <v>56.1</v>
      </c>
    </row>
    <row r="22" spans="1:13" ht="17.25" customHeight="1">
      <c r="A22" s="1184" t="s">
        <v>1485</v>
      </c>
      <c r="B22" s="1185">
        <v>336</v>
      </c>
      <c r="C22" s="269">
        <v>371</v>
      </c>
      <c r="D22" s="1186">
        <v>110.39</v>
      </c>
      <c r="E22" s="1185">
        <v>303</v>
      </c>
      <c r="F22" s="269">
        <v>394</v>
      </c>
      <c r="G22" s="1186">
        <v>129.95</v>
      </c>
      <c r="H22" s="1185">
        <v>400</v>
      </c>
      <c r="I22" s="269">
        <v>335</v>
      </c>
      <c r="J22" s="1186">
        <v>83.6</v>
      </c>
      <c r="K22" s="1185">
        <v>358</v>
      </c>
      <c r="L22" s="269">
        <v>280</v>
      </c>
      <c r="M22" s="1186">
        <v>78.2</v>
      </c>
    </row>
    <row r="23" spans="1:13" ht="17.25" customHeight="1">
      <c r="A23" s="1184" t="s">
        <v>1486</v>
      </c>
      <c r="B23" s="1185">
        <v>330</v>
      </c>
      <c r="C23" s="269">
        <v>321</v>
      </c>
      <c r="D23" s="1186">
        <v>97.09</v>
      </c>
      <c r="E23" s="1185">
        <v>351</v>
      </c>
      <c r="F23" s="269">
        <v>314</v>
      </c>
      <c r="G23" s="1186">
        <v>89.36</v>
      </c>
      <c r="H23" s="1185">
        <v>292</v>
      </c>
      <c r="I23" s="269">
        <v>333</v>
      </c>
      <c r="J23" s="1186">
        <v>114.08</v>
      </c>
      <c r="K23" s="1185">
        <v>276</v>
      </c>
      <c r="L23" s="269">
        <v>308</v>
      </c>
      <c r="M23" s="1186">
        <v>111.57</v>
      </c>
    </row>
    <row r="24" spans="1:13" ht="17.25" customHeight="1" thickBot="1">
      <c r="A24" s="1188" t="s">
        <v>1487</v>
      </c>
      <c r="B24" s="1189">
        <v>31325</v>
      </c>
      <c r="C24" s="1190">
        <v>35019</v>
      </c>
      <c r="D24" s="1191">
        <v>111.79</v>
      </c>
      <c r="E24" s="1189">
        <v>28931</v>
      </c>
      <c r="F24" s="1190">
        <v>31901</v>
      </c>
      <c r="G24" s="1191">
        <v>110.27</v>
      </c>
      <c r="H24" s="1189">
        <v>35799</v>
      </c>
      <c r="I24" s="1190">
        <v>40030</v>
      </c>
      <c r="J24" s="1191">
        <v>111.82</v>
      </c>
      <c r="K24" s="1189">
        <v>31002</v>
      </c>
      <c r="L24" s="1190">
        <v>32813</v>
      </c>
      <c r="M24" s="1191">
        <v>105.84</v>
      </c>
    </row>
    <row r="25" spans="1:13" s="1192" customFormat="1" ht="20.25" customHeight="1">
      <c r="A25" s="1160" t="s">
        <v>1459</v>
      </c>
      <c r="B25" s="1160"/>
      <c r="C25" s="1160"/>
      <c r="D25" s="1160"/>
      <c r="E25" s="1160"/>
      <c r="F25" s="1160"/>
      <c r="G25" s="1160"/>
      <c r="H25" s="1160"/>
      <c r="I25" s="1160"/>
      <c r="J25" s="1160"/>
      <c r="K25" s="1160"/>
      <c r="L25" s="1160"/>
      <c r="M25" s="1160"/>
    </row>
    <row r="26" spans="1:13" s="1192" customFormat="1" ht="12.75">
      <c r="A26" s="1160" t="s">
        <v>1460</v>
      </c>
      <c r="B26" s="1160"/>
      <c r="C26" s="1160"/>
      <c r="D26" s="1160"/>
      <c r="E26" s="1160"/>
      <c r="F26" s="1160"/>
      <c r="G26" s="1160"/>
      <c r="H26" s="1160"/>
      <c r="I26" s="1160"/>
      <c r="J26" s="1160"/>
      <c r="K26" s="1160"/>
      <c r="L26" s="1160"/>
      <c r="M26" s="1160"/>
    </row>
    <row r="27" spans="1:13" ht="15.75">
      <c r="A27" s="1166"/>
      <c r="B27" s="1166"/>
      <c r="C27" s="1166"/>
      <c r="D27" s="1193"/>
      <c r="E27" s="1166"/>
      <c r="F27" s="1166"/>
      <c r="G27" s="1166"/>
      <c r="H27" s="1166"/>
      <c r="I27" s="1166"/>
      <c r="J27" s="1166"/>
      <c r="K27" s="1166"/>
      <c r="L27" s="1166"/>
      <c r="M27" s="1166"/>
    </row>
  </sheetData>
  <mergeCells count="1">
    <mergeCell ref="A4:A5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E23" sqref="E23"/>
    </sheetView>
  </sheetViews>
  <sheetFormatPr defaultColWidth="9.00390625" defaultRowHeight="12.75"/>
  <cols>
    <col min="1" max="1" width="45.375" style="1197" customWidth="1"/>
    <col min="2" max="9" width="11.375" style="1197" customWidth="1"/>
    <col min="10" max="16384" width="9.125" style="1197" customWidth="1"/>
  </cols>
  <sheetData>
    <row r="1" spans="1:9" ht="16.5">
      <c r="A1" s="1194" t="s">
        <v>1488</v>
      </c>
      <c r="B1" s="1195"/>
      <c r="C1" s="1195"/>
      <c r="D1" s="1195"/>
      <c r="E1" s="1195"/>
      <c r="F1" s="1195"/>
      <c r="G1" s="1195"/>
      <c r="H1" s="1195"/>
      <c r="I1" s="1196"/>
    </row>
    <row r="2" spans="1:9" ht="16.5">
      <c r="A2" s="1194" t="s">
        <v>1462</v>
      </c>
      <c r="B2" s="1195"/>
      <c r="C2" s="1195"/>
      <c r="D2" s="1195"/>
      <c r="E2" s="1195"/>
      <c r="F2" s="1195"/>
      <c r="G2" s="1195"/>
      <c r="H2" s="1195"/>
      <c r="I2" s="1196"/>
    </row>
    <row r="3" spans="1:9" ht="20.25" customHeight="1" thickBot="1">
      <c r="A3" s="1198" t="s">
        <v>464</v>
      </c>
      <c r="B3" s="1198"/>
      <c r="C3" s="1198"/>
      <c r="D3" s="1198"/>
      <c r="E3" s="1198"/>
      <c r="F3" s="1198"/>
      <c r="G3" s="1198"/>
      <c r="H3" s="1198"/>
      <c r="I3" s="1199" t="s">
        <v>1489</v>
      </c>
    </row>
    <row r="4" spans="1:9" ht="17.25" customHeight="1">
      <c r="A4" s="2077" t="s">
        <v>431</v>
      </c>
      <c r="B4" s="1200" t="s">
        <v>1465</v>
      </c>
      <c r="C4" s="1201"/>
      <c r="D4" s="1200" t="s">
        <v>1490</v>
      </c>
      <c r="E4" s="1201"/>
      <c r="F4" s="1202" t="s">
        <v>1491</v>
      </c>
      <c r="G4" s="1203"/>
      <c r="H4" s="1200" t="s">
        <v>1492</v>
      </c>
      <c r="I4" s="1201"/>
    </row>
    <row r="5" spans="1:9" ht="17.25" customHeight="1" thickBot="1">
      <c r="A5" s="2079"/>
      <c r="B5" s="1204">
        <v>2000</v>
      </c>
      <c r="C5" s="1205">
        <v>2001</v>
      </c>
      <c r="D5" s="1204">
        <v>2000</v>
      </c>
      <c r="E5" s="1205">
        <v>2001</v>
      </c>
      <c r="F5" s="1204">
        <v>2000</v>
      </c>
      <c r="G5" s="1205">
        <v>2001</v>
      </c>
      <c r="H5" s="1204">
        <v>2000</v>
      </c>
      <c r="I5" s="1205">
        <v>2001</v>
      </c>
    </row>
    <row r="6" spans="1:9" ht="17.25" customHeight="1">
      <c r="A6" s="1206" t="s">
        <v>1469</v>
      </c>
      <c r="B6" s="1207">
        <v>5.87</v>
      </c>
      <c r="C6" s="1208">
        <v>6.33</v>
      </c>
      <c r="D6" s="1207">
        <v>3.71</v>
      </c>
      <c r="E6" s="1208">
        <v>3.38</v>
      </c>
      <c r="F6" s="1207">
        <v>9.27</v>
      </c>
      <c r="G6" s="1208">
        <v>10.24</v>
      </c>
      <c r="H6" s="1207">
        <v>8.41</v>
      </c>
      <c r="I6" s="1208">
        <v>8.34</v>
      </c>
    </row>
    <row r="7" spans="1:9" ht="17.25" customHeight="1">
      <c r="A7" s="1206" t="s">
        <v>347</v>
      </c>
      <c r="B7" s="1207">
        <v>67.8</v>
      </c>
      <c r="C7" s="1208">
        <v>72.93</v>
      </c>
      <c r="D7" s="1207">
        <v>69.02</v>
      </c>
      <c r="E7" s="1208">
        <v>75.77</v>
      </c>
      <c r="F7" s="1207">
        <v>66.07</v>
      </c>
      <c r="G7" s="1208">
        <v>69.43</v>
      </c>
      <c r="H7" s="1207">
        <v>64.63</v>
      </c>
      <c r="I7" s="1208">
        <v>70.03</v>
      </c>
    </row>
    <row r="8" spans="1:9" ht="17.25" customHeight="1">
      <c r="A8" s="1206" t="s">
        <v>1470</v>
      </c>
      <c r="B8" s="1207">
        <v>60.08</v>
      </c>
      <c r="C8" s="1208">
        <v>63.07</v>
      </c>
      <c r="D8" s="1207">
        <v>61.39</v>
      </c>
      <c r="E8" s="1208">
        <v>65.51</v>
      </c>
      <c r="F8" s="1207">
        <v>58.15</v>
      </c>
      <c r="G8" s="1208">
        <v>60.05</v>
      </c>
      <c r="H8" s="1207">
        <v>56.4</v>
      </c>
      <c r="I8" s="1208">
        <v>60.12</v>
      </c>
    </row>
    <row r="9" spans="1:9" ht="17.25" customHeight="1">
      <c r="A9" s="1206" t="s">
        <v>1471</v>
      </c>
      <c r="B9" s="1207">
        <v>-0.27</v>
      </c>
      <c r="C9" s="1208">
        <v>1.89</v>
      </c>
      <c r="D9" s="1207">
        <v>-0.91</v>
      </c>
      <c r="E9" s="1208">
        <v>1.82</v>
      </c>
      <c r="F9" s="1207">
        <v>0.7</v>
      </c>
      <c r="G9" s="1208">
        <v>1.98</v>
      </c>
      <c r="H9" s="1207">
        <v>0.81</v>
      </c>
      <c r="I9" s="1208">
        <v>3.06</v>
      </c>
    </row>
    <row r="10" spans="1:9" ht="17.25" customHeight="1">
      <c r="A10" s="1206" t="s">
        <v>1473</v>
      </c>
      <c r="B10" s="1207">
        <v>8</v>
      </c>
      <c r="C10" s="1208">
        <v>7.97</v>
      </c>
      <c r="D10" s="1207">
        <v>8.54</v>
      </c>
      <c r="E10" s="1208">
        <v>8.45</v>
      </c>
      <c r="F10" s="1207">
        <v>7.21</v>
      </c>
      <c r="G10" s="1208">
        <v>7.4</v>
      </c>
      <c r="H10" s="1207">
        <v>7.42</v>
      </c>
      <c r="I10" s="1208">
        <v>6.84</v>
      </c>
    </row>
    <row r="11" spans="1:9" ht="17.25" customHeight="1">
      <c r="A11" s="1206" t="s">
        <v>1493</v>
      </c>
      <c r="B11" s="1207">
        <v>5.08</v>
      </c>
      <c r="C11" s="1208">
        <v>5.31</v>
      </c>
      <c r="D11" s="1207">
        <v>5.3</v>
      </c>
      <c r="E11" s="1208">
        <v>5.05</v>
      </c>
      <c r="F11" s="1207">
        <v>4.76</v>
      </c>
      <c r="G11" s="1208">
        <v>5.69</v>
      </c>
      <c r="H11" s="1207">
        <v>5.09</v>
      </c>
      <c r="I11" s="1208">
        <v>5.43</v>
      </c>
    </row>
    <row r="12" spans="1:9" ht="17.25" customHeight="1">
      <c r="A12" s="1206" t="s">
        <v>1494</v>
      </c>
      <c r="B12" s="1207">
        <v>17.39</v>
      </c>
      <c r="C12" s="1208">
        <v>12.65</v>
      </c>
      <c r="D12" s="1207">
        <v>18.33</v>
      </c>
      <c r="E12" s="1208">
        <v>13.08</v>
      </c>
      <c r="F12" s="1207">
        <v>15.65</v>
      </c>
      <c r="G12" s="1208">
        <v>11.75</v>
      </c>
      <c r="H12" s="1207">
        <v>17.56</v>
      </c>
      <c r="I12" s="1208">
        <v>12.92</v>
      </c>
    </row>
    <row r="13" spans="1:9" ht="17.25" customHeight="1">
      <c r="A13" s="1206" t="s">
        <v>1476</v>
      </c>
      <c r="B13" s="1207">
        <v>13.81</v>
      </c>
      <c r="C13" s="1208">
        <v>10.66</v>
      </c>
      <c r="D13" s="1207">
        <v>14.91</v>
      </c>
      <c r="E13" s="1208">
        <v>11.54</v>
      </c>
      <c r="F13" s="1207">
        <v>11.77</v>
      </c>
      <c r="G13" s="1208">
        <v>9.16</v>
      </c>
      <c r="H13" s="1207">
        <v>13.51</v>
      </c>
      <c r="I13" s="1208">
        <v>10.57</v>
      </c>
    </row>
    <row r="14" spans="1:9" ht="17.25" customHeight="1">
      <c r="A14" s="1206" t="s">
        <v>1495</v>
      </c>
      <c r="B14" s="1207">
        <v>1.03</v>
      </c>
      <c r="C14" s="1208">
        <v>0.81</v>
      </c>
      <c r="D14" s="1207">
        <v>0.5</v>
      </c>
      <c r="E14" s="1208">
        <v>0.49</v>
      </c>
      <c r="F14" s="1207">
        <v>1.85</v>
      </c>
      <c r="G14" s="1208">
        <v>1.23</v>
      </c>
      <c r="H14" s="1207">
        <v>1.94</v>
      </c>
      <c r="I14" s="1208">
        <v>1.49</v>
      </c>
    </row>
    <row r="15" spans="1:9" ht="17.25" customHeight="1">
      <c r="A15" s="1209" t="s">
        <v>1478</v>
      </c>
      <c r="B15" s="1210">
        <v>97.17</v>
      </c>
      <c r="C15" s="1211">
        <v>98.03</v>
      </c>
      <c r="D15" s="1210">
        <v>96.87</v>
      </c>
      <c r="E15" s="1211">
        <v>97.78</v>
      </c>
      <c r="F15" s="1210">
        <v>97.6</v>
      </c>
      <c r="G15" s="1211">
        <v>98.33</v>
      </c>
      <c r="H15" s="1210">
        <v>97.63</v>
      </c>
      <c r="I15" s="1211">
        <v>98.21</v>
      </c>
    </row>
    <row r="16" spans="1:9" ht="17.25" customHeight="1">
      <c r="A16" s="1206" t="s">
        <v>1496</v>
      </c>
      <c r="B16" s="1207">
        <v>0.32</v>
      </c>
      <c r="C16" s="1208">
        <v>0.53</v>
      </c>
      <c r="D16" s="1207">
        <v>0.32</v>
      </c>
      <c r="E16" s="1208">
        <v>0.69</v>
      </c>
      <c r="F16" s="1207">
        <v>0.32</v>
      </c>
      <c r="G16" s="1208">
        <v>0.33</v>
      </c>
      <c r="H16" s="1207">
        <v>0.36</v>
      </c>
      <c r="I16" s="1208">
        <v>0.33</v>
      </c>
    </row>
    <row r="17" spans="1:9" ht="17.25" customHeight="1">
      <c r="A17" s="1206" t="s">
        <v>1480</v>
      </c>
      <c r="B17" s="1207">
        <v>0.06</v>
      </c>
      <c r="C17" s="1208">
        <v>0.05</v>
      </c>
      <c r="D17" s="1207">
        <v>0.08</v>
      </c>
      <c r="E17" s="1208">
        <v>0.07</v>
      </c>
      <c r="F17" s="1207">
        <v>0.04</v>
      </c>
      <c r="G17" s="1208">
        <v>0.03</v>
      </c>
      <c r="H17" s="1207">
        <v>0.05</v>
      </c>
      <c r="I17" s="1208">
        <v>0.03</v>
      </c>
    </row>
    <row r="18" spans="1:9" ht="17.25" customHeight="1">
      <c r="A18" s="1206" t="s">
        <v>1497</v>
      </c>
      <c r="B18" s="1207">
        <v>0.01</v>
      </c>
      <c r="C18" s="1208">
        <v>0</v>
      </c>
      <c r="D18" s="1207">
        <v>0.02</v>
      </c>
      <c r="E18" s="1208">
        <v>0.01</v>
      </c>
      <c r="F18" s="1207">
        <v>0</v>
      </c>
      <c r="G18" s="1208">
        <v>0</v>
      </c>
      <c r="H18" s="1207">
        <v>0</v>
      </c>
      <c r="I18" s="1208">
        <v>0</v>
      </c>
    </row>
    <row r="19" spans="1:9" ht="17.25" customHeight="1">
      <c r="A19" s="1206" t="s">
        <v>1498</v>
      </c>
      <c r="B19" s="1207">
        <v>0.06</v>
      </c>
      <c r="C19" s="1208">
        <v>0.07</v>
      </c>
      <c r="D19" s="1207">
        <v>0.05</v>
      </c>
      <c r="E19" s="1208">
        <v>0.04</v>
      </c>
      <c r="F19" s="1207">
        <v>0.07</v>
      </c>
      <c r="G19" s="1208">
        <v>0.11</v>
      </c>
      <c r="H19" s="1207">
        <v>0.08</v>
      </c>
      <c r="I19" s="1208">
        <v>0.13</v>
      </c>
    </row>
    <row r="20" spans="1:9" ht="17.25" customHeight="1">
      <c r="A20" s="1206" t="s">
        <v>1483</v>
      </c>
      <c r="B20" s="1207">
        <v>0.29</v>
      </c>
      <c r="C20" s="1208">
        <v>0.17</v>
      </c>
      <c r="D20" s="1207">
        <v>0.36</v>
      </c>
      <c r="E20" s="1208">
        <v>0.22</v>
      </c>
      <c r="F20" s="1207">
        <v>0.19</v>
      </c>
      <c r="G20" s="1208">
        <v>0.1</v>
      </c>
      <c r="H20" s="1207">
        <v>0.18</v>
      </c>
      <c r="I20" s="1208">
        <v>0.1</v>
      </c>
    </row>
    <row r="21" spans="1:9" ht="17.25" customHeight="1">
      <c r="A21" s="1212" t="s">
        <v>1484</v>
      </c>
      <c r="B21" s="1207">
        <v>0.32</v>
      </c>
      <c r="C21" s="1208">
        <v>0.23</v>
      </c>
      <c r="D21" s="1207">
        <v>0.21</v>
      </c>
      <c r="E21" s="1208">
        <v>0.21</v>
      </c>
      <c r="F21" s="1207">
        <v>0.49</v>
      </c>
      <c r="G21" s="1208">
        <v>0.26</v>
      </c>
      <c r="H21" s="1207">
        <v>0.48</v>
      </c>
      <c r="I21" s="1208">
        <v>0.25</v>
      </c>
    </row>
    <row r="22" spans="1:9" ht="17.25" customHeight="1">
      <c r="A22" s="1209" t="s">
        <v>1485</v>
      </c>
      <c r="B22" s="1210">
        <v>1.06</v>
      </c>
      <c r="C22" s="1211">
        <v>1.06</v>
      </c>
      <c r="D22" s="1210">
        <v>1.04</v>
      </c>
      <c r="E22" s="1211">
        <v>1.24</v>
      </c>
      <c r="F22" s="1210">
        <v>1.11</v>
      </c>
      <c r="G22" s="1211">
        <v>0.84</v>
      </c>
      <c r="H22" s="1210">
        <v>1.15</v>
      </c>
      <c r="I22" s="1211">
        <v>0.85</v>
      </c>
    </row>
    <row r="23" spans="1:9" ht="17.25" customHeight="1">
      <c r="A23" s="1209" t="s">
        <v>1486</v>
      </c>
      <c r="B23" s="1210">
        <v>1.05</v>
      </c>
      <c r="C23" s="1211">
        <v>0.92</v>
      </c>
      <c r="D23" s="1210">
        <v>1.2</v>
      </c>
      <c r="E23" s="1211">
        <v>0.98</v>
      </c>
      <c r="F23" s="1210">
        <v>0.81</v>
      </c>
      <c r="G23" s="1211">
        <v>0.83</v>
      </c>
      <c r="H23" s="1210">
        <v>0.89</v>
      </c>
      <c r="I23" s="1211">
        <v>0.94</v>
      </c>
    </row>
    <row r="24" spans="1:9" ht="17.25" customHeight="1" thickBot="1">
      <c r="A24" s="1213" t="s">
        <v>1487</v>
      </c>
      <c r="B24" s="1214">
        <v>100</v>
      </c>
      <c r="C24" s="1215">
        <v>100</v>
      </c>
      <c r="D24" s="1214">
        <v>100</v>
      </c>
      <c r="E24" s="1215">
        <v>100</v>
      </c>
      <c r="F24" s="1214">
        <v>100</v>
      </c>
      <c r="G24" s="1215">
        <v>100</v>
      </c>
      <c r="H24" s="1214">
        <v>100</v>
      </c>
      <c r="I24" s="1215">
        <v>100</v>
      </c>
    </row>
    <row r="25" spans="1:9" s="1217" customFormat="1" ht="20.25" customHeight="1">
      <c r="A25" s="1216" t="s">
        <v>1459</v>
      </c>
      <c r="B25" s="1216"/>
      <c r="C25" s="1216"/>
      <c r="D25" s="1216"/>
      <c r="E25" s="1216"/>
      <c r="F25" s="1216"/>
      <c r="G25" s="1216"/>
      <c r="H25" s="1216"/>
      <c r="I25" s="1216"/>
    </row>
    <row r="26" spans="1:9" s="1217" customFormat="1" ht="15" customHeight="1">
      <c r="A26" s="1160" t="s">
        <v>1460</v>
      </c>
      <c r="B26" s="1216"/>
      <c r="C26" s="1216"/>
      <c r="D26" s="1216"/>
      <c r="E26" s="1216"/>
      <c r="F26" s="1216"/>
      <c r="G26" s="1216"/>
      <c r="H26" s="1216"/>
      <c r="I26" s="1216"/>
    </row>
    <row r="27" spans="1:9" ht="15.75">
      <c r="A27" s="1198"/>
      <c r="B27" s="1198"/>
      <c r="C27" s="1198"/>
      <c r="D27" s="1198"/>
      <c r="E27" s="1198"/>
      <c r="F27" s="1198"/>
      <c r="G27" s="1198"/>
      <c r="H27" s="1198"/>
      <c r="I27" s="1198"/>
    </row>
    <row r="28" spans="1:9" ht="15.75">
      <c r="A28" s="1198"/>
      <c r="B28" s="1198"/>
      <c r="C28" s="1198"/>
      <c r="D28" s="1198"/>
      <c r="E28" s="1198"/>
      <c r="F28" s="1198"/>
      <c r="G28" s="1198"/>
      <c r="H28" s="1198"/>
      <c r="I28" s="1198"/>
    </row>
  </sheetData>
  <mergeCells count="1">
    <mergeCell ref="A4:A5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G27" sqref="G27"/>
    </sheetView>
  </sheetViews>
  <sheetFormatPr defaultColWidth="9.00390625" defaultRowHeight="12.75"/>
  <cols>
    <col min="1" max="1" width="38.125" style="1221" customWidth="1"/>
    <col min="2" max="3" width="8.125" style="1221" customWidth="1"/>
    <col min="4" max="4" width="9.875" style="1221" customWidth="1"/>
    <col min="5" max="6" width="8.125" style="1221" customWidth="1"/>
    <col min="7" max="7" width="9.875" style="1221" customWidth="1"/>
    <col min="8" max="9" width="8.125" style="1221" customWidth="1"/>
    <col min="10" max="10" width="9.375" style="1221" customWidth="1"/>
    <col min="11" max="12" width="8.125" style="1221" customWidth="1"/>
    <col min="13" max="13" width="8.75390625" style="1221" customWidth="1"/>
    <col min="14" max="16384" width="9.125" style="1221" customWidth="1"/>
  </cols>
  <sheetData>
    <row r="1" spans="1:13" ht="15" customHeight="1">
      <c r="A1" s="1218" t="s">
        <v>1499</v>
      </c>
      <c r="B1" s="1219"/>
      <c r="C1" s="1219"/>
      <c r="D1" s="1219"/>
      <c r="E1" s="1219"/>
      <c r="F1" s="1219"/>
      <c r="G1" s="1219"/>
      <c r="H1" s="1219"/>
      <c r="I1" s="1219"/>
      <c r="J1" s="1219"/>
      <c r="K1" s="1219"/>
      <c r="L1" s="1220"/>
      <c r="M1" s="1220"/>
    </row>
    <row r="2" spans="1:13" ht="15" customHeight="1">
      <c r="A2" s="1218" t="s">
        <v>1462</v>
      </c>
      <c r="B2" s="1219"/>
      <c r="C2" s="1219"/>
      <c r="D2" s="1219"/>
      <c r="E2" s="1219"/>
      <c r="F2" s="1219"/>
      <c r="G2" s="1219"/>
      <c r="H2" s="1219"/>
      <c r="I2" s="1219"/>
      <c r="J2" s="1219"/>
      <c r="K2" s="1219"/>
      <c r="L2" s="1220"/>
      <c r="M2" s="1220"/>
    </row>
    <row r="3" spans="1:13" ht="21.75" customHeight="1" thickBot="1">
      <c r="A3" s="1222" t="s">
        <v>1463</v>
      </c>
      <c r="B3" s="1222"/>
      <c r="C3" s="1222"/>
      <c r="D3" s="1222"/>
      <c r="E3" s="1222"/>
      <c r="F3" s="1222"/>
      <c r="G3" s="1222"/>
      <c r="H3" s="1222"/>
      <c r="I3" s="1222"/>
      <c r="J3" s="1222"/>
      <c r="K3" s="1222"/>
      <c r="L3" s="1222"/>
      <c r="M3" s="1223" t="s">
        <v>1500</v>
      </c>
    </row>
    <row r="4" spans="1:13" ht="15.75">
      <c r="A4" s="2077" t="s">
        <v>431</v>
      </c>
      <c r="B4" s="1224" t="s">
        <v>1465</v>
      </c>
      <c r="C4" s="1225"/>
      <c r="D4" s="1226"/>
      <c r="E4" s="1224" t="s">
        <v>465</v>
      </c>
      <c r="F4" s="1225"/>
      <c r="G4" s="1226"/>
      <c r="H4" s="1224" t="s">
        <v>1501</v>
      </c>
      <c r="I4" s="1225"/>
      <c r="J4" s="1226"/>
      <c r="K4" s="1224" t="s">
        <v>1502</v>
      </c>
      <c r="L4" s="1225"/>
      <c r="M4" s="1226"/>
    </row>
    <row r="5" spans="1:13" ht="30" customHeight="1" thickBot="1">
      <c r="A5" s="2079"/>
      <c r="B5" s="1171">
        <v>2000</v>
      </c>
      <c r="C5" s="1172">
        <v>2001</v>
      </c>
      <c r="D5" s="1173" t="s">
        <v>1468</v>
      </c>
      <c r="E5" s="1171">
        <v>2000</v>
      </c>
      <c r="F5" s="1172">
        <v>2001</v>
      </c>
      <c r="G5" s="1173" t="s">
        <v>1468</v>
      </c>
      <c r="H5" s="1171">
        <v>2000</v>
      </c>
      <c r="I5" s="1172">
        <v>2001</v>
      </c>
      <c r="J5" s="1173" t="s">
        <v>1468</v>
      </c>
      <c r="K5" s="1171">
        <v>2000</v>
      </c>
      <c r="L5" s="1172">
        <v>2001</v>
      </c>
      <c r="M5" s="1173" t="s">
        <v>1468</v>
      </c>
    </row>
    <row r="6" spans="1:13" ht="13.5" customHeight="1">
      <c r="A6" s="1227" t="s">
        <v>1503</v>
      </c>
      <c r="B6" s="1228">
        <v>1587</v>
      </c>
      <c r="C6" s="1229">
        <v>1928</v>
      </c>
      <c r="D6" s="1230">
        <v>121.48</v>
      </c>
      <c r="E6" s="1228">
        <v>972</v>
      </c>
      <c r="F6" s="1229">
        <v>965</v>
      </c>
      <c r="G6" s="1230">
        <v>99.29</v>
      </c>
      <c r="H6" s="1228">
        <v>2776</v>
      </c>
      <c r="I6" s="1229">
        <v>3523</v>
      </c>
      <c r="J6" s="1230">
        <v>126.9</v>
      </c>
      <c r="K6" s="1228">
        <v>2201</v>
      </c>
      <c r="L6" s="1229">
        <v>2373</v>
      </c>
      <c r="M6" s="1230">
        <v>107.81</v>
      </c>
    </row>
    <row r="7" spans="1:13" ht="13.5" customHeight="1">
      <c r="A7" s="1227" t="s">
        <v>1504</v>
      </c>
      <c r="B7" s="1231">
        <v>16636</v>
      </c>
      <c r="C7" s="1232">
        <v>18649</v>
      </c>
      <c r="D7" s="1208">
        <v>112.1</v>
      </c>
      <c r="E7" s="1231">
        <v>14896</v>
      </c>
      <c r="F7" s="1232">
        <v>16466</v>
      </c>
      <c r="G7" s="1208">
        <v>110.54</v>
      </c>
      <c r="H7" s="1231">
        <v>19970</v>
      </c>
      <c r="I7" s="1232">
        <v>22212</v>
      </c>
      <c r="J7" s="1208">
        <v>111.22</v>
      </c>
      <c r="K7" s="1231">
        <v>16991</v>
      </c>
      <c r="L7" s="1232">
        <v>18004</v>
      </c>
      <c r="M7" s="1208">
        <v>105.96</v>
      </c>
    </row>
    <row r="8" spans="1:13" ht="13.5" customHeight="1">
      <c r="A8" s="1227" t="s">
        <v>1505</v>
      </c>
      <c r="B8" s="1231">
        <v>13483</v>
      </c>
      <c r="C8" s="1232">
        <v>14911</v>
      </c>
      <c r="D8" s="1208">
        <v>110.59</v>
      </c>
      <c r="E8" s="1231">
        <v>12238</v>
      </c>
      <c r="F8" s="1232">
        <v>13389</v>
      </c>
      <c r="G8" s="1208">
        <v>109.41</v>
      </c>
      <c r="H8" s="1231">
        <v>15891</v>
      </c>
      <c r="I8" s="1232">
        <v>17431</v>
      </c>
      <c r="J8" s="1208">
        <v>109.69</v>
      </c>
      <c r="K8" s="1231">
        <v>13213</v>
      </c>
      <c r="L8" s="1232">
        <v>13602</v>
      </c>
      <c r="M8" s="1208">
        <v>102.94</v>
      </c>
    </row>
    <row r="9" spans="1:13" ht="13.5" customHeight="1">
      <c r="A9" s="1227" t="s">
        <v>1506</v>
      </c>
      <c r="B9" s="1231">
        <v>3153</v>
      </c>
      <c r="C9" s="1232">
        <v>3737</v>
      </c>
      <c r="D9" s="1208">
        <v>118.53</v>
      </c>
      <c r="E9" s="1231">
        <v>2658</v>
      </c>
      <c r="F9" s="1232">
        <v>3077</v>
      </c>
      <c r="G9" s="1208">
        <v>115.74</v>
      </c>
      <c r="H9" s="1231">
        <v>4079</v>
      </c>
      <c r="I9" s="1232">
        <v>4780</v>
      </c>
      <c r="J9" s="1208">
        <v>117.2</v>
      </c>
      <c r="K9" s="1231">
        <v>3778</v>
      </c>
      <c r="L9" s="1232">
        <v>4402</v>
      </c>
      <c r="M9" s="1208">
        <v>116.52</v>
      </c>
    </row>
    <row r="10" spans="1:13" ht="13.5" customHeight="1">
      <c r="A10" s="1227" t="s">
        <v>1507</v>
      </c>
      <c r="B10" s="1231">
        <v>6998</v>
      </c>
      <c r="C10" s="1232">
        <v>7260</v>
      </c>
      <c r="D10" s="1208">
        <v>103.74</v>
      </c>
      <c r="E10" s="1231">
        <v>7458</v>
      </c>
      <c r="F10" s="1232">
        <v>7887</v>
      </c>
      <c r="G10" s="1208">
        <v>105.75</v>
      </c>
      <c r="H10" s="1231">
        <v>6044</v>
      </c>
      <c r="I10" s="1232">
        <v>6161</v>
      </c>
      <c r="J10" s="1208">
        <v>101.95</v>
      </c>
      <c r="K10" s="1231">
        <v>5619</v>
      </c>
      <c r="L10" s="1232">
        <v>5582</v>
      </c>
      <c r="M10" s="1208">
        <v>99.34</v>
      </c>
    </row>
    <row r="11" spans="1:13" ht="13.5" customHeight="1">
      <c r="A11" s="1227" t="s">
        <v>1508</v>
      </c>
      <c r="B11" s="1231">
        <v>5086</v>
      </c>
      <c r="C11" s="1232">
        <v>5268</v>
      </c>
      <c r="D11" s="1208">
        <v>103.57</v>
      </c>
      <c r="E11" s="1231">
        <v>5410</v>
      </c>
      <c r="F11" s="1232">
        <v>5709</v>
      </c>
      <c r="G11" s="1208">
        <v>105.52</v>
      </c>
      <c r="H11" s="1231">
        <v>4410</v>
      </c>
      <c r="I11" s="1232">
        <v>4492</v>
      </c>
      <c r="J11" s="1208">
        <v>101.85</v>
      </c>
      <c r="K11" s="1231">
        <v>4103</v>
      </c>
      <c r="L11" s="1232">
        <v>4075</v>
      </c>
      <c r="M11" s="1208">
        <v>99.31</v>
      </c>
    </row>
    <row r="12" spans="1:13" ht="13.5" customHeight="1">
      <c r="A12" s="1227" t="s">
        <v>1509</v>
      </c>
      <c r="B12" s="1231">
        <v>1790</v>
      </c>
      <c r="C12" s="1232">
        <v>1857</v>
      </c>
      <c r="D12" s="1208">
        <v>103.75</v>
      </c>
      <c r="E12" s="1231">
        <v>1930</v>
      </c>
      <c r="F12" s="1232">
        <v>2044</v>
      </c>
      <c r="G12" s="1208">
        <v>105.87</v>
      </c>
      <c r="H12" s="1231">
        <v>1502</v>
      </c>
      <c r="I12" s="1232">
        <v>1533</v>
      </c>
      <c r="J12" s="1208">
        <v>102.06</v>
      </c>
      <c r="K12" s="1231">
        <v>1396</v>
      </c>
      <c r="L12" s="1232">
        <v>1387</v>
      </c>
      <c r="M12" s="1208">
        <v>99.4</v>
      </c>
    </row>
    <row r="13" spans="1:13" ht="13.5" customHeight="1">
      <c r="A13" s="1227" t="s">
        <v>1510</v>
      </c>
      <c r="B13" s="1231">
        <v>108</v>
      </c>
      <c r="C13" s="1232">
        <v>123</v>
      </c>
      <c r="D13" s="1208">
        <v>114.86</v>
      </c>
      <c r="E13" s="1231">
        <v>111</v>
      </c>
      <c r="F13" s="1232">
        <v>127</v>
      </c>
      <c r="G13" s="1208">
        <v>114.8</v>
      </c>
      <c r="H13" s="1231">
        <v>100</v>
      </c>
      <c r="I13" s="1232">
        <v>116</v>
      </c>
      <c r="J13" s="1208">
        <v>116.42</v>
      </c>
      <c r="K13" s="1231">
        <v>92</v>
      </c>
      <c r="L13" s="1232">
        <v>104</v>
      </c>
      <c r="M13" s="1208">
        <v>112.39</v>
      </c>
    </row>
    <row r="14" spans="1:13" ht="13.5" customHeight="1">
      <c r="A14" s="1227" t="s">
        <v>1511</v>
      </c>
      <c r="B14" s="1231">
        <v>458</v>
      </c>
      <c r="C14" s="1232">
        <v>457</v>
      </c>
      <c r="D14" s="1208">
        <v>99.92</v>
      </c>
      <c r="E14" s="1231">
        <v>469</v>
      </c>
      <c r="F14" s="1232">
        <v>456</v>
      </c>
      <c r="G14" s="1208">
        <v>97.12</v>
      </c>
      <c r="H14" s="1231">
        <v>433</v>
      </c>
      <c r="I14" s="1232">
        <v>458</v>
      </c>
      <c r="J14" s="1208">
        <v>105.81</v>
      </c>
      <c r="K14" s="1231">
        <v>419</v>
      </c>
      <c r="L14" s="1232">
        <v>438</v>
      </c>
      <c r="M14" s="1208">
        <v>104.37</v>
      </c>
    </row>
    <row r="15" spans="1:13" ht="13.5" customHeight="1">
      <c r="A15" s="1227" t="s">
        <v>1512</v>
      </c>
      <c r="B15" s="1231">
        <v>2652</v>
      </c>
      <c r="C15" s="1232">
        <v>2779</v>
      </c>
      <c r="D15" s="1208">
        <v>104.79</v>
      </c>
      <c r="E15" s="1231">
        <v>2809</v>
      </c>
      <c r="F15" s="1232">
        <v>3013</v>
      </c>
      <c r="G15" s="1208">
        <v>107.23</v>
      </c>
      <c r="H15" s="1231">
        <v>2337</v>
      </c>
      <c r="I15" s="1232">
        <v>2385</v>
      </c>
      <c r="J15" s="1208">
        <v>102.03</v>
      </c>
      <c r="K15" s="1231">
        <v>2126</v>
      </c>
      <c r="L15" s="1232">
        <v>2106</v>
      </c>
      <c r="M15" s="1208">
        <v>99.07</v>
      </c>
    </row>
    <row r="16" spans="1:13" ht="13.5" customHeight="1">
      <c r="A16" s="1227" t="s">
        <v>1513</v>
      </c>
      <c r="B16" s="1231">
        <v>1284</v>
      </c>
      <c r="C16" s="1232">
        <v>1570</v>
      </c>
      <c r="D16" s="1208">
        <v>122.32</v>
      </c>
      <c r="E16" s="1231">
        <v>1193</v>
      </c>
      <c r="F16" s="1232">
        <v>1262</v>
      </c>
      <c r="G16" s="1208">
        <v>105.82</v>
      </c>
      <c r="H16" s="1231">
        <v>1460</v>
      </c>
      <c r="I16" s="1232">
        <v>2079</v>
      </c>
      <c r="J16" s="1208">
        <v>142.38</v>
      </c>
      <c r="K16" s="1231">
        <v>1372</v>
      </c>
      <c r="L16" s="1232">
        <v>1505</v>
      </c>
      <c r="M16" s="1208">
        <v>109.71</v>
      </c>
    </row>
    <row r="17" spans="1:13" ht="13.5" customHeight="1">
      <c r="A17" s="1227" t="s">
        <v>1514</v>
      </c>
      <c r="B17" s="1231">
        <v>342</v>
      </c>
      <c r="C17" s="1232">
        <v>436</v>
      </c>
      <c r="D17" s="1208">
        <v>127.63</v>
      </c>
      <c r="E17" s="1231">
        <v>223</v>
      </c>
      <c r="F17" s="1232">
        <v>270</v>
      </c>
      <c r="G17" s="1208">
        <v>121.32</v>
      </c>
      <c r="H17" s="1231">
        <v>572</v>
      </c>
      <c r="I17" s="1232">
        <v>711</v>
      </c>
      <c r="J17" s="1208">
        <v>124.44</v>
      </c>
      <c r="K17" s="1231">
        <v>506</v>
      </c>
      <c r="L17" s="1232">
        <v>616</v>
      </c>
      <c r="M17" s="1208">
        <v>121.56</v>
      </c>
    </row>
    <row r="18" spans="1:13" ht="13.5" customHeight="1">
      <c r="A18" s="1227" t="s">
        <v>1515</v>
      </c>
      <c r="B18" s="1231">
        <v>217</v>
      </c>
      <c r="C18" s="1232">
        <v>135</v>
      </c>
      <c r="D18" s="1208">
        <v>62.1</v>
      </c>
      <c r="E18" s="1231">
        <v>202</v>
      </c>
      <c r="F18" s="1232">
        <v>138</v>
      </c>
      <c r="G18" s="1208">
        <v>68.71</v>
      </c>
      <c r="H18" s="1231">
        <v>245</v>
      </c>
      <c r="I18" s="1232">
        <v>130</v>
      </c>
      <c r="J18" s="1208">
        <v>53.07</v>
      </c>
      <c r="K18" s="1231">
        <v>149</v>
      </c>
      <c r="L18" s="1232">
        <v>106</v>
      </c>
      <c r="M18" s="1208">
        <v>71.31</v>
      </c>
    </row>
    <row r="19" spans="1:13" ht="13.5" customHeight="1">
      <c r="A19" s="1227" t="s">
        <v>1516</v>
      </c>
      <c r="B19" s="1231">
        <v>540</v>
      </c>
      <c r="C19" s="1232">
        <v>501</v>
      </c>
      <c r="D19" s="1208">
        <v>92.77</v>
      </c>
      <c r="E19" s="1231">
        <v>470</v>
      </c>
      <c r="F19" s="1232">
        <v>403</v>
      </c>
      <c r="G19" s="1208">
        <v>85.84</v>
      </c>
      <c r="H19" s="1231">
        <v>634</v>
      </c>
      <c r="I19" s="1232">
        <v>618</v>
      </c>
      <c r="J19" s="1208">
        <v>97.47</v>
      </c>
      <c r="K19" s="1231">
        <v>510</v>
      </c>
      <c r="L19" s="1232">
        <v>371</v>
      </c>
      <c r="M19" s="1208">
        <v>72.78</v>
      </c>
    </row>
    <row r="20" spans="1:13" ht="13.5" customHeight="1">
      <c r="A20" s="1227" t="s">
        <v>1517</v>
      </c>
      <c r="B20" s="1231">
        <v>13</v>
      </c>
      <c r="C20" s="1232">
        <v>1</v>
      </c>
      <c r="D20" s="1233">
        <v>10.83</v>
      </c>
      <c r="E20" s="1231">
        <v>3</v>
      </c>
      <c r="F20" s="1232">
        <v>2</v>
      </c>
      <c r="G20" s="1208">
        <v>76.99</v>
      </c>
      <c r="H20" s="1231">
        <v>33</v>
      </c>
      <c r="I20" s="1232">
        <v>0</v>
      </c>
      <c r="J20" s="1233" t="s">
        <v>1518</v>
      </c>
      <c r="K20" s="1231">
        <v>33</v>
      </c>
      <c r="L20" s="1232">
        <v>0</v>
      </c>
      <c r="M20" s="1208" t="s">
        <v>1518</v>
      </c>
    </row>
    <row r="21" spans="1:13" ht="13.5" customHeight="1">
      <c r="A21" s="1234" t="s">
        <v>1519</v>
      </c>
      <c r="B21" s="1235">
        <v>30700</v>
      </c>
      <c r="C21" s="1236">
        <v>33713</v>
      </c>
      <c r="D21" s="1237">
        <v>109.82</v>
      </c>
      <c r="E21" s="1235">
        <v>28688</v>
      </c>
      <c r="F21" s="1236">
        <v>30858</v>
      </c>
      <c r="G21" s="1237">
        <v>107.56</v>
      </c>
      <c r="H21" s="1235">
        <v>34439</v>
      </c>
      <c r="I21" s="1236">
        <v>38278</v>
      </c>
      <c r="J21" s="1237">
        <v>111.15</v>
      </c>
      <c r="K21" s="1235">
        <v>29859</v>
      </c>
      <c r="L21" s="1236">
        <v>31100</v>
      </c>
      <c r="M21" s="1237">
        <v>104.16</v>
      </c>
    </row>
    <row r="22" spans="1:13" ht="13.5" customHeight="1">
      <c r="A22" s="1227" t="s">
        <v>1520</v>
      </c>
      <c r="B22" s="1231">
        <v>109</v>
      </c>
      <c r="C22" s="1232">
        <v>118</v>
      </c>
      <c r="D22" s="1208">
        <v>108.19</v>
      </c>
      <c r="E22" s="1231">
        <v>86</v>
      </c>
      <c r="F22" s="1232">
        <v>125</v>
      </c>
      <c r="G22" s="1208">
        <v>145.54</v>
      </c>
      <c r="H22" s="1231">
        <v>154</v>
      </c>
      <c r="I22" s="1232">
        <v>107</v>
      </c>
      <c r="J22" s="1208">
        <v>69.58</v>
      </c>
      <c r="K22" s="1231">
        <v>125</v>
      </c>
      <c r="L22" s="1232">
        <v>63</v>
      </c>
      <c r="M22" s="1208">
        <v>49.94</v>
      </c>
    </row>
    <row r="23" spans="1:13" ht="13.5" customHeight="1">
      <c r="A23" s="1227" t="s">
        <v>1521</v>
      </c>
      <c r="B23" s="1231">
        <v>25</v>
      </c>
      <c r="C23" s="1232">
        <v>15</v>
      </c>
      <c r="D23" s="1208">
        <v>58.93</v>
      </c>
      <c r="E23" s="1231">
        <v>6</v>
      </c>
      <c r="F23" s="1232">
        <v>5</v>
      </c>
      <c r="G23" s="1208">
        <v>84.1</v>
      </c>
      <c r="H23" s="1231">
        <v>61</v>
      </c>
      <c r="I23" s="1232">
        <v>30</v>
      </c>
      <c r="J23" s="1208">
        <v>49.68</v>
      </c>
      <c r="K23" s="1231">
        <v>59</v>
      </c>
      <c r="L23" s="1232">
        <v>29</v>
      </c>
      <c r="M23" s="1208">
        <v>48.58</v>
      </c>
    </row>
    <row r="24" spans="1:13" ht="13.5" customHeight="1">
      <c r="A24" s="1227" t="s">
        <v>1522</v>
      </c>
      <c r="B24" s="1231">
        <v>20</v>
      </c>
      <c r="C24" s="1232">
        <v>16</v>
      </c>
      <c r="D24" s="1208">
        <v>81.28</v>
      </c>
      <c r="E24" s="1231">
        <v>16</v>
      </c>
      <c r="F24" s="1232">
        <v>28</v>
      </c>
      <c r="G24" s="1208">
        <v>172.92</v>
      </c>
      <c r="H24" s="1231">
        <v>28</v>
      </c>
      <c r="I24" s="1232">
        <v>-3</v>
      </c>
      <c r="J24" s="1208" t="s">
        <v>1518</v>
      </c>
      <c r="K24" s="1231">
        <v>28</v>
      </c>
      <c r="L24" s="1232">
        <v>-3</v>
      </c>
      <c r="M24" s="1208" t="s">
        <v>1518</v>
      </c>
    </row>
    <row r="25" spans="1:13" ht="13.5" customHeight="1">
      <c r="A25" s="1227" t="s">
        <v>1523</v>
      </c>
      <c r="B25" s="1231">
        <v>396</v>
      </c>
      <c r="C25" s="1232">
        <v>340</v>
      </c>
      <c r="D25" s="1208">
        <v>85.85</v>
      </c>
      <c r="E25" s="1231">
        <v>358</v>
      </c>
      <c r="F25" s="1232">
        <v>274</v>
      </c>
      <c r="G25" s="1208">
        <v>76.65</v>
      </c>
      <c r="H25" s="1231">
        <v>470</v>
      </c>
      <c r="I25" s="1232">
        <v>449</v>
      </c>
      <c r="J25" s="1208">
        <v>95.49</v>
      </c>
      <c r="K25" s="1231">
        <v>418</v>
      </c>
      <c r="L25" s="1232">
        <v>346</v>
      </c>
      <c r="M25" s="1208">
        <v>82.61</v>
      </c>
    </row>
    <row r="26" spans="1:13" ht="13.5" customHeight="1">
      <c r="A26" s="1227" t="s">
        <v>1524</v>
      </c>
      <c r="B26" s="1231">
        <v>381</v>
      </c>
      <c r="C26" s="1232">
        <v>404</v>
      </c>
      <c r="D26" s="1208">
        <v>105.96</v>
      </c>
      <c r="E26" s="1231">
        <v>387</v>
      </c>
      <c r="F26" s="1232">
        <v>416</v>
      </c>
      <c r="G26" s="1208">
        <v>107.34</v>
      </c>
      <c r="H26" s="1231">
        <v>369</v>
      </c>
      <c r="I26" s="1232">
        <v>383</v>
      </c>
      <c r="J26" s="1208">
        <v>103.98</v>
      </c>
      <c r="K26" s="1231">
        <v>334</v>
      </c>
      <c r="L26" s="1232">
        <v>345</v>
      </c>
      <c r="M26" s="1208">
        <v>103.09</v>
      </c>
    </row>
    <row r="27" spans="1:13" ht="13.5" customHeight="1">
      <c r="A27" s="1227" t="s">
        <v>1525</v>
      </c>
      <c r="B27" s="1231">
        <v>0</v>
      </c>
      <c r="C27" s="1232">
        <v>0</v>
      </c>
      <c r="D27" s="1208">
        <v>0</v>
      </c>
      <c r="E27" s="1231">
        <v>0</v>
      </c>
      <c r="F27" s="1232">
        <v>0</v>
      </c>
      <c r="G27" s="1208">
        <v>0</v>
      </c>
      <c r="H27" s="1231">
        <v>0</v>
      </c>
      <c r="I27" s="1232">
        <v>0</v>
      </c>
      <c r="J27" s="1208">
        <v>0</v>
      </c>
      <c r="K27" s="1231">
        <v>0</v>
      </c>
      <c r="L27" s="1232">
        <v>0</v>
      </c>
      <c r="M27" s="1208">
        <v>0</v>
      </c>
    </row>
    <row r="28" spans="1:13" ht="13.5" customHeight="1">
      <c r="A28" s="1234" t="s">
        <v>1526</v>
      </c>
      <c r="B28" s="1235">
        <v>931</v>
      </c>
      <c r="C28" s="1236">
        <v>893</v>
      </c>
      <c r="D28" s="1237">
        <v>95.88</v>
      </c>
      <c r="E28" s="1235">
        <v>854</v>
      </c>
      <c r="F28" s="1236">
        <v>849</v>
      </c>
      <c r="G28" s="1237">
        <v>99.43</v>
      </c>
      <c r="H28" s="1235">
        <v>1081</v>
      </c>
      <c r="I28" s="1236">
        <v>966</v>
      </c>
      <c r="J28" s="1237">
        <v>89.38</v>
      </c>
      <c r="K28" s="1235">
        <v>965</v>
      </c>
      <c r="L28" s="1236">
        <v>778</v>
      </c>
      <c r="M28" s="1237">
        <v>80.7</v>
      </c>
    </row>
    <row r="29" spans="1:13" ht="13.5" customHeight="1">
      <c r="A29" s="1234" t="s">
        <v>1527</v>
      </c>
      <c r="B29" s="1235">
        <v>195</v>
      </c>
      <c r="C29" s="1236">
        <v>131</v>
      </c>
      <c r="D29" s="1237">
        <v>67.15</v>
      </c>
      <c r="E29" s="1235">
        <v>217</v>
      </c>
      <c r="F29" s="1236">
        <v>136</v>
      </c>
      <c r="G29" s="1237">
        <v>62.61</v>
      </c>
      <c r="H29" s="1235">
        <v>154</v>
      </c>
      <c r="I29" s="1236">
        <v>124</v>
      </c>
      <c r="J29" s="1237">
        <v>80.32</v>
      </c>
      <c r="K29" s="1235">
        <v>80</v>
      </c>
      <c r="L29" s="1236">
        <v>111</v>
      </c>
      <c r="M29" s="1237">
        <v>138.62</v>
      </c>
    </row>
    <row r="30" spans="1:13" ht="13.5" customHeight="1" thickBot="1">
      <c r="A30" s="1238" t="s">
        <v>1528</v>
      </c>
      <c r="B30" s="1239">
        <v>31827</v>
      </c>
      <c r="C30" s="1240">
        <v>34737</v>
      </c>
      <c r="D30" s="1241">
        <v>109.15</v>
      </c>
      <c r="E30" s="1239">
        <v>29759</v>
      </c>
      <c r="F30" s="1240">
        <v>31843</v>
      </c>
      <c r="G30" s="1241">
        <v>107</v>
      </c>
      <c r="H30" s="1239">
        <v>35674</v>
      </c>
      <c r="I30" s="1240">
        <v>39368</v>
      </c>
      <c r="J30" s="1241">
        <v>110.36</v>
      </c>
      <c r="K30" s="1239">
        <v>30904</v>
      </c>
      <c r="L30" s="1240">
        <v>31990</v>
      </c>
      <c r="M30" s="1241">
        <v>103.51</v>
      </c>
    </row>
    <row r="31" spans="1:13" s="1243" customFormat="1" ht="18" customHeight="1">
      <c r="A31" s="1242" t="s">
        <v>1459</v>
      </c>
      <c r="B31" s="1242"/>
      <c r="C31" s="1242"/>
      <c r="D31" s="1242"/>
      <c r="E31" s="1242"/>
      <c r="F31" s="1242"/>
      <c r="G31" s="1242"/>
      <c r="H31" s="1242"/>
      <c r="I31" s="1242"/>
      <c r="J31" s="1242"/>
      <c r="K31" s="1242"/>
      <c r="L31" s="1242"/>
      <c r="M31" s="1242"/>
    </row>
    <row r="32" spans="1:13" s="1243" customFormat="1" ht="12.75">
      <c r="A32" s="1160" t="s">
        <v>1460</v>
      </c>
      <c r="B32" s="1242"/>
      <c r="C32" s="1242"/>
      <c r="D32" s="1242"/>
      <c r="E32" s="1242"/>
      <c r="F32" s="1242"/>
      <c r="G32" s="1242"/>
      <c r="H32" s="1242"/>
      <c r="I32" s="1242"/>
      <c r="J32" s="1242"/>
      <c r="K32" s="1242"/>
      <c r="L32" s="1242"/>
      <c r="M32" s="1242"/>
    </row>
    <row r="33" spans="1:13" ht="15.75">
      <c r="A33" s="1222"/>
      <c r="B33" s="1222"/>
      <c r="C33" s="1222"/>
      <c r="D33" s="1222"/>
      <c r="E33" s="1222"/>
      <c r="F33" s="1222"/>
      <c r="G33" s="1222"/>
      <c r="H33" s="1222"/>
      <c r="I33" s="1222"/>
      <c r="J33" s="1222"/>
      <c r="K33" s="1222"/>
      <c r="L33" s="1222"/>
      <c r="M33" s="1222"/>
    </row>
  </sheetData>
  <mergeCells count="1">
    <mergeCell ref="A4:A5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D27" sqref="D27"/>
    </sheetView>
  </sheetViews>
  <sheetFormatPr defaultColWidth="9.00390625" defaultRowHeight="12.75"/>
  <cols>
    <col min="1" max="1" width="48.75390625" style="1246" customWidth="1"/>
    <col min="2" max="9" width="11.00390625" style="1246" customWidth="1"/>
    <col min="10" max="16384" width="9.125" style="1246" customWidth="1"/>
  </cols>
  <sheetData>
    <row r="1" s="1245" customFormat="1" ht="16.5" customHeight="1">
      <c r="A1" s="1244" t="s">
        <v>1529</v>
      </c>
    </row>
    <row r="2" s="1245" customFormat="1" ht="13.5" customHeight="1">
      <c r="A2" s="1244" t="s">
        <v>1462</v>
      </c>
    </row>
    <row r="3" spans="1:9" ht="19.5" customHeight="1" thickBot="1">
      <c r="A3" s="1246" t="s">
        <v>464</v>
      </c>
      <c r="I3" s="1247" t="s">
        <v>1530</v>
      </c>
    </row>
    <row r="4" spans="1:9" ht="15" customHeight="1">
      <c r="A4" s="2080" t="s">
        <v>431</v>
      </c>
      <c r="B4" s="1200" t="s">
        <v>1465</v>
      </c>
      <c r="C4" s="1201"/>
      <c r="D4" s="1200" t="s">
        <v>1490</v>
      </c>
      <c r="E4" s="1201"/>
      <c r="F4" s="1202" t="s">
        <v>1491</v>
      </c>
      <c r="G4" s="1203"/>
      <c r="H4" s="1200" t="s">
        <v>1502</v>
      </c>
      <c r="I4" s="1201"/>
    </row>
    <row r="5" spans="1:9" ht="15" customHeight="1" thickBot="1">
      <c r="A5" s="2079"/>
      <c r="B5" s="1204">
        <v>2000</v>
      </c>
      <c r="C5" s="1205">
        <v>2001</v>
      </c>
      <c r="D5" s="1204">
        <v>2000</v>
      </c>
      <c r="E5" s="1205">
        <v>2001</v>
      </c>
      <c r="F5" s="1204">
        <v>2000</v>
      </c>
      <c r="G5" s="1205">
        <v>2001</v>
      </c>
      <c r="H5" s="1204">
        <v>2000</v>
      </c>
      <c r="I5" s="1205">
        <v>2001</v>
      </c>
    </row>
    <row r="6" spans="1:9" ht="13.5" customHeight="1">
      <c r="A6" s="1248" t="s">
        <v>1503</v>
      </c>
      <c r="B6" s="1249">
        <v>4.95</v>
      </c>
      <c r="C6" s="1250">
        <v>5.55</v>
      </c>
      <c r="D6" s="1249">
        <v>3.24</v>
      </c>
      <c r="E6" s="1250">
        <v>3.03</v>
      </c>
      <c r="F6" s="1249">
        <v>7.74</v>
      </c>
      <c r="G6" s="1250">
        <v>8.95</v>
      </c>
      <c r="H6" s="1249">
        <v>7.1</v>
      </c>
      <c r="I6" s="1250">
        <v>7.42</v>
      </c>
    </row>
    <row r="7" spans="1:9" ht="13.5" customHeight="1">
      <c r="A7" s="1248" t="s">
        <v>1504</v>
      </c>
      <c r="B7" s="1249">
        <v>51.9</v>
      </c>
      <c r="C7" s="1250">
        <v>53.68</v>
      </c>
      <c r="D7" s="1249">
        <v>49.62</v>
      </c>
      <c r="E7" s="1250">
        <v>51.71</v>
      </c>
      <c r="F7" s="1249">
        <v>55.71</v>
      </c>
      <c r="G7" s="1250">
        <v>56.42</v>
      </c>
      <c r="H7" s="1249">
        <v>54.79</v>
      </c>
      <c r="I7" s="1250">
        <v>56.28</v>
      </c>
    </row>
    <row r="8" spans="1:9" ht="13.5" customHeight="1">
      <c r="A8" s="1248" t="s">
        <v>1505</v>
      </c>
      <c r="B8" s="1249">
        <v>42.06</v>
      </c>
      <c r="C8" s="1250">
        <v>42.93</v>
      </c>
      <c r="D8" s="1249">
        <v>40.77</v>
      </c>
      <c r="E8" s="1250">
        <v>42.05</v>
      </c>
      <c r="F8" s="1249">
        <v>44.33</v>
      </c>
      <c r="G8" s="1250">
        <v>44.28</v>
      </c>
      <c r="H8" s="1249">
        <v>42.61</v>
      </c>
      <c r="I8" s="1250">
        <v>42.52</v>
      </c>
    </row>
    <row r="9" spans="1:9" ht="13.5" customHeight="1">
      <c r="A9" s="1248" t="s">
        <v>1506</v>
      </c>
      <c r="B9" s="1249">
        <v>9.84</v>
      </c>
      <c r="C9" s="1250">
        <v>10.76</v>
      </c>
      <c r="D9" s="1249">
        <v>8.86</v>
      </c>
      <c r="E9" s="1250">
        <v>9.66</v>
      </c>
      <c r="F9" s="1249">
        <v>11.38</v>
      </c>
      <c r="G9" s="1250">
        <v>12.14</v>
      </c>
      <c r="H9" s="1249">
        <v>12.18</v>
      </c>
      <c r="I9" s="1250">
        <v>13.76</v>
      </c>
    </row>
    <row r="10" spans="1:9" ht="13.5" customHeight="1">
      <c r="A10" s="1248" t="s">
        <v>1507</v>
      </c>
      <c r="B10" s="1249">
        <v>21.83</v>
      </c>
      <c r="C10" s="1250">
        <v>20.9</v>
      </c>
      <c r="D10" s="1249">
        <v>24.84</v>
      </c>
      <c r="E10" s="1250">
        <v>24.77</v>
      </c>
      <c r="F10" s="1249">
        <v>16.86</v>
      </c>
      <c r="G10" s="1250">
        <v>15.65</v>
      </c>
      <c r="H10" s="1249">
        <v>18.12</v>
      </c>
      <c r="I10" s="1250">
        <v>17.45</v>
      </c>
    </row>
    <row r="11" spans="1:9" ht="13.5" customHeight="1">
      <c r="A11" s="1248" t="s">
        <v>1508</v>
      </c>
      <c r="B11" s="1249">
        <v>15.87</v>
      </c>
      <c r="C11" s="1250">
        <v>15.16</v>
      </c>
      <c r="D11" s="1249">
        <v>18.02</v>
      </c>
      <c r="E11" s="1250">
        <v>17.93</v>
      </c>
      <c r="F11" s="1249">
        <v>12.3</v>
      </c>
      <c r="G11" s="1250">
        <v>11.41</v>
      </c>
      <c r="H11" s="1249">
        <v>13.23</v>
      </c>
      <c r="I11" s="1250">
        <v>12.74</v>
      </c>
    </row>
    <row r="12" spans="1:9" ht="13.5" customHeight="1">
      <c r="A12" s="1248" t="s">
        <v>1509</v>
      </c>
      <c r="B12" s="1249">
        <v>5.58</v>
      </c>
      <c r="C12" s="1250">
        <v>5.35</v>
      </c>
      <c r="D12" s="1249">
        <v>6.43</v>
      </c>
      <c r="E12" s="1250">
        <v>6.42</v>
      </c>
      <c r="F12" s="1249">
        <v>4.19</v>
      </c>
      <c r="G12" s="1250">
        <v>3.89</v>
      </c>
      <c r="H12" s="1249">
        <v>4.5</v>
      </c>
      <c r="I12" s="1250">
        <v>4.34</v>
      </c>
    </row>
    <row r="13" spans="1:9" ht="13.5" customHeight="1">
      <c r="A13" s="1248" t="s">
        <v>1510</v>
      </c>
      <c r="B13" s="1249">
        <v>0.34</v>
      </c>
      <c r="C13" s="1250">
        <v>0.36</v>
      </c>
      <c r="D13" s="1249">
        <v>0.37</v>
      </c>
      <c r="E13" s="1250">
        <v>0.4</v>
      </c>
      <c r="F13" s="1249">
        <v>0.28</v>
      </c>
      <c r="G13" s="1250">
        <v>0.3</v>
      </c>
      <c r="H13" s="1249">
        <v>0.3</v>
      </c>
      <c r="I13" s="1250">
        <v>0.32</v>
      </c>
    </row>
    <row r="14" spans="1:9" ht="13.5" customHeight="1">
      <c r="A14" s="1248" t="s">
        <v>1511</v>
      </c>
      <c r="B14" s="1249">
        <v>1.43</v>
      </c>
      <c r="C14" s="1250">
        <v>1.32</v>
      </c>
      <c r="D14" s="1249">
        <v>1.56</v>
      </c>
      <c r="E14" s="1250">
        <v>1.43</v>
      </c>
      <c r="F14" s="1249">
        <v>1.21</v>
      </c>
      <c r="G14" s="1250">
        <v>1.16</v>
      </c>
      <c r="H14" s="1249">
        <v>1.35</v>
      </c>
      <c r="I14" s="1250">
        <v>1.37</v>
      </c>
    </row>
    <row r="15" spans="1:9" ht="13.5" customHeight="1">
      <c r="A15" s="1248" t="s">
        <v>1531</v>
      </c>
      <c r="B15" s="1249">
        <v>8.27</v>
      </c>
      <c r="C15" s="1250">
        <v>8</v>
      </c>
      <c r="D15" s="1249">
        <v>9.36</v>
      </c>
      <c r="E15" s="1250">
        <v>9.46</v>
      </c>
      <c r="F15" s="1249">
        <v>6.52</v>
      </c>
      <c r="G15" s="1250">
        <v>6.06</v>
      </c>
      <c r="H15" s="1249">
        <v>6.85</v>
      </c>
      <c r="I15" s="1250">
        <v>6.58</v>
      </c>
    </row>
    <row r="16" spans="1:9" ht="13.5" customHeight="1">
      <c r="A16" s="1248" t="s">
        <v>1532</v>
      </c>
      <c r="B16" s="1249">
        <v>4</v>
      </c>
      <c r="C16" s="1250">
        <v>4.52</v>
      </c>
      <c r="D16" s="1249">
        <v>3.97</v>
      </c>
      <c r="E16" s="1250">
        <v>3.96</v>
      </c>
      <c r="F16" s="1249">
        <v>4.07</v>
      </c>
      <c r="G16" s="1250">
        <v>5.28</v>
      </c>
      <c r="H16" s="1249">
        <v>4.42</v>
      </c>
      <c r="I16" s="1250">
        <v>4.71</v>
      </c>
    </row>
    <row r="17" spans="1:9" ht="13.5" customHeight="1">
      <c r="A17" s="1248" t="s">
        <v>1533</v>
      </c>
      <c r="B17" s="1249">
        <v>1.07</v>
      </c>
      <c r="C17" s="1250">
        <v>1.26</v>
      </c>
      <c r="D17" s="1249">
        <v>0.74</v>
      </c>
      <c r="E17" s="1250">
        <v>0.85</v>
      </c>
      <c r="F17" s="1249">
        <v>1.59</v>
      </c>
      <c r="G17" s="1250">
        <v>1.81</v>
      </c>
      <c r="H17" s="1249">
        <v>1.63</v>
      </c>
      <c r="I17" s="1250">
        <v>1.92</v>
      </c>
    </row>
    <row r="18" spans="1:9" ht="13.5" customHeight="1">
      <c r="A18" s="1248" t="s">
        <v>1515</v>
      </c>
      <c r="B18" s="1249">
        <v>0.68</v>
      </c>
      <c r="C18" s="1250">
        <v>0.39</v>
      </c>
      <c r="D18" s="1249">
        <v>0.67</v>
      </c>
      <c r="E18" s="1250">
        <v>0.43</v>
      </c>
      <c r="F18" s="1249">
        <v>0.68</v>
      </c>
      <c r="G18" s="1250">
        <v>0.33</v>
      </c>
      <c r="H18" s="1249">
        <v>0.48</v>
      </c>
      <c r="I18" s="1250">
        <v>0.33</v>
      </c>
    </row>
    <row r="19" spans="1:9" ht="13.5" customHeight="1">
      <c r="A19" s="1248" t="s">
        <v>1516</v>
      </c>
      <c r="B19" s="1249">
        <v>1.68</v>
      </c>
      <c r="C19" s="1250">
        <v>1.44</v>
      </c>
      <c r="D19" s="1249">
        <v>1.56</v>
      </c>
      <c r="E19" s="1250">
        <v>1.27</v>
      </c>
      <c r="F19" s="1249">
        <v>1.77</v>
      </c>
      <c r="G19" s="1250">
        <v>1.57</v>
      </c>
      <c r="H19" s="1249">
        <v>1.64</v>
      </c>
      <c r="I19" s="1250">
        <v>1.16</v>
      </c>
    </row>
    <row r="20" spans="1:9" ht="13.5" customHeight="1">
      <c r="A20" s="1248" t="s">
        <v>1517</v>
      </c>
      <c r="B20" s="1249">
        <v>0.04</v>
      </c>
      <c r="C20" s="1250">
        <v>0</v>
      </c>
      <c r="D20" s="1249">
        <v>0.01</v>
      </c>
      <c r="E20" s="1250">
        <v>0.01</v>
      </c>
      <c r="F20" s="1249">
        <v>0.09</v>
      </c>
      <c r="G20" s="1250" t="s">
        <v>1534</v>
      </c>
      <c r="H20" s="1249">
        <v>0.11</v>
      </c>
      <c r="I20" s="1250" t="s">
        <v>1472</v>
      </c>
    </row>
    <row r="21" spans="1:9" s="1254" customFormat="1" ht="14.25" customHeight="1">
      <c r="A21" s="1251" t="s">
        <v>1519</v>
      </c>
      <c r="B21" s="1252">
        <v>95.77</v>
      </c>
      <c r="C21" s="1253">
        <v>97.05</v>
      </c>
      <c r="D21" s="1252">
        <v>95.57</v>
      </c>
      <c r="E21" s="1253">
        <v>96.91</v>
      </c>
      <c r="F21" s="1252">
        <v>96.07</v>
      </c>
      <c r="G21" s="1253">
        <v>97.23</v>
      </c>
      <c r="H21" s="1252">
        <v>96.29</v>
      </c>
      <c r="I21" s="1253">
        <v>97.22</v>
      </c>
    </row>
    <row r="22" spans="1:9" ht="13.5" customHeight="1">
      <c r="A22" s="1248" t="s">
        <v>1520</v>
      </c>
      <c r="B22" s="1249">
        <v>0.34</v>
      </c>
      <c r="C22" s="1250">
        <v>0.34</v>
      </c>
      <c r="D22" s="1249">
        <v>0.29</v>
      </c>
      <c r="E22" s="1250">
        <v>0.39</v>
      </c>
      <c r="F22" s="1249">
        <v>0.43</v>
      </c>
      <c r="G22" s="1250">
        <v>0.27</v>
      </c>
      <c r="H22" s="1249">
        <v>0.4</v>
      </c>
      <c r="I22" s="1250">
        <v>0.2</v>
      </c>
    </row>
    <row r="23" spans="1:9" ht="13.5" customHeight="1">
      <c r="A23" s="1248" t="s">
        <v>1521</v>
      </c>
      <c r="B23" s="1249">
        <v>0.08</v>
      </c>
      <c r="C23" s="1250">
        <v>0.04</v>
      </c>
      <c r="D23" s="1249">
        <v>0.02</v>
      </c>
      <c r="E23" s="1250">
        <v>0.02</v>
      </c>
      <c r="F23" s="1249">
        <v>0.17</v>
      </c>
      <c r="G23" s="1250">
        <v>0.08</v>
      </c>
      <c r="H23" s="1249">
        <v>0.19</v>
      </c>
      <c r="I23" s="1250">
        <v>0.09</v>
      </c>
    </row>
    <row r="24" spans="1:9" ht="13.5" customHeight="1">
      <c r="A24" s="1248" t="s">
        <v>1522</v>
      </c>
      <c r="B24" s="1249">
        <v>0.06</v>
      </c>
      <c r="C24" s="1250">
        <v>0.05</v>
      </c>
      <c r="D24" s="1249">
        <v>0.05</v>
      </c>
      <c r="E24" s="1250">
        <v>0.09</v>
      </c>
      <c r="F24" s="1249">
        <v>0.08</v>
      </c>
      <c r="G24" s="1250" t="s">
        <v>1534</v>
      </c>
      <c r="H24" s="1249">
        <v>0.09</v>
      </c>
      <c r="I24" s="1250" t="s">
        <v>1472</v>
      </c>
    </row>
    <row r="25" spans="1:9" ht="13.5" customHeight="1">
      <c r="A25" s="1248" t="s">
        <v>1523</v>
      </c>
      <c r="B25" s="1249">
        <v>1.23</v>
      </c>
      <c r="C25" s="1250">
        <v>0.98</v>
      </c>
      <c r="D25" s="1249">
        <v>1.19</v>
      </c>
      <c r="E25" s="1250">
        <v>0.86</v>
      </c>
      <c r="F25" s="1249">
        <v>1.31</v>
      </c>
      <c r="G25" s="1250">
        <v>1.14</v>
      </c>
      <c r="H25" s="1249">
        <v>1.35</v>
      </c>
      <c r="I25" s="1250">
        <v>1.08</v>
      </c>
    </row>
    <row r="26" spans="1:9" ht="13.5" customHeight="1">
      <c r="A26" s="1248" t="s">
        <v>1524</v>
      </c>
      <c r="B26" s="1249">
        <v>1.19</v>
      </c>
      <c r="C26" s="1250">
        <v>1.16</v>
      </c>
      <c r="D26" s="1249">
        <v>1.29</v>
      </c>
      <c r="E26" s="1250">
        <v>1.31</v>
      </c>
      <c r="F26" s="1249">
        <v>1.03</v>
      </c>
      <c r="G26" s="1250">
        <v>0.97</v>
      </c>
      <c r="H26" s="1249">
        <v>1.08</v>
      </c>
      <c r="I26" s="1250">
        <v>1.08</v>
      </c>
    </row>
    <row r="27" spans="1:9" ht="13.5" customHeight="1">
      <c r="A27" s="1248" t="s">
        <v>1525</v>
      </c>
      <c r="B27" s="1249">
        <v>0</v>
      </c>
      <c r="C27" s="1250">
        <v>0</v>
      </c>
      <c r="D27" s="1249">
        <v>0</v>
      </c>
      <c r="E27" s="1250">
        <v>0</v>
      </c>
      <c r="F27" s="1249">
        <v>0</v>
      </c>
      <c r="G27" s="1250">
        <v>0</v>
      </c>
      <c r="H27" s="1249">
        <v>0</v>
      </c>
      <c r="I27" s="1250">
        <v>0</v>
      </c>
    </row>
    <row r="28" spans="1:9" s="1254" customFormat="1" ht="14.25" customHeight="1">
      <c r="A28" s="1251" t="s">
        <v>1526</v>
      </c>
      <c r="B28" s="1252">
        <v>2.91</v>
      </c>
      <c r="C28" s="1253">
        <v>2.57</v>
      </c>
      <c r="D28" s="1252">
        <v>2.84</v>
      </c>
      <c r="E28" s="1253">
        <v>2.67</v>
      </c>
      <c r="F28" s="1252">
        <v>3.02</v>
      </c>
      <c r="G28" s="1253">
        <v>2.45</v>
      </c>
      <c r="H28" s="1252">
        <v>3.11</v>
      </c>
      <c r="I28" s="1253">
        <v>2.43</v>
      </c>
    </row>
    <row r="29" spans="1:9" s="1254" customFormat="1" ht="14.25" customHeight="1">
      <c r="A29" s="1251" t="s">
        <v>1527</v>
      </c>
      <c r="B29" s="1252">
        <v>0.61</v>
      </c>
      <c r="C29" s="1253">
        <v>0.38</v>
      </c>
      <c r="D29" s="1252">
        <v>0.72</v>
      </c>
      <c r="E29" s="1253">
        <v>0.43</v>
      </c>
      <c r="F29" s="1252">
        <v>0.43</v>
      </c>
      <c r="G29" s="1253">
        <v>0.31</v>
      </c>
      <c r="H29" s="1252">
        <v>0.26</v>
      </c>
      <c r="I29" s="1253">
        <v>0.35</v>
      </c>
    </row>
    <row r="30" spans="1:9" s="1254" customFormat="1" ht="16.5" thickBot="1">
      <c r="A30" s="1255" t="s">
        <v>1528</v>
      </c>
      <c r="B30" s="1256">
        <v>100</v>
      </c>
      <c r="C30" s="1257">
        <v>100</v>
      </c>
      <c r="D30" s="1256">
        <v>100</v>
      </c>
      <c r="E30" s="1257">
        <v>100</v>
      </c>
      <c r="F30" s="1256">
        <v>100</v>
      </c>
      <c r="G30" s="1257">
        <v>100</v>
      </c>
      <c r="H30" s="1256">
        <v>100</v>
      </c>
      <c r="I30" s="1257">
        <v>100</v>
      </c>
    </row>
    <row r="31" spans="1:7" s="1260" customFormat="1" ht="20.25" customHeight="1">
      <c r="A31" s="1258" t="s">
        <v>1459</v>
      </c>
      <c r="B31" s="1259"/>
      <c r="C31" s="1259"/>
      <c r="D31" s="1259"/>
      <c r="E31" s="1259"/>
      <c r="F31" s="1259"/>
      <c r="G31" s="1259"/>
    </row>
    <row r="32" s="1260" customFormat="1" ht="15" customHeight="1">
      <c r="A32" s="1160" t="s">
        <v>1460</v>
      </c>
    </row>
    <row r="38" ht="15.75">
      <c r="A38" s="1261"/>
    </row>
  </sheetData>
  <mergeCells count="1">
    <mergeCell ref="A4:A5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G20" sqref="G20"/>
    </sheetView>
  </sheetViews>
  <sheetFormatPr defaultColWidth="9.00390625" defaultRowHeight="12.75"/>
  <cols>
    <col min="1" max="1" width="40.375" style="1286" customWidth="1"/>
    <col min="2" max="3" width="8.125" style="1292" customWidth="1"/>
    <col min="4" max="4" width="8.125" style="1293" customWidth="1"/>
    <col min="5" max="6" width="8.125" style="1292" customWidth="1"/>
    <col min="7" max="7" width="8.125" style="1293" customWidth="1"/>
    <col min="8" max="9" width="8.125" style="1292" customWidth="1"/>
    <col min="10" max="10" width="8.125" style="1293" customWidth="1"/>
    <col min="11" max="12" width="8.125" style="1292" customWidth="1"/>
    <col min="13" max="13" width="8.125" style="1293" customWidth="1"/>
    <col min="14" max="16384" width="9.125" style="1286" customWidth="1"/>
  </cols>
  <sheetData>
    <row r="1" spans="1:16" s="1265" customFormat="1" ht="16.5" customHeight="1">
      <c r="A1" s="1262" t="s">
        <v>1535</v>
      </c>
      <c r="B1" s="1263"/>
      <c r="C1" s="1263"/>
      <c r="D1" s="1264"/>
      <c r="E1" s="1263"/>
      <c r="F1" s="1263"/>
      <c r="G1" s="1264"/>
      <c r="H1" s="1263"/>
      <c r="I1" s="1263"/>
      <c r="J1" s="1264"/>
      <c r="K1" s="1263"/>
      <c r="L1" s="1263"/>
      <c r="M1" s="1264"/>
      <c r="N1"/>
      <c r="O1"/>
      <c r="P1"/>
    </row>
    <row r="2" spans="1:16" s="1265" customFormat="1" ht="16.5" customHeight="1">
      <c r="A2" s="1262" t="s">
        <v>1462</v>
      </c>
      <c r="B2" s="1263"/>
      <c r="C2" s="1263"/>
      <c r="D2" s="1264"/>
      <c r="E2" s="1263"/>
      <c r="F2" s="1263"/>
      <c r="G2" s="1264"/>
      <c r="H2" s="1263"/>
      <c r="I2" s="1263"/>
      <c r="J2" s="1264"/>
      <c r="K2" s="1263"/>
      <c r="L2" s="1263"/>
      <c r="M2" s="1264"/>
      <c r="N2"/>
      <c r="O2"/>
      <c r="P2"/>
    </row>
    <row r="3" spans="1:16" s="1270" customFormat="1" ht="20.25" customHeight="1" thickBot="1">
      <c r="A3" s="1165" t="s">
        <v>1463</v>
      </c>
      <c r="B3" s="1266"/>
      <c r="C3" s="1267"/>
      <c r="D3" s="1268"/>
      <c r="E3" s="1266"/>
      <c r="F3" s="1267"/>
      <c r="G3" s="1268"/>
      <c r="H3" s="1266"/>
      <c r="I3" s="1267"/>
      <c r="J3" s="1268"/>
      <c r="K3" s="1266"/>
      <c r="L3" s="1267"/>
      <c r="M3" s="1269" t="s">
        <v>1536</v>
      </c>
      <c r="N3"/>
      <c r="O3"/>
      <c r="P3"/>
    </row>
    <row r="4" spans="1:16" s="1271" customFormat="1" ht="18" customHeight="1">
      <c r="A4" s="2077" t="s">
        <v>431</v>
      </c>
      <c r="B4" s="1168" t="s">
        <v>1465</v>
      </c>
      <c r="C4" s="1169"/>
      <c r="D4" s="1170"/>
      <c r="E4" s="1168" t="s">
        <v>465</v>
      </c>
      <c r="F4" s="1169"/>
      <c r="G4" s="1170"/>
      <c r="H4" s="1168" t="s">
        <v>1466</v>
      </c>
      <c r="I4" s="1169"/>
      <c r="J4" s="1170"/>
      <c r="K4" s="1168" t="s">
        <v>1537</v>
      </c>
      <c r="L4" s="1169"/>
      <c r="M4" s="1170"/>
      <c r="N4"/>
      <c r="O4"/>
      <c r="P4"/>
    </row>
    <row r="5" spans="1:16" s="1272" customFormat="1" ht="32.25" thickBot="1">
      <c r="A5" s="2079"/>
      <c r="B5" s="1171">
        <v>2000</v>
      </c>
      <c r="C5" s="1172">
        <v>2001</v>
      </c>
      <c r="D5" s="1173" t="s">
        <v>1468</v>
      </c>
      <c r="E5" s="1171">
        <v>2000</v>
      </c>
      <c r="F5" s="1172">
        <v>2001</v>
      </c>
      <c r="G5" s="1173" t="s">
        <v>1468</v>
      </c>
      <c r="H5" s="1171">
        <v>2000</v>
      </c>
      <c r="I5" s="1172">
        <v>2001</v>
      </c>
      <c r="J5" s="1173" t="s">
        <v>1468</v>
      </c>
      <c r="K5" s="1171">
        <v>2000</v>
      </c>
      <c r="L5" s="1172">
        <v>2001</v>
      </c>
      <c r="M5" s="1173" t="s">
        <v>1468</v>
      </c>
      <c r="N5"/>
      <c r="O5"/>
      <c r="P5"/>
    </row>
    <row r="6" spans="1:16" s="1271" customFormat="1" ht="19.5" customHeight="1">
      <c r="A6" s="1273" t="s">
        <v>1538</v>
      </c>
      <c r="B6" s="1228">
        <v>-41</v>
      </c>
      <c r="C6" s="1229">
        <v>615</v>
      </c>
      <c r="D6" s="1230" t="s">
        <v>1472</v>
      </c>
      <c r="E6" s="1228">
        <v>-412</v>
      </c>
      <c r="F6" s="1229">
        <v>335</v>
      </c>
      <c r="G6" s="1230" t="s">
        <v>1472</v>
      </c>
      <c r="H6" s="1228">
        <v>668</v>
      </c>
      <c r="I6" s="1229">
        <v>1084</v>
      </c>
      <c r="J6" s="1230">
        <v>162.28</v>
      </c>
      <c r="K6" s="1228">
        <v>509</v>
      </c>
      <c r="L6" s="1229">
        <v>1126</v>
      </c>
      <c r="M6" s="1230">
        <v>221.22</v>
      </c>
      <c r="N6"/>
      <c r="O6"/>
      <c r="P6"/>
    </row>
    <row r="7" spans="1:16" s="1271" customFormat="1" ht="19.5" customHeight="1">
      <c r="A7" s="1273" t="s">
        <v>1539</v>
      </c>
      <c r="B7" s="1228">
        <v>-595</v>
      </c>
      <c r="C7" s="1229">
        <v>-522</v>
      </c>
      <c r="D7" s="1230">
        <v>87.73</v>
      </c>
      <c r="E7" s="1228">
        <v>-551</v>
      </c>
      <c r="F7" s="1229">
        <v>-455</v>
      </c>
      <c r="G7" s="1230">
        <v>82.58</v>
      </c>
      <c r="H7" s="1228">
        <v>-681</v>
      </c>
      <c r="I7" s="1229">
        <v>-632</v>
      </c>
      <c r="J7" s="1230">
        <v>92.8</v>
      </c>
      <c r="K7" s="1228">
        <v>-607</v>
      </c>
      <c r="L7" s="1229">
        <v>-499</v>
      </c>
      <c r="M7" s="1230">
        <v>82.21</v>
      </c>
      <c r="N7"/>
      <c r="O7"/>
      <c r="P7"/>
    </row>
    <row r="8" spans="1:16" s="1271" customFormat="1" ht="19.5" customHeight="1">
      <c r="A8" s="1273" t="s">
        <v>1540</v>
      </c>
      <c r="B8" s="1228">
        <v>129</v>
      </c>
      <c r="C8" s="1229">
        <v>183</v>
      </c>
      <c r="D8" s="1230">
        <v>141.86</v>
      </c>
      <c r="E8" s="1228">
        <v>129</v>
      </c>
      <c r="F8" s="1229">
        <v>173</v>
      </c>
      <c r="G8" s="1230">
        <v>134.11</v>
      </c>
      <c r="H8" s="1228">
        <v>133</v>
      </c>
      <c r="I8" s="1229">
        <v>201</v>
      </c>
      <c r="J8" s="1230">
        <v>151.13</v>
      </c>
      <c r="K8" s="1228">
        <v>191</v>
      </c>
      <c r="L8" s="1229">
        <v>188</v>
      </c>
      <c r="M8" s="1230">
        <v>98.43</v>
      </c>
      <c r="N8"/>
      <c r="O8"/>
      <c r="P8"/>
    </row>
    <row r="9" spans="1:16" s="1271" customFormat="1" ht="19.5" customHeight="1">
      <c r="A9" s="1273" t="s">
        <v>1541</v>
      </c>
      <c r="B9" s="1228">
        <v>-503</v>
      </c>
      <c r="C9" s="1229">
        <v>282</v>
      </c>
      <c r="D9" s="1230" t="s">
        <v>1472</v>
      </c>
      <c r="E9" s="1228">
        <v>-830</v>
      </c>
      <c r="F9" s="1229">
        <v>59</v>
      </c>
      <c r="G9" s="1230" t="s">
        <v>1472</v>
      </c>
      <c r="H9" s="1228">
        <v>123</v>
      </c>
      <c r="I9" s="1229">
        <v>662</v>
      </c>
      <c r="J9" s="1274">
        <v>538.21</v>
      </c>
      <c r="K9" s="1228">
        <v>95</v>
      </c>
      <c r="L9" s="1229">
        <v>824</v>
      </c>
      <c r="M9" s="1230">
        <v>867.37</v>
      </c>
      <c r="N9"/>
      <c r="O9"/>
      <c r="P9"/>
    </row>
    <row r="10" spans="1:16" s="1271" customFormat="1" ht="19.5" customHeight="1">
      <c r="A10" s="1273" t="s">
        <v>1542</v>
      </c>
      <c r="B10" s="1228">
        <v>-587</v>
      </c>
      <c r="C10" s="1229">
        <v>169</v>
      </c>
      <c r="D10" s="1230" t="s">
        <v>1472</v>
      </c>
      <c r="E10" s="1228">
        <v>-875</v>
      </c>
      <c r="F10" s="1229">
        <v>1</v>
      </c>
      <c r="G10" s="1230" t="s">
        <v>1472</v>
      </c>
      <c r="H10" s="1228">
        <v>-33</v>
      </c>
      <c r="I10" s="1229">
        <v>458</v>
      </c>
      <c r="J10" s="1274" t="s">
        <v>1518</v>
      </c>
      <c r="K10" s="1228">
        <v>-24</v>
      </c>
      <c r="L10" s="1229">
        <v>659</v>
      </c>
      <c r="M10" s="1230" t="s">
        <v>1518</v>
      </c>
      <c r="N10"/>
      <c r="O10"/>
      <c r="P10"/>
    </row>
    <row r="11" spans="1:16" s="1271" customFormat="1" ht="19.5" customHeight="1">
      <c r="A11" s="1273" t="s">
        <v>1543</v>
      </c>
      <c r="B11" s="1228">
        <v>1062</v>
      </c>
      <c r="C11" s="1229">
        <v>1307</v>
      </c>
      <c r="D11" s="1230">
        <v>123.07</v>
      </c>
      <c r="E11" s="1228">
        <v>679</v>
      </c>
      <c r="F11" s="1229">
        <v>906</v>
      </c>
      <c r="G11" s="1230">
        <v>133.43</v>
      </c>
      <c r="H11" s="1228">
        <v>1631</v>
      </c>
      <c r="I11" s="1229">
        <v>1921</v>
      </c>
      <c r="J11" s="1230">
        <v>117.78</v>
      </c>
      <c r="K11" s="1228">
        <v>1283</v>
      </c>
      <c r="L11" s="1229">
        <v>1621</v>
      </c>
      <c r="M11" s="1230">
        <v>126.34</v>
      </c>
      <c r="N11"/>
      <c r="O11"/>
      <c r="P11"/>
    </row>
    <row r="12" spans="1:16" s="1271" customFormat="1" ht="19.5" customHeight="1">
      <c r="A12" s="1273" t="s">
        <v>1544</v>
      </c>
      <c r="B12" s="1228">
        <v>1565</v>
      </c>
      <c r="C12" s="1229">
        <v>1025</v>
      </c>
      <c r="D12" s="1230">
        <v>65.5</v>
      </c>
      <c r="E12" s="1228">
        <v>1509</v>
      </c>
      <c r="F12" s="1229">
        <v>847</v>
      </c>
      <c r="G12" s="1230">
        <v>56.13</v>
      </c>
      <c r="H12" s="1228">
        <v>1508</v>
      </c>
      <c r="I12" s="1229">
        <v>1259</v>
      </c>
      <c r="J12" s="1230">
        <v>83.49</v>
      </c>
      <c r="K12" s="1228">
        <v>1188</v>
      </c>
      <c r="L12" s="1229">
        <v>797</v>
      </c>
      <c r="M12" s="1230">
        <v>67.09</v>
      </c>
      <c r="N12"/>
      <c r="O12"/>
      <c r="P12"/>
    </row>
    <row r="13" spans="1:16" s="1271" customFormat="1" ht="19.5" customHeight="1" thickBot="1">
      <c r="A13" s="1275" t="s">
        <v>1545</v>
      </c>
      <c r="B13" s="1276">
        <v>5022</v>
      </c>
      <c r="C13" s="1277">
        <v>7178</v>
      </c>
      <c r="D13" s="1278">
        <v>142.93</v>
      </c>
      <c r="E13" s="1276">
        <v>5363</v>
      </c>
      <c r="F13" s="1277">
        <v>7821</v>
      </c>
      <c r="G13" s="1278">
        <v>145.83</v>
      </c>
      <c r="H13" s="1276">
        <v>4354</v>
      </c>
      <c r="I13" s="1277">
        <v>6155</v>
      </c>
      <c r="J13" s="1278">
        <v>141.36</v>
      </c>
      <c r="K13" s="1276">
        <v>3528</v>
      </c>
      <c r="L13" s="1277">
        <v>5337</v>
      </c>
      <c r="M13" s="1278">
        <v>151.28</v>
      </c>
      <c r="N13"/>
      <c r="O13"/>
      <c r="P13"/>
    </row>
    <row r="14" spans="1:16" s="1271" customFormat="1" ht="19.5" customHeight="1">
      <c r="A14" s="1273" t="s">
        <v>1546</v>
      </c>
      <c r="B14" s="1228">
        <v>643</v>
      </c>
      <c r="C14" s="1229">
        <v>890</v>
      </c>
      <c r="D14" s="1279">
        <v>138.41</v>
      </c>
      <c r="E14" s="1228">
        <v>341</v>
      </c>
      <c r="F14" s="1229">
        <v>457</v>
      </c>
      <c r="G14" s="1279">
        <v>134.02</v>
      </c>
      <c r="H14" s="1228">
        <v>301</v>
      </c>
      <c r="I14" s="1229">
        <v>432</v>
      </c>
      <c r="J14" s="1279">
        <v>143.52</v>
      </c>
      <c r="K14" s="1228">
        <v>280</v>
      </c>
      <c r="L14" s="1229">
        <v>405</v>
      </c>
      <c r="M14" s="1279">
        <v>144.64</v>
      </c>
      <c r="N14"/>
      <c r="O14"/>
      <c r="P14"/>
    </row>
    <row r="15" spans="1:16" s="1271" customFormat="1" ht="19.5" customHeight="1">
      <c r="A15" s="1273" t="s">
        <v>1547</v>
      </c>
      <c r="B15" s="1280">
        <v>53.36</v>
      </c>
      <c r="C15" s="1281">
        <v>72.12</v>
      </c>
      <c r="D15" s="1279" t="s">
        <v>1456</v>
      </c>
      <c r="E15" s="1280">
        <v>47.63</v>
      </c>
      <c r="F15" s="1281">
        <v>68.21</v>
      </c>
      <c r="G15" s="1279" t="s">
        <v>1456</v>
      </c>
      <c r="H15" s="1280">
        <v>61.93</v>
      </c>
      <c r="I15" s="1281">
        <v>77.01</v>
      </c>
      <c r="J15" s="1279" t="s">
        <v>1456</v>
      </c>
      <c r="K15" s="1280">
        <v>61</v>
      </c>
      <c r="L15" s="1281">
        <v>77.44</v>
      </c>
      <c r="M15" s="1279" t="s">
        <v>1456</v>
      </c>
      <c r="N15"/>
      <c r="O15"/>
      <c r="P15"/>
    </row>
    <row r="16" spans="1:16" s="1271" customFormat="1" ht="19.5" customHeight="1">
      <c r="A16" s="1273" t="s">
        <v>1548</v>
      </c>
      <c r="B16" s="1228">
        <v>963</v>
      </c>
      <c r="C16" s="1229">
        <v>1306</v>
      </c>
      <c r="D16" s="1279">
        <v>135.62</v>
      </c>
      <c r="E16" s="1228">
        <v>574</v>
      </c>
      <c r="F16" s="1229">
        <v>774</v>
      </c>
      <c r="G16" s="1279">
        <v>134.84</v>
      </c>
      <c r="H16" s="1228">
        <v>388</v>
      </c>
      <c r="I16" s="1229">
        <v>532</v>
      </c>
      <c r="J16" s="1279">
        <v>137.11</v>
      </c>
      <c r="K16" s="1228">
        <v>388</v>
      </c>
      <c r="L16" s="1229">
        <v>532</v>
      </c>
      <c r="M16" s="1279">
        <v>137.11</v>
      </c>
      <c r="N16"/>
      <c r="O16"/>
      <c r="P16"/>
    </row>
    <row r="17" spans="1:16" s="1271" customFormat="1" ht="19.5" customHeight="1" thickBot="1">
      <c r="A17" s="1275" t="s">
        <v>1549</v>
      </c>
      <c r="B17" s="1282">
        <v>54.84</v>
      </c>
      <c r="C17" s="1283">
        <v>73.7</v>
      </c>
      <c r="D17" s="1284" t="s">
        <v>1456</v>
      </c>
      <c r="E17" s="1282">
        <v>50</v>
      </c>
      <c r="F17" s="1283">
        <v>70.56</v>
      </c>
      <c r="G17" s="1284" t="s">
        <v>1456</v>
      </c>
      <c r="H17" s="1282">
        <v>64.45</v>
      </c>
      <c r="I17" s="1283">
        <v>79.52</v>
      </c>
      <c r="J17" s="1284" t="s">
        <v>1456</v>
      </c>
      <c r="K17" s="1282">
        <v>64.45</v>
      </c>
      <c r="L17" s="1283">
        <v>79.52</v>
      </c>
      <c r="M17" s="1284" t="s">
        <v>1456</v>
      </c>
      <c r="N17"/>
      <c r="O17"/>
      <c r="P17"/>
    </row>
    <row r="18" spans="1:16" s="1271" customFormat="1" ht="19.5" customHeight="1">
      <c r="A18" s="1273" t="s">
        <v>1550</v>
      </c>
      <c r="B18" s="1228">
        <v>562</v>
      </c>
      <c r="C18" s="1229">
        <v>344</v>
      </c>
      <c r="D18" s="1279">
        <v>61.21</v>
      </c>
      <c r="E18" s="1228">
        <v>375</v>
      </c>
      <c r="F18" s="1229">
        <v>213</v>
      </c>
      <c r="G18" s="1279">
        <v>56.8</v>
      </c>
      <c r="H18" s="1228">
        <v>185</v>
      </c>
      <c r="I18" s="1229">
        <v>129</v>
      </c>
      <c r="J18" s="1279">
        <v>69.73</v>
      </c>
      <c r="K18" s="1228">
        <v>179</v>
      </c>
      <c r="L18" s="1229">
        <v>118</v>
      </c>
      <c r="M18" s="1279">
        <v>65.92</v>
      </c>
      <c r="N18"/>
      <c r="O18"/>
      <c r="P18"/>
    </row>
    <row r="19" spans="1:16" s="1271" customFormat="1" ht="19.5" customHeight="1">
      <c r="A19" s="1273" t="s">
        <v>1547</v>
      </c>
      <c r="B19" s="1280">
        <v>46.64</v>
      </c>
      <c r="C19" s="1281">
        <v>27.88</v>
      </c>
      <c r="D19" s="1279" t="s">
        <v>1456</v>
      </c>
      <c r="E19" s="1280">
        <v>52.37</v>
      </c>
      <c r="F19" s="1281">
        <v>31.79</v>
      </c>
      <c r="G19" s="1279" t="s">
        <v>1456</v>
      </c>
      <c r="H19" s="1280">
        <v>38.07</v>
      </c>
      <c r="I19" s="1281">
        <v>22.99</v>
      </c>
      <c r="J19" s="1279" t="s">
        <v>1456</v>
      </c>
      <c r="K19" s="1280">
        <v>39</v>
      </c>
      <c r="L19" s="1281">
        <v>22.56</v>
      </c>
      <c r="M19" s="1279" t="s">
        <v>1456</v>
      </c>
      <c r="N19"/>
      <c r="O19"/>
      <c r="P19"/>
    </row>
    <row r="20" spans="1:16" s="1271" customFormat="1" ht="19.5" customHeight="1">
      <c r="A20" s="1285" t="s">
        <v>1551</v>
      </c>
      <c r="B20" s="1228">
        <v>793</v>
      </c>
      <c r="C20" s="1229">
        <v>466</v>
      </c>
      <c r="D20" s="1279">
        <v>58.76</v>
      </c>
      <c r="E20" s="1228">
        <v>574</v>
      </c>
      <c r="F20" s="1229">
        <v>323</v>
      </c>
      <c r="G20" s="1279">
        <v>56.27</v>
      </c>
      <c r="H20" s="1228">
        <v>214</v>
      </c>
      <c r="I20" s="1229">
        <v>137</v>
      </c>
      <c r="J20" s="1279">
        <v>64.02</v>
      </c>
      <c r="K20" s="1228">
        <v>214</v>
      </c>
      <c r="L20" s="1229">
        <v>137</v>
      </c>
      <c r="M20" s="1279">
        <v>64.02</v>
      </c>
      <c r="N20"/>
      <c r="O20"/>
      <c r="P20"/>
    </row>
    <row r="21" spans="1:16" s="1271" customFormat="1" ht="19.5" customHeight="1" thickBot="1">
      <c r="A21" s="1275" t="s">
        <v>1549</v>
      </c>
      <c r="B21" s="1282">
        <v>45.16</v>
      </c>
      <c r="C21" s="1283">
        <v>26.3</v>
      </c>
      <c r="D21" s="1284" t="s">
        <v>1456</v>
      </c>
      <c r="E21" s="1282">
        <v>50</v>
      </c>
      <c r="F21" s="1283">
        <v>29.44</v>
      </c>
      <c r="G21" s="1284" t="s">
        <v>1456</v>
      </c>
      <c r="H21" s="1282">
        <v>35.55</v>
      </c>
      <c r="I21" s="1283">
        <v>20.48</v>
      </c>
      <c r="J21" s="1284" t="s">
        <v>1456</v>
      </c>
      <c r="K21" s="1282">
        <v>35.55</v>
      </c>
      <c r="L21" s="1283">
        <v>20.48</v>
      </c>
      <c r="M21" s="1284" t="s">
        <v>1456</v>
      </c>
      <c r="N21"/>
      <c r="O21"/>
      <c r="P21"/>
    </row>
    <row r="22" spans="1:16" ht="18" customHeight="1">
      <c r="A22" s="1286" t="s">
        <v>1459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s="1287" customFormat="1" ht="15" customHeight="1">
      <c r="A23" s="1160" t="s">
        <v>1460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s="1289" customFormat="1" ht="18" customHeight="1">
      <c r="A24" s="1288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1289" customFormat="1" ht="18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1289" customFormat="1" ht="18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1289" customFormat="1" ht="18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1289" customFormat="1" ht="18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1289" customFormat="1" ht="18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s="1289" customFormat="1" ht="18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s="1288" customFormat="1" ht="19.5" customHeight="1">
      <c r="B31" s="1290"/>
      <c r="C31" s="1290"/>
      <c r="D31" s="1291"/>
      <c r="E31" s="1290"/>
      <c r="F31" s="1290"/>
      <c r="G31" s="1291"/>
      <c r="H31" s="1290"/>
      <c r="I31" s="1290"/>
      <c r="J31" s="1291"/>
      <c r="K31" s="1290"/>
      <c r="L31" s="1290"/>
      <c r="M31" s="1291"/>
      <c r="N31"/>
      <c r="O31"/>
      <c r="P31"/>
    </row>
    <row r="32" spans="2:13" s="1288" customFormat="1" ht="15">
      <c r="B32" s="1290"/>
      <c r="C32" s="1290"/>
      <c r="D32" s="1291"/>
      <c r="E32" s="1290"/>
      <c r="F32" s="1290"/>
      <c r="G32" s="1291"/>
      <c r="H32" s="1290"/>
      <c r="I32" s="1290"/>
      <c r="J32" s="1291"/>
      <c r="K32" s="1290"/>
      <c r="L32" s="1290"/>
      <c r="M32" s="1291"/>
    </row>
    <row r="33" spans="2:13" s="1288" customFormat="1" ht="15">
      <c r="B33" s="1290"/>
      <c r="C33" s="1290"/>
      <c r="D33" s="1291"/>
      <c r="E33" s="1290"/>
      <c r="F33" s="1290"/>
      <c r="G33" s="1291"/>
      <c r="H33" s="1290"/>
      <c r="I33" s="1290"/>
      <c r="J33" s="1291"/>
      <c r="K33" s="1290"/>
      <c r="L33" s="1290"/>
      <c r="M33" s="1291"/>
    </row>
    <row r="35" ht="12.75">
      <c r="A35" s="1287"/>
    </row>
  </sheetData>
  <mergeCells count="1">
    <mergeCell ref="A4:A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B24" sqref="B24"/>
    </sheetView>
  </sheetViews>
  <sheetFormatPr defaultColWidth="9.00390625" defaultRowHeight="12.75"/>
  <cols>
    <col min="1" max="1" width="27.25390625" style="0" customWidth="1"/>
    <col min="3" max="3" width="13.25390625" style="0" customWidth="1"/>
    <col min="4" max="4" width="12.75390625" style="0" customWidth="1"/>
    <col min="5" max="5" width="14.75390625" style="0" customWidth="1"/>
  </cols>
  <sheetData>
    <row r="1" spans="1:5" ht="15.75">
      <c r="A1" s="34" t="s">
        <v>341</v>
      </c>
      <c r="B1" s="51"/>
      <c r="C1" s="51"/>
      <c r="D1" s="51"/>
      <c r="E1" s="33"/>
    </row>
    <row r="2" spans="1:5" ht="16.5">
      <c r="A2" s="86" t="s">
        <v>342</v>
      </c>
      <c r="B2" s="51"/>
      <c r="C2" s="51"/>
      <c r="D2" s="51"/>
      <c r="E2" s="33"/>
    </row>
    <row r="3" spans="1:5" ht="15.75" thickBot="1">
      <c r="A3" s="87"/>
      <c r="B3" s="51"/>
      <c r="C3" s="51"/>
      <c r="D3" s="51"/>
      <c r="E3" s="3" t="s">
        <v>343</v>
      </c>
    </row>
    <row r="4" spans="1:5" ht="15">
      <c r="A4" s="88" t="s">
        <v>344</v>
      </c>
      <c r="B4" s="88" t="s">
        <v>345</v>
      </c>
      <c r="C4" s="88" t="s">
        <v>346</v>
      </c>
      <c r="D4" s="89" t="s">
        <v>347</v>
      </c>
      <c r="E4" s="90" t="s">
        <v>348</v>
      </c>
    </row>
    <row r="5" spans="1:5" ht="15.75" thickBot="1">
      <c r="A5" s="91"/>
      <c r="B5" s="91" t="s">
        <v>349</v>
      </c>
      <c r="C5" s="91"/>
      <c r="D5" s="92"/>
      <c r="E5" s="93"/>
    </row>
    <row r="6" spans="1:5" ht="15">
      <c r="A6" s="94" t="s">
        <v>350</v>
      </c>
      <c r="B6" s="95" t="s">
        <v>351</v>
      </c>
      <c r="C6" s="96">
        <v>1519.316</v>
      </c>
      <c r="D6" s="96">
        <v>900.8</v>
      </c>
      <c r="E6" s="96">
        <f>D6/C6*100</f>
        <v>59.289838321981726</v>
      </c>
    </row>
    <row r="7" spans="1:5" ht="15">
      <c r="A7" s="97" t="s">
        <v>352</v>
      </c>
      <c r="B7" s="98" t="s">
        <v>351</v>
      </c>
      <c r="C7" s="99">
        <v>499.021</v>
      </c>
      <c r="D7" s="99">
        <v>271.008</v>
      </c>
      <c r="E7" s="99">
        <f aca="true" t="shared" si="0" ref="E7:E45">D7/C7*100</f>
        <v>54.307934936605875</v>
      </c>
    </row>
    <row r="8" spans="1:5" ht="15">
      <c r="A8" s="97" t="s">
        <v>353</v>
      </c>
      <c r="B8" s="98" t="s">
        <v>354</v>
      </c>
      <c r="C8" s="99">
        <v>31.155</v>
      </c>
      <c r="D8" s="99">
        <v>26.126</v>
      </c>
      <c r="E8" s="99">
        <f t="shared" si="0"/>
        <v>83.8581287112823</v>
      </c>
    </row>
    <row r="9" spans="1:5" ht="15">
      <c r="A9" s="97" t="s">
        <v>355</v>
      </c>
      <c r="B9" s="98" t="s">
        <v>354</v>
      </c>
      <c r="C9" s="99">
        <v>12.642</v>
      </c>
      <c r="D9" s="99">
        <v>10.956</v>
      </c>
      <c r="E9" s="99">
        <f t="shared" si="0"/>
        <v>86.66350261034647</v>
      </c>
    </row>
    <row r="10" spans="1:5" ht="15">
      <c r="A10" s="97" t="s">
        <v>356</v>
      </c>
      <c r="B10" s="98" t="s">
        <v>354</v>
      </c>
      <c r="C10" s="99">
        <v>21.281</v>
      </c>
      <c r="D10" s="99">
        <v>14.957</v>
      </c>
      <c r="E10" s="99">
        <f t="shared" si="0"/>
        <v>70.28335134627133</v>
      </c>
    </row>
    <row r="11" spans="1:5" ht="15">
      <c r="A11" s="97" t="s">
        <v>357</v>
      </c>
      <c r="B11" s="98" t="s">
        <v>351</v>
      </c>
      <c r="C11" s="99">
        <v>81.353</v>
      </c>
      <c r="D11" s="99">
        <v>53.493</v>
      </c>
      <c r="E11" s="99">
        <f t="shared" si="0"/>
        <v>65.75418239032366</v>
      </c>
    </row>
    <row r="12" spans="1:5" ht="15">
      <c r="A12" s="97" t="s">
        <v>358</v>
      </c>
      <c r="B12" s="98" t="s">
        <v>354</v>
      </c>
      <c r="C12" s="99">
        <v>38.075</v>
      </c>
      <c r="D12" s="99">
        <v>14.29</v>
      </c>
      <c r="E12" s="99">
        <f t="shared" si="0"/>
        <v>37.5311884438608</v>
      </c>
    </row>
    <row r="13" spans="1:5" ht="15">
      <c r="A13" s="97" t="s">
        <v>359</v>
      </c>
      <c r="B13" s="98" t="s">
        <v>360</v>
      </c>
      <c r="C13" s="99">
        <v>113.8</v>
      </c>
      <c r="D13" s="99">
        <v>98.418</v>
      </c>
      <c r="E13" s="99">
        <f t="shared" si="0"/>
        <v>86.48330404217927</v>
      </c>
    </row>
    <row r="14" spans="1:5" ht="15">
      <c r="A14" s="97" t="s">
        <v>361</v>
      </c>
      <c r="B14" s="98" t="s">
        <v>354</v>
      </c>
      <c r="C14" s="99">
        <v>7.856</v>
      </c>
      <c r="D14" s="99">
        <v>7.506</v>
      </c>
      <c r="E14" s="99">
        <f t="shared" si="0"/>
        <v>95.54480651731161</v>
      </c>
    </row>
    <row r="15" spans="1:5" ht="15">
      <c r="A15" s="100" t="s">
        <v>362</v>
      </c>
      <c r="B15" s="98" t="s">
        <v>360</v>
      </c>
      <c r="C15" s="99">
        <v>82.915</v>
      </c>
      <c r="D15" s="99">
        <v>35.693</v>
      </c>
      <c r="E15" s="99">
        <f t="shared" si="0"/>
        <v>43.04769945124525</v>
      </c>
    </row>
    <row r="16" spans="1:5" ht="15">
      <c r="A16" s="100" t="s">
        <v>363</v>
      </c>
      <c r="B16" s="98" t="s">
        <v>360</v>
      </c>
      <c r="C16" s="99">
        <v>164.742</v>
      </c>
      <c r="D16" s="99">
        <v>99.065</v>
      </c>
      <c r="E16" s="99">
        <f t="shared" si="0"/>
        <v>60.13342074273713</v>
      </c>
    </row>
    <row r="17" spans="1:5" ht="15">
      <c r="A17" s="101" t="s">
        <v>364</v>
      </c>
      <c r="B17" s="98" t="s">
        <v>354</v>
      </c>
      <c r="C17" s="99">
        <v>101.3</v>
      </c>
      <c r="D17" s="99">
        <v>84.31</v>
      </c>
      <c r="E17" s="99">
        <f t="shared" si="0"/>
        <v>83.22803553800593</v>
      </c>
    </row>
    <row r="18" spans="1:5" ht="15">
      <c r="A18" s="97" t="s">
        <v>365</v>
      </c>
      <c r="B18" s="98" t="s">
        <v>354</v>
      </c>
      <c r="C18" s="99">
        <v>8.3</v>
      </c>
      <c r="D18" s="99">
        <v>5.565</v>
      </c>
      <c r="E18" s="99">
        <f t="shared" si="0"/>
        <v>67.04819277108433</v>
      </c>
    </row>
    <row r="19" spans="1:5" ht="15">
      <c r="A19" s="97" t="s">
        <v>366</v>
      </c>
      <c r="B19" s="102" t="s">
        <v>367</v>
      </c>
      <c r="C19" s="103">
        <v>16.5</v>
      </c>
      <c r="D19" s="99">
        <v>16.277</v>
      </c>
      <c r="E19" s="99">
        <f t="shared" si="0"/>
        <v>98.64848484848486</v>
      </c>
    </row>
    <row r="20" spans="1:5" ht="15">
      <c r="A20" s="97" t="s">
        <v>368</v>
      </c>
      <c r="B20" s="102" t="s">
        <v>369</v>
      </c>
      <c r="C20" s="103">
        <v>559.3</v>
      </c>
      <c r="D20" s="99">
        <v>367.5</v>
      </c>
      <c r="E20" s="99">
        <f t="shared" si="0"/>
        <v>65.70713391739676</v>
      </c>
    </row>
    <row r="21" spans="1:5" ht="15">
      <c r="A21" s="97" t="s">
        <v>370</v>
      </c>
      <c r="B21" s="102" t="s">
        <v>369</v>
      </c>
      <c r="C21" s="103">
        <v>100.7</v>
      </c>
      <c r="D21" s="99">
        <v>34.8</v>
      </c>
      <c r="E21" s="99">
        <f t="shared" si="0"/>
        <v>34.558093346573976</v>
      </c>
    </row>
    <row r="22" spans="1:5" ht="15">
      <c r="A22" s="97" t="s">
        <v>371</v>
      </c>
      <c r="B22" s="98" t="s">
        <v>354</v>
      </c>
      <c r="C22" s="99">
        <v>237.055</v>
      </c>
      <c r="D22" s="99">
        <v>108.779</v>
      </c>
      <c r="E22" s="99">
        <f t="shared" si="0"/>
        <v>45.88766320052308</v>
      </c>
    </row>
    <row r="23" spans="1:5" ht="15">
      <c r="A23" s="97" t="s">
        <v>372</v>
      </c>
      <c r="B23" s="98" t="s">
        <v>354</v>
      </c>
      <c r="C23" s="99">
        <v>120.026</v>
      </c>
      <c r="D23" s="99">
        <v>76.097</v>
      </c>
      <c r="E23" s="99">
        <f t="shared" si="0"/>
        <v>63.40042990685352</v>
      </c>
    </row>
    <row r="24" spans="1:5" ht="15">
      <c r="A24" s="97" t="s">
        <v>373</v>
      </c>
      <c r="B24" s="98" t="s">
        <v>354</v>
      </c>
      <c r="C24" s="99">
        <v>23.784</v>
      </c>
      <c r="D24" s="99">
        <v>17.44</v>
      </c>
      <c r="E24" s="99">
        <f t="shared" si="0"/>
        <v>73.32660612176254</v>
      </c>
    </row>
    <row r="25" spans="1:5" ht="15">
      <c r="A25" s="97" t="s">
        <v>374</v>
      </c>
      <c r="B25" s="98" t="s">
        <v>354</v>
      </c>
      <c r="C25" s="99">
        <v>231.4</v>
      </c>
      <c r="D25" s="99">
        <v>212</v>
      </c>
      <c r="E25" s="99">
        <f t="shared" si="0"/>
        <v>91.61624891961971</v>
      </c>
    </row>
    <row r="26" spans="1:5" ht="15">
      <c r="A26" s="104" t="s">
        <v>375</v>
      </c>
      <c r="B26" s="98" t="s">
        <v>351</v>
      </c>
      <c r="C26" s="99">
        <v>544.9</v>
      </c>
      <c r="D26" s="99">
        <v>457.4</v>
      </c>
      <c r="E26" s="99">
        <f t="shared" si="0"/>
        <v>83.9420077078363</v>
      </c>
    </row>
    <row r="27" spans="1:5" ht="15">
      <c r="A27" s="104" t="s">
        <v>376</v>
      </c>
      <c r="B27" s="98" t="s">
        <v>351</v>
      </c>
      <c r="C27" s="99">
        <v>119.2</v>
      </c>
      <c r="D27" s="99">
        <v>46.9</v>
      </c>
      <c r="E27" s="99">
        <f t="shared" si="0"/>
        <v>39.34563758389262</v>
      </c>
    </row>
    <row r="28" spans="1:5" ht="15">
      <c r="A28" s="97" t="s">
        <v>377</v>
      </c>
      <c r="B28" s="98" t="s">
        <v>351</v>
      </c>
      <c r="C28" s="99">
        <v>544.4982</v>
      </c>
      <c r="D28" s="99">
        <v>450.5</v>
      </c>
      <c r="E28" s="99">
        <f t="shared" si="0"/>
        <v>82.73672897357604</v>
      </c>
    </row>
    <row r="29" spans="1:5" ht="15">
      <c r="A29" s="97" t="s">
        <v>378</v>
      </c>
      <c r="B29" s="98" t="s">
        <v>351</v>
      </c>
      <c r="C29" s="99">
        <v>223.8</v>
      </c>
      <c r="D29" s="99">
        <v>210.9</v>
      </c>
      <c r="E29" s="99">
        <f t="shared" si="0"/>
        <v>94.23592493297586</v>
      </c>
    </row>
    <row r="30" spans="1:5" ht="15">
      <c r="A30" s="97" t="s">
        <v>379</v>
      </c>
      <c r="B30" s="98" t="s">
        <v>354</v>
      </c>
      <c r="C30" s="99">
        <v>182.81</v>
      </c>
      <c r="D30" s="99">
        <v>178.304</v>
      </c>
      <c r="E30" s="99">
        <f t="shared" si="0"/>
        <v>97.53514577977136</v>
      </c>
    </row>
    <row r="31" spans="1:5" ht="15">
      <c r="A31" s="97" t="s">
        <v>380</v>
      </c>
      <c r="B31" s="98" t="s">
        <v>354</v>
      </c>
      <c r="C31" s="99">
        <v>96.98</v>
      </c>
      <c r="D31" s="99">
        <v>93.327</v>
      </c>
      <c r="E31" s="99">
        <f t="shared" si="0"/>
        <v>96.23324396782841</v>
      </c>
    </row>
    <row r="32" spans="1:5" ht="15">
      <c r="A32" s="97" t="s">
        <v>381</v>
      </c>
      <c r="B32" s="98" t="s">
        <v>354</v>
      </c>
      <c r="C32" s="99">
        <v>32.929</v>
      </c>
      <c r="D32" s="99">
        <v>20.529</v>
      </c>
      <c r="E32" s="99">
        <f t="shared" si="0"/>
        <v>62.34322329861216</v>
      </c>
    </row>
    <row r="33" spans="1:5" ht="15">
      <c r="A33" s="97" t="s">
        <v>382</v>
      </c>
      <c r="B33" s="98" t="s">
        <v>354</v>
      </c>
      <c r="C33" s="99">
        <v>6.115</v>
      </c>
      <c r="D33" s="99">
        <v>4.514</v>
      </c>
      <c r="E33" s="99">
        <f t="shared" si="0"/>
        <v>73.81847914963205</v>
      </c>
    </row>
    <row r="34" spans="1:5" ht="15">
      <c r="A34" s="97" t="s">
        <v>383</v>
      </c>
      <c r="B34" s="98" t="s">
        <v>354</v>
      </c>
      <c r="C34" s="99">
        <v>30.719</v>
      </c>
      <c r="D34" s="99">
        <v>27.004</v>
      </c>
      <c r="E34" s="99">
        <f t="shared" si="0"/>
        <v>87.90650737328689</v>
      </c>
    </row>
    <row r="35" spans="1:5" ht="15">
      <c r="A35" s="97" t="s">
        <v>384</v>
      </c>
      <c r="B35" s="98" t="s">
        <v>354</v>
      </c>
      <c r="C35" s="99">
        <v>3.5</v>
      </c>
      <c r="D35" s="99">
        <v>1.4</v>
      </c>
      <c r="E35" s="99">
        <f t="shared" si="0"/>
        <v>40</v>
      </c>
    </row>
    <row r="36" spans="1:5" ht="15">
      <c r="A36" s="97" t="s">
        <v>385</v>
      </c>
      <c r="B36" s="98" t="s">
        <v>354</v>
      </c>
      <c r="C36" s="99">
        <v>1.78</v>
      </c>
      <c r="D36" s="99">
        <v>0.839</v>
      </c>
      <c r="E36" s="99">
        <f t="shared" si="0"/>
        <v>47.13483146067416</v>
      </c>
    </row>
    <row r="37" spans="1:5" ht="15">
      <c r="A37" s="97" t="s">
        <v>386</v>
      </c>
      <c r="B37" s="98" t="s">
        <v>354</v>
      </c>
      <c r="C37" s="99">
        <v>31</v>
      </c>
      <c r="D37" s="99">
        <v>13.6</v>
      </c>
      <c r="E37" s="99">
        <f t="shared" si="0"/>
        <v>43.87096774193549</v>
      </c>
    </row>
    <row r="38" spans="1:5" ht="15">
      <c r="A38" s="97" t="s">
        <v>387</v>
      </c>
      <c r="B38" s="98" t="s">
        <v>354</v>
      </c>
      <c r="C38" s="99">
        <v>2.8</v>
      </c>
      <c r="D38" s="99">
        <v>1.152</v>
      </c>
      <c r="E38" s="99">
        <f t="shared" si="0"/>
        <v>41.14285714285714</v>
      </c>
    </row>
    <row r="39" spans="1:5" ht="15">
      <c r="A39" s="97" t="s">
        <v>388</v>
      </c>
      <c r="B39" s="98" t="s">
        <v>351</v>
      </c>
      <c r="C39" s="99">
        <v>24.45</v>
      </c>
      <c r="D39" s="99">
        <v>16.727</v>
      </c>
      <c r="E39" s="99">
        <f t="shared" si="0"/>
        <v>68.41308793456034</v>
      </c>
    </row>
    <row r="40" spans="1:5" ht="15">
      <c r="A40" s="97" t="s">
        <v>389</v>
      </c>
      <c r="B40" s="98" t="s">
        <v>354</v>
      </c>
      <c r="C40" s="99">
        <v>12.6</v>
      </c>
      <c r="D40" s="99">
        <v>31.226</v>
      </c>
      <c r="E40" s="99">
        <f t="shared" si="0"/>
        <v>247.8253968253968</v>
      </c>
    </row>
    <row r="41" spans="1:5" ht="15">
      <c r="A41" s="97" t="s">
        <v>390</v>
      </c>
      <c r="B41" s="102" t="s">
        <v>391</v>
      </c>
      <c r="C41" s="103">
        <v>35.92145</v>
      </c>
      <c r="D41" s="99">
        <v>11.3833</v>
      </c>
      <c r="E41" s="99">
        <f t="shared" si="0"/>
        <v>31.6894223367932</v>
      </c>
    </row>
    <row r="42" spans="1:5" ht="15">
      <c r="A42" s="97" t="s">
        <v>392</v>
      </c>
      <c r="B42" s="102" t="s">
        <v>391</v>
      </c>
      <c r="C42" s="103">
        <v>31.123</v>
      </c>
      <c r="D42" s="99">
        <v>13.3795</v>
      </c>
      <c r="E42" s="99">
        <f t="shared" si="0"/>
        <v>42.98910773383028</v>
      </c>
    </row>
    <row r="43" spans="1:5" ht="15">
      <c r="A43" s="97" t="s">
        <v>393</v>
      </c>
      <c r="B43" s="98" t="s">
        <v>394</v>
      </c>
      <c r="C43" s="99">
        <v>87.069468</v>
      </c>
      <c r="D43" s="99">
        <v>36.575</v>
      </c>
      <c r="E43" s="99">
        <f t="shared" si="0"/>
        <v>42.00668826872814</v>
      </c>
    </row>
    <row r="44" spans="1:5" ht="15">
      <c r="A44" s="97" t="s">
        <v>395</v>
      </c>
      <c r="B44" s="98" t="s">
        <v>396</v>
      </c>
      <c r="C44" s="99">
        <v>10410</v>
      </c>
      <c r="D44" s="99">
        <v>8909</v>
      </c>
      <c r="E44" s="99">
        <f t="shared" si="0"/>
        <v>85.58117195004803</v>
      </c>
    </row>
    <row r="45" spans="1:5" ht="15.75" thickBot="1">
      <c r="A45" s="105" t="s">
        <v>397</v>
      </c>
      <c r="B45" s="106" t="s">
        <v>396</v>
      </c>
      <c r="C45" s="107">
        <v>1226</v>
      </c>
      <c r="D45" s="107">
        <v>13</v>
      </c>
      <c r="E45" s="107">
        <f t="shared" si="0"/>
        <v>1.0603588907014683</v>
      </c>
    </row>
    <row r="46" spans="1:5" ht="15">
      <c r="A46" s="108" t="s">
        <v>398</v>
      </c>
      <c r="B46" s="51"/>
      <c r="C46" s="51"/>
      <c r="D46" s="51"/>
      <c r="E46" s="33"/>
    </row>
    <row r="47" spans="1:5" ht="15">
      <c r="A47" s="109" t="s">
        <v>399</v>
      </c>
      <c r="B47" s="51"/>
      <c r="C47" s="51"/>
      <c r="D47" s="51"/>
      <c r="E47" s="33"/>
    </row>
    <row r="48" spans="1:5" ht="15.75">
      <c r="A48" s="108" t="s">
        <v>400</v>
      </c>
      <c r="B48" s="51"/>
      <c r="C48" s="51"/>
      <c r="D48" s="51"/>
      <c r="E48" s="33"/>
    </row>
    <row r="49" spans="1:5" ht="15.75">
      <c r="A49" s="51" t="s">
        <v>401</v>
      </c>
      <c r="B49" s="51"/>
      <c r="C49" s="51"/>
      <c r="D49" s="51"/>
      <c r="E49" s="33"/>
    </row>
  </sheetData>
  <printOptions/>
  <pageMargins left="0.75" right="0.75" top="1" bottom="1" header="0.5" footer="0.5"/>
  <pageSetup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G24" sqref="G24"/>
    </sheetView>
  </sheetViews>
  <sheetFormatPr defaultColWidth="9.00390625" defaultRowHeight="12.75"/>
  <cols>
    <col min="1" max="1" width="36.25390625" style="1308" customWidth="1"/>
    <col min="2" max="3" width="8.375" style="1308" customWidth="1"/>
    <col min="4" max="4" width="8.25390625" style="1308" customWidth="1"/>
    <col min="5" max="6" width="8.375" style="1308" customWidth="1"/>
    <col min="7" max="7" width="8.25390625" style="1308" customWidth="1"/>
    <col min="8" max="9" width="8.375" style="1308" customWidth="1"/>
    <col min="10" max="10" width="8.25390625" style="1308" customWidth="1"/>
    <col min="11" max="12" width="8.375" style="1308" customWidth="1"/>
    <col min="13" max="13" width="8.25390625" style="1308" customWidth="1"/>
    <col min="14" max="16384" width="9.125" style="1308" customWidth="1"/>
  </cols>
  <sheetData>
    <row r="1" s="1295" customFormat="1" ht="16.5" customHeight="1">
      <c r="A1" s="1294" t="s">
        <v>1552</v>
      </c>
    </row>
    <row r="2" s="1295" customFormat="1" ht="16.5" customHeight="1">
      <c r="A2" s="1294" t="s">
        <v>1462</v>
      </c>
    </row>
    <row r="3" spans="1:13" s="1296" customFormat="1" ht="20.25" customHeight="1" thickBot="1">
      <c r="A3" s="1296" t="s">
        <v>1553</v>
      </c>
      <c r="L3" s="1297"/>
      <c r="M3" s="1298" t="s">
        <v>1554</v>
      </c>
    </row>
    <row r="4" spans="1:13" s="1296" customFormat="1" ht="15.75">
      <c r="A4" s="2077" t="s">
        <v>431</v>
      </c>
      <c r="B4" s="1168" t="s">
        <v>1465</v>
      </c>
      <c r="C4" s="1169"/>
      <c r="D4" s="1170"/>
      <c r="E4" s="1168" t="s">
        <v>465</v>
      </c>
      <c r="F4" s="1169"/>
      <c r="G4" s="1170"/>
      <c r="H4" s="1168" t="s">
        <v>1466</v>
      </c>
      <c r="I4" s="1169"/>
      <c r="J4" s="1170"/>
      <c r="K4" s="1168" t="s">
        <v>1467</v>
      </c>
      <c r="L4" s="1169"/>
      <c r="M4" s="1170"/>
    </row>
    <row r="5" spans="1:13" s="1296" customFormat="1" ht="32.25" thickBot="1">
      <c r="A5" s="2079"/>
      <c r="B5" s="1171">
        <v>2000</v>
      </c>
      <c r="C5" s="1172">
        <v>2001</v>
      </c>
      <c r="D5" s="1173" t="s">
        <v>1468</v>
      </c>
      <c r="E5" s="1171">
        <v>2000</v>
      </c>
      <c r="F5" s="1172">
        <v>2001</v>
      </c>
      <c r="G5" s="1173" t="s">
        <v>1468</v>
      </c>
      <c r="H5" s="1171">
        <v>2000</v>
      </c>
      <c r="I5" s="1172">
        <v>2001</v>
      </c>
      <c r="J5" s="1173" t="s">
        <v>1468</v>
      </c>
      <c r="K5" s="1171">
        <v>2000</v>
      </c>
      <c r="L5" s="1172">
        <v>2001</v>
      </c>
      <c r="M5" s="1173" t="s">
        <v>1468</v>
      </c>
    </row>
    <row r="6" spans="1:13" s="1304" customFormat="1" ht="15" customHeight="1">
      <c r="A6" s="1299" t="s">
        <v>1555</v>
      </c>
      <c r="B6" s="1300">
        <v>43802</v>
      </c>
      <c r="C6" s="1301">
        <v>45545</v>
      </c>
      <c r="D6" s="1302">
        <v>103.98</v>
      </c>
      <c r="E6" s="1300">
        <v>47093</v>
      </c>
      <c r="F6" s="1301">
        <v>49154</v>
      </c>
      <c r="G6" s="1302">
        <v>104.38</v>
      </c>
      <c r="H6" s="1300">
        <v>36310</v>
      </c>
      <c r="I6" s="1301">
        <v>38535</v>
      </c>
      <c r="J6" s="1302">
        <v>106.13</v>
      </c>
      <c r="K6" s="1303">
        <v>32480</v>
      </c>
      <c r="L6" s="1301">
        <v>33764</v>
      </c>
      <c r="M6" s="1302">
        <v>103.95</v>
      </c>
    </row>
    <row r="7" spans="1:13" ht="15" customHeight="1">
      <c r="A7" s="1305" t="s">
        <v>1556</v>
      </c>
      <c r="B7" s="1178">
        <v>46</v>
      </c>
      <c r="C7" s="1179">
        <v>51</v>
      </c>
      <c r="D7" s="1306">
        <v>110.6</v>
      </c>
      <c r="E7" s="1178">
        <v>26</v>
      </c>
      <c r="F7" s="1179">
        <v>44</v>
      </c>
      <c r="G7" s="1306">
        <v>165.32</v>
      </c>
      <c r="H7" s="1178">
        <v>84</v>
      </c>
      <c r="I7" s="1179">
        <v>63</v>
      </c>
      <c r="J7" s="1306">
        <v>75.46</v>
      </c>
      <c r="K7" s="1307">
        <v>83</v>
      </c>
      <c r="L7" s="1179">
        <v>22</v>
      </c>
      <c r="M7" s="1306">
        <v>27.16</v>
      </c>
    </row>
    <row r="8" spans="1:13" ht="15" customHeight="1">
      <c r="A8" s="1305" t="s">
        <v>1557</v>
      </c>
      <c r="B8" s="1178">
        <v>27934</v>
      </c>
      <c r="C8" s="1179">
        <v>28670</v>
      </c>
      <c r="D8" s="1306">
        <v>102.64</v>
      </c>
      <c r="E8" s="1178">
        <v>30973</v>
      </c>
      <c r="F8" s="1179">
        <v>32040</v>
      </c>
      <c r="G8" s="1306">
        <v>103.45</v>
      </c>
      <c r="H8" s="1178">
        <v>20923</v>
      </c>
      <c r="I8" s="1179">
        <v>22045</v>
      </c>
      <c r="J8" s="1306">
        <v>105.36</v>
      </c>
      <c r="K8" s="1307">
        <v>18893</v>
      </c>
      <c r="L8" s="1179">
        <v>19455</v>
      </c>
      <c r="M8" s="1306">
        <v>102.98</v>
      </c>
    </row>
    <row r="9" spans="1:13" ht="15" customHeight="1">
      <c r="A9" s="1305" t="s">
        <v>1558</v>
      </c>
      <c r="B9" s="1178">
        <v>26358</v>
      </c>
      <c r="C9" s="1179">
        <v>27248</v>
      </c>
      <c r="D9" s="1306">
        <v>103.38</v>
      </c>
      <c r="E9" s="1178">
        <v>29229</v>
      </c>
      <c r="F9" s="1179">
        <v>30416</v>
      </c>
      <c r="G9" s="1306">
        <v>104.06</v>
      </c>
      <c r="H9" s="1178">
        <v>19652</v>
      </c>
      <c r="I9" s="1179">
        <v>20943</v>
      </c>
      <c r="J9" s="1306">
        <v>106.57</v>
      </c>
      <c r="K9" s="1307">
        <v>17673</v>
      </c>
      <c r="L9" s="1179">
        <v>18426</v>
      </c>
      <c r="M9" s="1306">
        <v>104.26</v>
      </c>
    </row>
    <row r="10" spans="1:13" ht="15" customHeight="1">
      <c r="A10" s="1305" t="s">
        <v>1559</v>
      </c>
      <c r="B10" s="1178">
        <v>1576</v>
      </c>
      <c r="C10" s="1179">
        <v>1422</v>
      </c>
      <c r="D10" s="1306">
        <v>90.24</v>
      </c>
      <c r="E10" s="1178">
        <v>1744</v>
      </c>
      <c r="F10" s="1179">
        <v>1624</v>
      </c>
      <c r="G10" s="1306">
        <v>93.16</v>
      </c>
      <c r="H10" s="1178">
        <v>1271</v>
      </c>
      <c r="I10" s="1179">
        <v>1102</v>
      </c>
      <c r="J10" s="1306">
        <v>86.7</v>
      </c>
      <c r="K10" s="1307">
        <v>1220</v>
      </c>
      <c r="L10" s="1179">
        <v>1029</v>
      </c>
      <c r="M10" s="1306">
        <v>84.36</v>
      </c>
    </row>
    <row r="11" spans="1:13" ht="15" customHeight="1">
      <c r="A11" s="1305" t="s">
        <v>1560</v>
      </c>
      <c r="B11" s="1178">
        <v>15337</v>
      </c>
      <c r="C11" s="1179">
        <v>16306</v>
      </c>
      <c r="D11" s="1306">
        <v>106.32</v>
      </c>
      <c r="E11" s="1178">
        <v>15687</v>
      </c>
      <c r="F11" s="1179">
        <v>16638</v>
      </c>
      <c r="G11" s="1306">
        <v>106.07</v>
      </c>
      <c r="H11" s="1178">
        <v>14671</v>
      </c>
      <c r="I11" s="1179">
        <v>15769</v>
      </c>
      <c r="J11" s="1306">
        <v>107.48</v>
      </c>
      <c r="K11" s="1307">
        <v>12888</v>
      </c>
      <c r="L11" s="1179">
        <v>13667</v>
      </c>
      <c r="M11" s="1306">
        <v>106.04</v>
      </c>
    </row>
    <row r="12" spans="1:13" ht="15" customHeight="1">
      <c r="A12" s="1305" t="s">
        <v>1561</v>
      </c>
      <c r="B12" s="1178">
        <v>8949</v>
      </c>
      <c r="C12" s="1179">
        <v>9883</v>
      </c>
      <c r="D12" s="1306">
        <v>110.43</v>
      </c>
      <c r="E12" s="1178">
        <v>9371</v>
      </c>
      <c r="F12" s="1179">
        <v>10470</v>
      </c>
      <c r="G12" s="1306">
        <v>111.73</v>
      </c>
      <c r="H12" s="1178">
        <v>8170</v>
      </c>
      <c r="I12" s="1179">
        <v>8943</v>
      </c>
      <c r="J12" s="1306">
        <v>109.46</v>
      </c>
      <c r="K12" s="1307">
        <v>7348</v>
      </c>
      <c r="L12" s="1179">
        <v>8015</v>
      </c>
      <c r="M12" s="1306">
        <v>109.07</v>
      </c>
    </row>
    <row r="13" spans="1:13" ht="15" customHeight="1">
      <c r="A13" s="1305" t="s">
        <v>1562</v>
      </c>
      <c r="B13" s="1178">
        <v>296</v>
      </c>
      <c r="C13" s="1179">
        <v>254</v>
      </c>
      <c r="D13" s="1306">
        <v>85.97</v>
      </c>
      <c r="E13" s="1178">
        <v>327</v>
      </c>
      <c r="F13" s="1179">
        <v>316</v>
      </c>
      <c r="G13" s="1306">
        <v>96.71</v>
      </c>
      <c r="H13" s="1178">
        <v>230</v>
      </c>
      <c r="I13" s="1179">
        <v>147</v>
      </c>
      <c r="J13" s="1306">
        <v>64.09</v>
      </c>
      <c r="K13" s="1307">
        <v>172</v>
      </c>
      <c r="L13" s="1179">
        <v>111</v>
      </c>
      <c r="M13" s="1306">
        <v>64.54</v>
      </c>
    </row>
    <row r="14" spans="1:13" ht="15" customHeight="1">
      <c r="A14" s="1305" t="s">
        <v>1563</v>
      </c>
      <c r="B14" s="1178">
        <v>4462</v>
      </c>
      <c r="C14" s="1179">
        <v>4547</v>
      </c>
      <c r="D14" s="1306">
        <v>101.9</v>
      </c>
      <c r="E14" s="1178">
        <v>4201</v>
      </c>
      <c r="F14" s="1179">
        <v>4078</v>
      </c>
      <c r="G14" s="1306">
        <v>97.07</v>
      </c>
      <c r="H14" s="1178">
        <v>4966</v>
      </c>
      <c r="I14" s="1179">
        <v>5323</v>
      </c>
      <c r="J14" s="1306">
        <v>107.18</v>
      </c>
      <c r="K14" s="1307">
        <v>4228</v>
      </c>
      <c r="L14" s="1179">
        <v>4430</v>
      </c>
      <c r="M14" s="1306">
        <v>104.77</v>
      </c>
    </row>
    <row r="15" spans="1:13" ht="15" customHeight="1">
      <c r="A15" s="1305" t="s">
        <v>1564</v>
      </c>
      <c r="B15" s="1178">
        <v>1630</v>
      </c>
      <c r="C15" s="1179">
        <v>1622</v>
      </c>
      <c r="D15" s="1306">
        <v>99.53</v>
      </c>
      <c r="E15" s="1178">
        <v>1787</v>
      </c>
      <c r="F15" s="1179">
        <v>1773</v>
      </c>
      <c r="G15" s="1306">
        <v>99.24</v>
      </c>
      <c r="H15" s="1178">
        <v>1306</v>
      </c>
      <c r="I15" s="1179">
        <v>1356</v>
      </c>
      <c r="J15" s="1306">
        <v>103.83</v>
      </c>
      <c r="K15" s="1307">
        <v>1140</v>
      </c>
      <c r="L15" s="1179">
        <v>1111</v>
      </c>
      <c r="M15" s="1306">
        <v>97.49</v>
      </c>
    </row>
    <row r="16" spans="1:13" ht="15" customHeight="1">
      <c r="A16" s="1305" t="s">
        <v>1565</v>
      </c>
      <c r="B16" s="1178">
        <v>485</v>
      </c>
      <c r="C16" s="1179">
        <v>517</v>
      </c>
      <c r="D16" s="1306">
        <v>106.64</v>
      </c>
      <c r="E16" s="1178">
        <v>408</v>
      </c>
      <c r="F16" s="1179">
        <v>432</v>
      </c>
      <c r="G16" s="1306">
        <v>105.89</v>
      </c>
      <c r="H16" s="1178">
        <v>632</v>
      </c>
      <c r="I16" s="1179">
        <v>659</v>
      </c>
      <c r="J16" s="1306">
        <v>104.18</v>
      </c>
      <c r="K16" s="1307">
        <v>617</v>
      </c>
      <c r="L16" s="1179">
        <v>620</v>
      </c>
      <c r="M16" s="1306">
        <v>100.48</v>
      </c>
    </row>
    <row r="17" spans="1:13" s="1304" customFormat="1" ht="15" customHeight="1">
      <c r="A17" s="1309" t="s">
        <v>1566</v>
      </c>
      <c r="B17" s="1185">
        <v>43802</v>
      </c>
      <c r="C17" s="269">
        <v>45545</v>
      </c>
      <c r="D17" s="1310">
        <v>103.98</v>
      </c>
      <c r="E17" s="1185">
        <v>47093</v>
      </c>
      <c r="F17" s="269">
        <v>49154</v>
      </c>
      <c r="G17" s="1310">
        <v>104.38</v>
      </c>
      <c r="H17" s="1185">
        <v>36310</v>
      </c>
      <c r="I17" s="269">
        <v>38535</v>
      </c>
      <c r="J17" s="1310">
        <v>106.13</v>
      </c>
      <c r="K17" s="1311">
        <v>32480</v>
      </c>
      <c r="L17" s="269">
        <v>33764</v>
      </c>
      <c r="M17" s="1310">
        <v>103.95</v>
      </c>
    </row>
    <row r="18" spans="1:13" ht="15" customHeight="1">
      <c r="A18" s="1305" t="s">
        <v>1567</v>
      </c>
      <c r="B18" s="1178">
        <v>27845</v>
      </c>
      <c r="C18" s="1179">
        <v>27906</v>
      </c>
      <c r="D18" s="1306">
        <v>100.22</v>
      </c>
      <c r="E18" s="1178">
        <v>33839</v>
      </c>
      <c r="F18" s="1179">
        <v>34993</v>
      </c>
      <c r="G18" s="1306">
        <v>103.41</v>
      </c>
      <c r="H18" s="1178">
        <v>15093</v>
      </c>
      <c r="I18" s="1179">
        <v>15106</v>
      </c>
      <c r="J18" s="1306">
        <v>100.09</v>
      </c>
      <c r="K18" s="1307">
        <v>12966</v>
      </c>
      <c r="L18" s="1179">
        <v>12994</v>
      </c>
      <c r="M18" s="1306">
        <v>100.22</v>
      </c>
    </row>
    <row r="19" spans="1:13" ht="15" customHeight="1">
      <c r="A19" s="1305" t="s">
        <v>1568</v>
      </c>
      <c r="B19" s="1178">
        <v>14268</v>
      </c>
      <c r="C19" s="1179">
        <v>13377</v>
      </c>
      <c r="D19" s="1306">
        <v>93.75</v>
      </c>
      <c r="E19" s="1178">
        <v>16413</v>
      </c>
      <c r="F19" s="1179">
        <v>15546</v>
      </c>
      <c r="G19" s="1306">
        <v>94.72</v>
      </c>
      <c r="H19" s="1178">
        <v>8797</v>
      </c>
      <c r="I19" s="1179">
        <v>8576</v>
      </c>
      <c r="J19" s="1306">
        <v>97.49</v>
      </c>
      <c r="K19" s="1307">
        <v>6961</v>
      </c>
      <c r="L19" s="1179">
        <v>6554</v>
      </c>
      <c r="M19" s="1306">
        <v>94.14</v>
      </c>
    </row>
    <row r="20" spans="1:13" ht="15" customHeight="1">
      <c r="A20" s="1305" t="s">
        <v>1569</v>
      </c>
      <c r="B20" s="1178">
        <v>7</v>
      </c>
      <c r="C20" s="1179">
        <v>-1</v>
      </c>
      <c r="D20" s="1306" t="s">
        <v>1472</v>
      </c>
      <c r="E20" s="1178">
        <v>11</v>
      </c>
      <c r="F20" s="1179">
        <v>0</v>
      </c>
      <c r="G20" s="1306">
        <v>0</v>
      </c>
      <c r="H20" s="1178">
        <v>0</v>
      </c>
      <c r="I20" s="1179">
        <v>-2</v>
      </c>
      <c r="J20" s="1306" t="s">
        <v>1518</v>
      </c>
      <c r="K20" s="1307">
        <v>0</v>
      </c>
      <c r="L20" s="1179">
        <v>-2</v>
      </c>
      <c r="M20" s="1306" t="s">
        <v>1518</v>
      </c>
    </row>
    <row r="21" spans="1:13" ht="15" customHeight="1">
      <c r="A21" s="1305" t="s">
        <v>1570</v>
      </c>
      <c r="B21" s="1178">
        <v>12023</v>
      </c>
      <c r="C21" s="1179">
        <v>11992</v>
      </c>
      <c r="D21" s="1306">
        <v>99.74</v>
      </c>
      <c r="E21" s="1178">
        <v>16157</v>
      </c>
      <c r="F21" s="1179">
        <v>17132</v>
      </c>
      <c r="G21" s="1306">
        <v>106.03</v>
      </c>
      <c r="H21" s="1178">
        <v>4215</v>
      </c>
      <c r="I21" s="1179">
        <v>3632</v>
      </c>
      <c r="J21" s="1306">
        <v>86.18</v>
      </c>
      <c r="K21" s="1307">
        <v>3954</v>
      </c>
      <c r="L21" s="1179">
        <v>3421</v>
      </c>
      <c r="M21" s="1306">
        <v>86.51</v>
      </c>
    </row>
    <row r="22" spans="1:13" ht="15" customHeight="1">
      <c r="A22" s="1305" t="s">
        <v>1571</v>
      </c>
      <c r="B22" s="1178">
        <v>2569</v>
      </c>
      <c r="C22" s="1179">
        <v>2606</v>
      </c>
      <c r="D22" s="1306">
        <v>101.44</v>
      </c>
      <c r="E22" s="1178">
        <v>3224</v>
      </c>
      <c r="F22" s="1179">
        <v>3380</v>
      </c>
      <c r="G22" s="1306">
        <v>104.85</v>
      </c>
      <c r="H22" s="1178">
        <v>1303</v>
      </c>
      <c r="I22" s="1179">
        <v>1321</v>
      </c>
      <c r="J22" s="1306">
        <v>101.39</v>
      </c>
      <c r="K22" s="1307">
        <v>1242</v>
      </c>
      <c r="L22" s="1179">
        <v>1187</v>
      </c>
      <c r="M22" s="1306">
        <v>95.58</v>
      </c>
    </row>
    <row r="23" spans="1:13" ht="15" customHeight="1">
      <c r="A23" s="1305" t="s">
        <v>1572</v>
      </c>
      <c r="B23" s="1178">
        <v>14882</v>
      </c>
      <c r="C23" s="1179">
        <v>15824</v>
      </c>
      <c r="D23" s="1306">
        <v>106.33</v>
      </c>
      <c r="E23" s="1178">
        <v>12307</v>
      </c>
      <c r="F23" s="1179">
        <v>12541</v>
      </c>
      <c r="G23" s="1306">
        <v>101.9</v>
      </c>
      <c r="H23" s="1178">
        <v>19893</v>
      </c>
      <c r="I23" s="1179">
        <v>21286</v>
      </c>
      <c r="J23" s="1306">
        <v>107</v>
      </c>
      <c r="K23" s="1307">
        <v>18342</v>
      </c>
      <c r="L23" s="1179">
        <v>18898</v>
      </c>
      <c r="M23" s="1306">
        <v>103.03</v>
      </c>
    </row>
    <row r="24" spans="1:13" ht="15" customHeight="1">
      <c r="A24" s="1305" t="s">
        <v>1573</v>
      </c>
      <c r="B24" s="1178">
        <v>4481</v>
      </c>
      <c r="C24" s="1179">
        <v>4070</v>
      </c>
      <c r="D24" s="1306">
        <v>90.83</v>
      </c>
      <c r="E24" s="1178">
        <v>3807</v>
      </c>
      <c r="F24" s="1179">
        <v>3535</v>
      </c>
      <c r="G24" s="1306">
        <v>92.86</v>
      </c>
      <c r="H24" s="1178">
        <v>5811</v>
      </c>
      <c r="I24" s="1179">
        <v>4970</v>
      </c>
      <c r="J24" s="1306">
        <v>85.53</v>
      </c>
      <c r="K24" s="1307">
        <v>5611</v>
      </c>
      <c r="L24" s="1179">
        <v>4693</v>
      </c>
      <c r="M24" s="1306">
        <v>83.64</v>
      </c>
    </row>
    <row r="25" spans="1:13" ht="15" customHeight="1">
      <c r="A25" s="1305" t="s">
        <v>1574</v>
      </c>
      <c r="B25" s="1178">
        <v>6916</v>
      </c>
      <c r="C25" s="1179">
        <v>7517</v>
      </c>
      <c r="D25" s="1306">
        <v>108.69</v>
      </c>
      <c r="E25" s="1178">
        <v>5515</v>
      </c>
      <c r="F25" s="1179">
        <v>5628</v>
      </c>
      <c r="G25" s="1306">
        <v>102.04</v>
      </c>
      <c r="H25" s="1178">
        <v>9625</v>
      </c>
      <c r="I25" s="1179">
        <v>10647</v>
      </c>
      <c r="J25" s="1306">
        <v>110.62</v>
      </c>
      <c r="K25" s="1307">
        <v>8563</v>
      </c>
      <c r="L25" s="1179">
        <v>9272</v>
      </c>
      <c r="M25" s="1306">
        <v>108.28</v>
      </c>
    </row>
    <row r="26" spans="1:13" ht="15" customHeight="1">
      <c r="A26" s="1305" t="s">
        <v>1575</v>
      </c>
      <c r="B26" s="1178">
        <v>3051</v>
      </c>
      <c r="C26" s="1179">
        <v>3536</v>
      </c>
      <c r="D26" s="1306">
        <v>115.9</v>
      </c>
      <c r="E26" s="1178">
        <v>2741</v>
      </c>
      <c r="F26" s="1179">
        <v>3006</v>
      </c>
      <c r="G26" s="1306">
        <v>109.67</v>
      </c>
      <c r="H26" s="1178">
        <v>3657</v>
      </c>
      <c r="I26" s="1179">
        <v>4423</v>
      </c>
      <c r="J26" s="1306">
        <v>120.95</v>
      </c>
      <c r="K26" s="1307">
        <v>3431</v>
      </c>
      <c r="L26" s="1179">
        <v>3841</v>
      </c>
      <c r="M26" s="1306">
        <v>111.96</v>
      </c>
    </row>
    <row r="27" spans="1:13" ht="15" customHeight="1" thickBot="1">
      <c r="A27" s="1312" t="s">
        <v>1576</v>
      </c>
      <c r="B27" s="1313">
        <v>1075</v>
      </c>
      <c r="C27" s="1314">
        <v>1814</v>
      </c>
      <c r="D27" s="1315">
        <v>168.75</v>
      </c>
      <c r="E27" s="1313">
        <v>947</v>
      </c>
      <c r="F27" s="1314">
        <v>1621</v>
      </c>
      <c r="G27" s="1315">
        <v>171.08</v>
      </c>
      <c r="H27" s="1313">
        <v>1325</v>
      </c>
      <c r="I27" s="1314">
        <v>2143</v>
      </c>
      <c r="J27" s="1315">
        <v>161.79</v>
      </c>
      <c r="K27" s="1316">
        <v>1173</v>
      </c>
      <c r="L27" s="1314">
        <v>1872</v>
      </c>
      <c r="M27" s="1315">
        <v>159.6</v>
      </c>
    </row>
    <row r="28" spans="1:10" ht="20.25" customHeight="1">
      <c r="A28" s="1317" t="s">
        <v>1459</v>
      </c>
      <c r="B28" s="1318"/>
      <c r="C28" s="1318"/>
      <c r="D28" s="1318"/>
      <c r="E28" s="1318"/>
      <c r="F28" s="1318"/>
      <c r="G28" s="1318"/>
      <c r="H28" s="1318"/>
      <c r="I28" s="1318"/>
      <c r="J28" s="1318"/>
    </row>
    <row r="29" ht="12.75">
      <c r="A29" s="1160" t="s">
        <v>1460</v>
      </c>
    </row>
  </sheetData>
  <mergeCells count="1">
    <mergeCell ref="A4:A5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F26" sqref="F26"/>
    </sheetView>
  </sheetViews>
  <sheetFormatPr defaultColWidth="9.00390625" defaultRowHeight="12.75"/>
  <cols>
    <col min="1" max="1" width="41.75390625" style="1327" customWidth="1"/>
    <col min="2" max="3" width="7.875" style="1327" customWidth="1"/>
    <col min="4" max="4" width="9.00390625" style="1327" customWidth="1"/>
    <col min="5" max="6" width="8.375" style="1327" customWidth="1"/>
    <col min="7" max="13" width="7.875" style="1327" customWidth="1"/>
    <col min="14" max="16384" width="9.125" style="1327" customWidth="1"/>
  </cols>
  <sheetData>
    <row r="1" s="1320" customFormat="1" ht="16.5" customHeight="1">
      <c r="A1" s="1319" t="s">
        <v>1577</v>
      </c>
    </row>
    <row r="2" s="1320" customFormat="1" ht="15" customHeight="1">
      <c r="A2" s="1321" t="s">
        <v>1462</v>
      </c>
    </row>
    <row r="3" spans="1:13" s="1322" customFormat="1" ht="20.25" customHeight="1" thickBot="1">
      <c r="A3" s="1322" t="s">
        <v>1463</v>
      </c>
      <c r="L3" s="1323"/>
      <c r="M3" s="1324" t="s">
        <v>1578</v>
      </c>
    </row>
    <row r="4" spans="1:13" s="1322" customFormat="1" ht="15.75">
      <c r="A4" s="2077" t="s">
        <v>431</v>
      </c>
      <c r="B4" s="1168" t="s">
        <v>1465</v>
      </c>
      <c r="C4" s="1169"/>
      <c r="D4" s="1170"/>
      <c r="E4" s="1168" t="s">
        <v>465</v>
      </c>
      <c r="F4" s="1169"/>
      <c r="G4" s="1170"/>
      <c r="H4" s="1168" t="s">
        <v>1466</v>
      </c>
      <c r="I4" s="1169"/>
      <c r="J4" s="1170"/>
      <c r="K4" s="1168" t="s">
        <v>1579</v>
      </c>
      <c r="L4" s="1169"/>
      <c r="M4" s="1170"/>
    </row>
    <row r="5" spans="1:13" s="1322" customFormat="1" ht="32.25" thickBot="1">
      <c r="A5" s="2079"/>
      <c r="B5" s="1171">
        <v>2000</v>
      </c>
      <c r="C5" s="1172">
        <v>2001</v>
      </c>
      <c r="D5" s="1173" t="s">
        <v>1468</v>
      </c>
      <c r="E5" s="1171">
        <v>2000</v>
      </c>
      <c r="F5" s="1172">
        <v>2001</v>
      </c>
      <c r="G5" s="1173" t="s">
        <v>1468</v>
      </c>
      <c r="H5" s="1171">
        <v>2000</v>
      </c>
      <c r="I5" s="1172">
        <v>2001</v>
      </c>
      <c r="J5" s="1173" t="s">
        <v>1468</v>
      </c>
      <c r="K5" s="1171">
        <v>2000</v>
      </c>
      <c r="L5" s="1172">
        <v>2001</v>
      </c>
      <c r="M5" s="1173" t="s">
        <v>1468</v>
      </c>
    </row>
    <row r="6" spans="1:13" ht="14.25" customHeight="1">
      <c r="A6" s="1325" t="s">
        <v>1580</v>
      </c>
      <c r="B6" s="1175">
        <v>26358</v>
      </c>
      <c r="C6" s="1176">
        <v>27248</v>
      </c>
      <c r="D6" s="1326">
        <v>103.38</v>
      </c>
      <c r="E6" s="1175">
        <v>29229</v>
      </c>
      <c r="F6" s="1176">
        <v>30416</v>
      </c>
      <c r="G6" s="1326">
        <v>104.06</v>
      </c>
      <c r="H6" s="1175">
        <v>19652</v>
      </c>
      <c r="I6" s="1176">
        <v>20943</v>
      </c>
      <c r="J6" s="1326">
        <v>106.57</v>
      </c>
      <c r="K6" s="1175">
        <v>17673</v>
      </c>
      <c r="L6" s="1176">
        <v>18426</v>
      </c>
      <c r="M6" s="1326">
        <v>104.26</v>
      </c>
    </row>
    <row r="7" spans="1:13" ht="14.25" customHeight="1">
      <c r="A7" s="1328" t="s">
        <v>1581</v>
      </c>
      <c r="B7" s="1178">
        <v>8</v>
      </c>
      <c r="C7" s="1179">
        <v>47</v>
      </c>
      <c r="D7" s="1306">
        <v>582.86</v>
      </c>
      <c r="E7" s="1178">
        <v>6</v>
      </c>
      <c r="F7" s="1179">
        <v>10</v>
      </c>
      <c r="G7" s="1306">
        <v>160.12</v>
      </c>
      <c r="H7" s="1178">
        <v>11</v>
      </c>
      <c r="I7" s="1179">
        <v>107</v>
      </c>
      <c r="J7" s="1306">
        <v>960.81</v>
      </c>
      <c r="K7" s="1178">
        <v>11</v>
      </c>
      <c r="L7" s="1179">
        <v>107</v>
      </c>
      <c r="M7" s="1306">
        <v>970.17</v>
      </c>
    </row>
    <row r="8" spans="1:13" ht="14.25" customHeight="1">
      <c r="A8" s="1328" t="s">
        <v>1582</v>
      </c>
      <c r="B8" s="1178">
        <v>26350</v>
      </c>
      <c r="C8" s="1179">
        <v>27202</v>
      </c>
      <c r="D8" s="1306">
        <v>103.23</v>
      </c>
      <c r="E8" s="1178">
        <v>29223</v>
      </c>
      <c r="F8" s="1179">
        <v>30406</v>
      </c>
      <c r="G8" s="1306">
        <v>104.05</v>
      </c>
      <c r="H8" s="1178">
        <v>19641</v>
      </c>
      <c r="I8" s="1179">
        <v>20836</v>
      </c>
      <c r="J8" s="1306">
        <v>106.08</v>
      </c>
      <c r="K8" s="1178">
        <v>17661</v>
      </c>
      <c r="L8" s="1179">
        <v>18319</v>
      </c>
      <c r="M8" s="1306">
        <v>103.72</v>
      </c>
    </row>
    <row r="9" spans="1:13" ht="14.25" customHeight="1">
      <c r="A9" s="1328" t="s">
        <v>1583</v>
      </c>
      <c r="B9" s="1178">
        <v>647</v>
      </c>
      <c r="C9" s="1179">
        <v>700</v>
      </c>
      <c r="D9" s="1306">
        <v>108.31</v>
      </c>
      <c r="E9" s="1178">
        <v>160</v>
      </c>
      <c r="F9" s="1179">
        <v>212</v>
      </c>
      <c r="G9" s="1306">
        <v>132.49</v>
      </c>
      <c r="H9" s="1178">
        <v>846</v>
      </c>
      <c r="I9" s="1179">
        <v>846</v>
      </c>
      <c r="J9" s="1306">
        <v>99.94</v>
      </c>
      <c r="K9" s="1178">
        <v>823</v>
      </c>
      <c r="L9" s="1179">
        <v>822</v>
      </c>
      <c r="M9" s="1306">
        <v>99.81</v>
      </c>
    </row>
    <row r="10" spans="1:13" ht="14.25" customHeight="1">
      <c r="A10" s="1328" t="s">
        <v>1584</v>
      </c>
      <c r="B10" s="1178">
        <v>18466</v>
      </c>
      <c r="C10" s="1179">
        <v>18162</v>
      </c>
      <c r="D10" s="1306">
        <v>98.35</v>
      </c>
      <c r="E10" s="1178">
        <v>20480</v>
      </c>
      <c r="F10" s="1179">
        <v>20956</v>
      </c>
      <c r="G10" s="1306">
        <v>102.33</v>
      </c>
      <c r="H10" s="1178">
        <v>14127</v>
      </c>
      <c r="I10" s="1179">
        <v>13134</v>
      </c>
      <c r="J10" s="1306">
        <v>92.98</v>
      </c>
      <c r="K10" s="1178">
        <v>12890</v>
      </c>
      <c r="L10" s="1179">
        <v>11568</v>
      </c>
      <c r="M10" s="1306">
        <v>89.74</v>
      </c>
    </row>
    <row r="11" spans="1:13" ht="14.25" customHeight="1">
      <c r="A11" s="1328" t="s">
        <v>1585</v>
      </c>
      <c r="B11" s="1178">
        <v>4570</v>
      </c>
      <c r="C11" s="1179">
        <v>5131</v>
      </c>
      <c r="D11" s="1306">
        <v>112.26</v>
      </c>
      <c r="E11" s="1178">
        <v>4478</v>
      </c>
      <c r="F11" s="1179">
        <v>4977</v>
      </c>
      <c r="G11" s="1306">
        <v>111.16</v>
      </c>
      <c r="H11" s="1178">
        <v>4743</v>
      </c>
      <c r="I11" s="1179">
        <v>5383</v>
      </c>
      <c r="J11" s="1306">
        <v>113.5</v>
      </c>
      <c r="K11" s="1178">
        <v>4273</v>
      </c>
      <c r="L11" s="1179">
        <v>4730</v>
      </c>
      <c r="M11" s="1306">
        <v>110.69</v>
      </c>
    </row>
    <row r="12" spans="1:13" ht="14.25" customHeight="1">
      <c r="A12" s="1328" t="s">
        <v>1586</v>
      </c>
      <c r="B12" s="1178">
        <v>421</v>
      </c>
      <c r="C12" s="1179">
        <v>476</v>
      </c>
      <c r="D12" s="1306">
        <v>113.14</v>
      </c>
      <c r="E12" s="1178">
        <v>455</v>
      </c>
      <c r="F12" s="1179">
        <v>517</v>
      </c>
      <c r="G12" s="1306">
        <v>113.61</v>
      </c>
      <c r="H12" s="1178">
        <v>348</v>
      </c>
      <c r="I12" s="1179">
        <v>415</v>
      </c>
      <c r="J12" s="1306">
        <v>119.03</v>
      </c>
      <c r="K12" s="1178">
        <v>348</v>
      </c>
      <c r="L12" s="1179">
        <v>414</v>
      </c>
      <c r="M12" s="1306">
        <v>119.1</v>
      </c>
    </row>
    <row r="13" spans="1:13" ht="14.25" customHeight="1">
      <c r="A13" s="1328" t="s">
        <v>1587</v>
      </c>
      <c r="B13" s="1178">
        <v>1626</v>
      </c>
      <c r="C13" s="1179">
        <v>1673</v>
      </c>
      <c r="D13" s="1306">
        <v>102.9</v>
      </c>
      <c r="E13" s="1178">
        <v>1761</v>
      </c>
      <c r="F13" s="1179">
        <v>1854</v>
      </c>
      <c r="G13" s="1306">
        <v>105.3</v>
      </c>
      <c r="H13" s="1178">
        <v>1377</v>
      </c>
      <c r="I13" s="1179">
        <v>1373</v>
      </c>
      <c r="J13" s="1306">
        <v>99.75</v>
      </c>
      <c r="K13" s="1178">
        <v>1297</v>
      </c>
      <c r="L13" s="1179">
        <v>1283</v>
      </c>
      <c r="M13" s="1306">
        <v>98.9</v>
      </c>
    </row>
    <row r="14" spans="1:13" ht="14.25" customHeight="1">
      <c r="A14" s="1328" t="s">
        <v>1588</v>
      </c>
      <c r="B14" s="1178">
        <v>19</v>
      </c>
      <c r="C14" s="1179">
        <v>27</v>
      </c>
      <c r="D14" s="1306">
        <v>144.11</v>
      </c>
      <c r="E14" s="1178">
        <v>18</v>
      </c>
      <c r="F14" s="1179">
        <v>19</v>
      </c>
      <c r="G14" s="1306">
        <v>107.19</v>
      </c>
      <c r="H14" s="1178">
        <v>20</v>
      </c>
      <c r="I14" s="1179">
        <v>39</v>
      </c>
      <c r="J14" s="1306">
        <v>197.35</v>
      </c>
      <c r="K14" s="1178">
        <v>18</v>
      </c>
      <c r="L14" s="1179">
        <v>36</v>
      </c>
      <c r="M14" s="1306">
        <v>203.96</v>
      </c>
    </row>
    <row r="15" spans="1:13" ht="14.25" customHeight="1">
      <c r="A15" s="1328" t="s">
        <v>1589</v>
      </c>
      <c r="B15" s="1178">
        <v>1892</v>
      </c>
      <c r="C15" s="1179">
        <v>2090</v>
      </c>
      <c r="D15" s="1306">
        <v>110.5</v>
      </c>
      <c r="E15" s="1178">
        <v>1806</v>
      </c>
      <c r="F15" s="1179">
        <v>1883</v>
      </c>
      <c r="G15" s="1306">
        <v>104.26</v>
      </c>
      <c r="H15" s="1178">
        <v>2068</v>
      </c>
      <c r="I15" s="1179">
        <v>2425</v>
      </c>
      <c r="J15" s="1306">
        <v>117.25</v>
      </c>
      <c r="K15" s="1178">
        <v>1898</v>
      </c>
      <c r="L15" s="1179">
        <v>2238</v>
      </c>
      <c r="M15" s="1306">
        <v>117.93</v>
      </c>
    </row>
    <row r="16" spans="1:13" ht="14.25" customHeight="1">
      <c r="A16" s="1328" t="s">
        <v>1590</v>
      </c>
      <c r="B16" s="1178">
        <v>82</v>
      </c>
      <c r="C16" s="1179">
        <v>84</v>
      </c>
      <c r="D16" s="1306">
        <v>102.19</v>
      </c>
      <c r="E16" s="1178">
        <v>66</v>
      </c>
      <c r="F16" s="1179">
        <v>80</v>
      </c>
      <c r="G16" s="1306">
        <v>121.8</v>
      </c>
      <c r="H16" s="1178">
        <v>115</v>
      </c>
      <c r="I16" s="1179">
        <v>92</v>
      </c>
      <c r="J16" s="1306">
        <v>79.73</v>
      </c>
      <c r="K16" s="1178">
        <v>101</v>
      </c>
      <c r="L16" s="1179">
        <v>86</v>
      </c>
      <c r="M16" s="1306">
        <v>85.06</v>
      </c>
    </row>
    <row r="17" spans="1:13" ht="14.25" customHeight="1">
      <c r="A17" s="1328" t="s">
        <v>1591</v>
      </c>
      <c r="B17" s="1178">
        <v>3969</v>
      </c>
      <c r="C17" s="1179">
        <v>4998</v>
      </c>
      <c r="D17" s="1306">
        <v>125.92</v>
      </c>
      <c r="E17" s="1178">
        <v>3601</v>
      </c>
      <c r="F17" s="1179">
        <v>4419</v>
      </c>
      <c r="G17" s="1306">
        <v>122.72</v>
      </c>
      <c r="H17" s="1178">
        <v>4687</v>
      </c>
      <c r="I17" s="1179">
        <v>5947</v>
      </c>
      <c r="J17" s="1306">
        <v>126.89</v>
      </c>
      <c r="K17" s="1178">
        <v>4400</v>
      </c>
      <c r="L17" s="1179">
        <v>5258</v>
      </c>
      <c r="M17" s="1306">
        <v>119.5</v>
      </c>
    </row>
    <row r="18" spans="1:13" ht="14.25" customHeight="1">
      <c r="A18" s="1328" t="s">
        <v>1592</v>
      </c>
      <c r="B18" s="1178">
        <v>1209</v>
      </c>
      <c r="C18" s="1179">
        <v>1520</v>
      </c>
      <c r="D18" s="1306">
        <v>125.72</v>
      </c>
      <c r="E18" s="1178">
        <v>1006</v>
      </c>
      <c r="F18" s="1179">
        <v>1294</v>
      </c>
      <c r="G18" s="1306">
        <v>128.69</v>
      </c>
      <c r="H18" s="1178">
        <v>1607</v>
      </c>
      <c r="I18" s="1179">
        <v>1881</v>
      </c>
      <c r="J18" s="1306">
        <v>117.07</v>
      </c>
      <c r="K18" s="1178">
        <v>1526</v>
      </c>
      <c r="L18" s="1179">
        <v>1653</v>
      </c>
      <c r="M18" s="1306">
        <v>108.35</v>
      </c>
    </row>
    <row r="19" spans="1:13" ht="14.25" customHeight="1">
      <c r="A19" s="1328" t="s">
        <v>1593</v>
      </c>
      <c r="B19" s="1178">
        <v>1369</v>
      </c>
      <c r="C19" s="1179">
        <v>1949</v>
      </c>
      <c r="D19" s="1306">
        <v>142.39</v>
      </c>
      <c r="E19" s="1178">
        <v>1184</v>
      </c>
      <c r="F19" s="1179">
        <v>1649</v>
      </c>
      <c r="G19" s="1306">
        <v>139.27</v>
      </c>
      <c r="H19" s="1178">
        <v>1725</v>
      </c>
      <c r="I19" s="1179">
        <v>2447</v>
      </c>
      <c r="J19" s="1306">
        <v>141.86</v>
      </c>
      <c r="K19" s="1178">
        <v>1590</v>
      </c>
      <c r="L19" s="1179">
        <v>2100</v>
      </c>
      <c r="M19" s="1306">
        <v>132.11</v>
      </c>
    </row>
    <row r="20" spans="1:13" ht="14.25" customHeight="1">
      <c r="A20" s="1328" t="s">
        <v>1594</v>
      </c>
      <c r="B20" s="1178">
        <v>191</v>
      </c>
      <c r="C20" s="1179">
        <v>263</v>
      </c>
      <c r="D20" s="1306">
        <v>138.18</v>
      </c>
      <c r="E20" s="1178">
        <v>153</v>
      </c>
      <c r="F20" s="1179">
        <v>216</v>
      </c>
      <c r="G20" s="1306">
        <v>140.84</v>
      </c>
      <c r="H20" s="1178">
        <v>264</v>
      </c>
      <c r="I20" s="1179">
        <v>343</v>
      </c>
      <c r="J20" s="1306">
        <v>130.27</v>
      </c>
      <c r="K20" s="1178">
        <v>263</v>
      </c>
      <c r="L20" s="1179">
        <v>341</v>
      </c>
      <c r="M20" s="1306">
        <v>130.06</v>
      </c>
    </row>
    <row r="21" spans="1:13" ht="14.25" customHeight="1">
      <c r="A21" s="1328" t="s">
        <v>1595</v>
      </c>
      <c r="B21" s="1178">
        <v>1136</v>
      </c>
      <c r="C21" s="1179">
        <v>1124</v>
      </c>
      <c r="D21" s="1306">
        <v>98.92</v>
      </c>
      <c r="E21" s="1178">
        <v>1196</v>
      </c>
      <c r="F21" s="1179">
        <v>1206</v>
      </c>
      <c r="G21" s="1306">
        <v>100.81</v>
      </c>
      <c r="H21" s="1178">
        <v>1021</v>
      </c>
      <c r="I21" s="1179">
        <v>990</v>
      </c>
      <c r="J21" s="1306">
        <v>96.92</v>
      </c>
      <c r="K21" s="1178">
        <v>956</v>
      </c>
      <c r="L21" s="1179">
        <v>903</v>
      </c>
      <c r="M21" s="1306">
        <v>94.46</v>
      </c>
    </row>
    <row r="22" spans="1:13" ht="14.25" customHeight="1">
      <c r="A22" s="1328" t="s">
        <v>1596</v>
      </c>
      <c r="B22" s="1178">
        <v>23065</v>
      </c>
      <c r="C22" s="1179">
        <v>23315</v>
      </c>
      <c r="D22" s="1306">
        <v>101.08</v>
      </c>
      <c r="E22" s="1178">
        <v>27219</v>
      </c>
      <c r="F22" s="1179">
        <v>28682</v>
      </c>
      <c r="G22" s="1306">
        <v>105.38</v>
      </c>
      <c r="H22" s="1178">
        <v>14911</v>
      </c>
      <c r="I22" s="1179">
        <v>14280</v>
      </c>
      <c r="J22" s="1306">
        <v>95.77</v>
      </c>
      <c r="K22" s="1178">
        <v>13423</v>
      </c>
      <c r="L22" s="1179">
        <v>12486</v>
      </c>
      <c r="M22" s="1306">
        <v>93.02</v>
      </c>
    </row>
    <row r="23" spans="1:13" ht="14.25" customHeight="1">
      <c r="A23" s="1328" t="s">
        <v>1584</v>
      </c>
      <c r="B23" s="1178">
        <v>9166</v>
      </c>
      <c r="C23" s="1179">
        <v>9330</v>
      </c>
      <c r="D23" s="1306">
        <v>101.79</v>
      </c>
      <c r="E23" s="1178">
        <v>11020</v>
      </c>
      <c r="F23" s="1179">
        <v>11751</v>
      </c>
      <c r="G23" s="1306">
        <v>106.63</v>
      </c>
      <c r="H23" s="1178">
        <v>5432</v>
      </c>
      <c r="I23" s="1179">
        <v>5169</v>
      </c>
      <c r="J23" s="1306">
        <v>95.16</v>
      </c>
      <c r="K23" s="1178">
        <v>4763</v>
      </c>
      <c r="L23" s="1179">
        <v>4373</v>
      </c>
      <c r="M23" s="1306">
        <v>91.81</v>
      </c>
    </row>
    <row r="24" spans="1:13" ht="14.25" customHeight="1">
      <c r="A24" s="1328" t="s">
        <v>1597</v>
      </c>
      <c r="B24" s="1178">
        <v>11164</v>
      </c>
      <c r="C24" s="1179">
        <v>11281</v>
      </c>
      <c r="D24" s="1306">
        <v>101.05</v>
      </c>
      <c r="E24" s="1178">
        <v>13004</v>
      </c>
      <c r="F24" s="1179">
        <v>13549</v>
      </c>
      <c r="G24" s="1306">
        <v>104.2</v>
      </c>
      <c r="H24" s="1178">
        <v>7621</v>
      </c>
      <c r="I24" s="1179">
        <v>7522</v>
      </c>
      <c r="J24" s="1306">
        <v>98.7</v>
      </c>
      <c r="K24" s="1178">
        <v>6871</v>
      </c>
      <c r="L24" s="1179">
        <v>6643</v>
      </c>
      <c r="M24" s="1306">
        <v>96.68</v>
      </c>
    </row>
    <row r="25" spans="1:13" ht="14.25" customHeight="1">
      <c r="A25" s="1328" t="s">
        <v>1598</v>
      </c>
      <c r="B25" s="1178">
        <v>676</v>
      </c>
      <c r="C25" s="1179">
        <v>697</v>
      </c>
      <c r="D25" s="1306">
        <v>103.08</v>
      </c>
      <c r="E25" s="1178">
        <v>921</v>
      </c>
      <c r="F25" s="1179">
        <v>963</v>
      </c>
      <c r="G25" s="1306">
        <v>104.56</v>
      </c>
      <c r="H25" s="1178">
        <v>215</v>
      </c>
      <c r="I25" s="1179">
        <v>267</v>
      </c>
      <c r="J25" s="1306">
        <v>123.76</v>
      </c>
      <c r="K25" s="1178">
        <v>214</v>
      </c>
      <c r="L25" s="1179">
        <v>265</v>
      </c>
      <c r="M25" s="1306">
        <v>123.73</v>
      </c>
    </row>
    <row r="26" spans="1:13" ht="14.25" customHeight="1">
      <c r="A26" s="1328" t="s">
        <v>1599</v>
      </c>
      <c r="B26" s="1329">
        <v>46.68</v>
      </c>
      <c r="C26" s="1330">
        <v>46.15</v>
      </c>
      <c r="D26" s="1331">
        <v>98.86</v>
      </c>
      <c r="E26" s="1329">
        <v>48.23</v>
      </c>
      <c r="F26" s="1330">
        <v>48.54</v>
      </c>
      <c r="G26" s="1331">
        <v>100.64</v>
      </c>
      <c r="H26" s="1329">
        <v>43.16</v>
      </c>
      <c r="I26" s="1330">
        <v>40.67</v>
      </c>
      <c r="J26" s="1331">
        <v>94.23</v>
      </c>
      <c r="K26" s="1329">
        <v>43.18</v>
      </c>
      <c r="L26" s="1330">
        <v>40.53</v>
      </c>
      <c r="M26" s="1331">
        <v>93.86</v>
      </c>
    </row>
    <row r="27" spans="1:13" ht="14.25" customHeight="1">
      <c r="A27" s="1328" t="s">
        <v>1584</v>
      </c>
      <c r="B27" s="1329">
        <v>33.17</v>
      </c>
      <c r="C27" s="1330">
        <v>33.94</v>
      </c>
      <c r="D27" s="1331">
        <v>102.32</v>
      </c>
      <c r="E27" s="1329">
        <v>34.98</v>
      </c>
      <c r="F27" s="1330">
        <v>35.93</v>
      </c>
      <c r="G27" s="1331">
        <v>102.72</v>
      </c>
      <c r="H27" s="1329">
        <v>27.77</v>
      </c>
      <c r="I27" s="1330">
        <v>28.24</v>
      </c>
      <c r="J27" s="1331">
        <v>101.69</v>
      </c>
      <c r="K27" s="1329">
        <v>26.98</v>
      </c>
      <c r="L27" s="1330">
        <v>27.43</v>
      </c>
      <c r="M27" s="1331">
        <v>101.67</v>
      </c>
    </row>
    <row r="28" spans="1:13" ht="14.25" customHeight="1" thickBot="1">
      <c r="A28" s="1332" t="s">
        <v>1597</v>
      </c>
      <c r="B28" s="1333">
        <v>70.95</v>
      </c>
      <c r="C28" s="1334">
        <v>68.74</v>
      </c>
      <c r="D28" s="1335">
        <v>96.89</v>
      </c>
      <c r="E28" s="1333">
        <v>74.39</v>
      </c>
      <c r="F28" s="1334">
        <v>73.13</v>
      </c>
      <c r="G28" s="1335">
        <v>98.31</v>
      </c>
      <c r="H28" s="1333">
        <v>61.64</v>
      </c>
      <c r="I28" s="1334">
        <v>58.29</v>
      </c>
      <c r="J28" s="1335">
        <v>94.57</v>
      </c>
      <c r="K28" s="1333">
        <v>61.66</v>
      </c>
      <c r="L28" s="1334">
        <v>58.41</v>
      </c>
      <c r="M28" s="1335">
        <v>94.73</v>
      </c>
    </row>
    <row r="29" spans="1:10" ht="20.25" customHeight="1">
      <c r="A29" s="1336" t="s">
        <v>1459</v>
      </c>
      <c r="B29" s="1337"/>
      <c r="C29" s="1337"/>
      <c r="D29" s="1337"/>
      <c r="E29" s="1337"/>
      <c r="F29" s="1337"/>
      <c r="G29" s="1337"/>
      <c r="H29" s="1337"/>
      <c r="I29" s="1337"/>
      <c r="J29" s="1337"/>
    </row>
    <row r="30" ht="12.75">
      <c r="A30" s="1160" t="s">
        <v>1460</v>
      </c>
    </row>
  </sheetData>
  <mergeCells count="1">
    <mergeCell ref="A4:A5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F28" sqref="F28"/>
    </sheetView>
  </sheetViews>
  <sheetFormatPr defaultColWidth="9.00390625" defaultRowHeight="12.75"/>
  <cols>
    <col min="1" max="1" width="40.625" style="1340" customWidth="1"/>
    <col min="2" max="3" width="8.125" style="1340" customWidth="1"/>
    <col min="4" max="4" width="9.875" style="1340" customWidth="1"/>
    <col min="5" max="6" width="8.375" style="1340" customWidth="1"/>
    <col min="7" max="10" width="8.125" style="1340" customWidth="1"/>
    <col min="11" max="11" width="7.625" style="1340" customWidth="1"/>
    <col min="12" max="12" width="7.125" style="1340" customWidth="1"/>
    <col min="13" max="13" width="7.625" style="1340" customWidth="1"/>
    <col min="14" max="16384" width="9.125" style="1340" customWidth="1"/>
  </cols>
  <sheetData>
    <row r="1" s="1338" customFormat="1" ht="16.5" customHeight="1">
      <c r="A1" s="1321" t="s">
        <v>1600</v>
      </c>
    </row>
    <row r="2" s="1338" customFormat="1" ht="14.25" customHeight="1">
      <c r="A2" s="1321" t="s">
        <v>1462</v>
      </c>
    </row>
    <row r="3" spans="1:13" ht="18" customHeight="1" thickBot="1">
      <c r="A3" s="1339" t="s">
        <v>1601</v>
      </c>
      <c r="M3" s="1341" t="s">
        <v>1602</v>
      </c>
    </row>
    <row r="4" spans="1:13" s="1339" customFormat="1" ht="18" customHeight="1">
      <c r="A4" s="2077" t="s">
        <v>431</v>
      </c>
      <c r="B4" s="1168" t="s">
        <v>1465</v>
      </c>
      <c r="C4" s="1169"/>
      <c r="D4" s="1170"/>
      <c r="E4" s="1168" t="s">
        <v>465</v>
      </c>
      <c r="F4" s="1169"/>
      <c r="G4" s="1170"/>
      <c r="H4" s="1168" t="s">
        <v>1466</v>
      </c>
      <c r="I4" s="1169"/>
      <c r="J4" s="1170"/>
      <c r="K4" s="1168" t="s">
        <v>1502</v>
      </c>
      <c r="L4" s="1169"/>
      <c r="M4" s="1170"/>
    </row>
    <row r="5" spans="1:13" s="1339" customFormat="1" ht="30" customHeight="1" thickBot="1">
      <c r="A5" s="2079"/>
      <c r="B5" s="1171">
        <v>2000</v>
      </c>
      <c r="C5" s="1172">
        <v>2001</v>
      </c>
      <c r="D5" s="1173" t="s">
        <v>1468</v>
      </c>
      <c r="E5" s="1171">
        <v>2000</v>
      </c>
      <c r="F5" s="1172">
        <v>2001</v>
      </c>
      <c r="G5" s="1173" t="s">
        <v>1468</v>
      </c>
      <c r="H5" s="1171">
        <v>2000</v>
      </c>
      <c r="I5" s="1172">
        <v>2001</v>
      </c>
      <c r="J5" s="1173" t="s">
        <v>1468</v>
      </c>
      <c r="K5" s="1171">
        <v>2000</v>
      </c>
      <c r="L5" s="1172">
        <v>2001</v>
      </c>
      <c r="M5" s="1173" t="s">
        <v>1468</v>
      </c>
    </row>
    <row r="6" spans="1:13" s="1346" customFormat="1" ht="13.5" customHeight="1">
      <c r="A6" s="1342" t="s">
        <v>1603</v>
      </c>
      <c r="B6" s="1343">
        <v>11397</v>
      </c>
      <c r="C6" s="1344">
        <v>11587</v>
      </c>
      <c r="D6" s="1345">
        <v>101.67</v>
      </c>
      <c r="E6" s="1343">
        <v>9322</v>
      </c>
      <c r="F6" s="1344">
        <v>9163</v>
      </c>
      <c r="G6" s="1345">
        <v>98.29</v>
      </c>
      <c r="H6" s="1343">
        <v>15436</v>
      </c>
      <c r="I6" s="1344">
        <v>15617</v>
      </c>
      <c r="J6" s="1345">
        <v>101.17</v>
      </c>
      <c r="K6" s="1343">
        <v>14174</v>
      </c>
      <c r="L6" s="1344">
        <v>13965</v>
      </c>
      <c r="M6" s="1345">
        <v>98.52</v>
      </c>
    </row>
    <row r="7" spans="1:13" s="1346" customFormat="1" ht="13.5" customHeight="1">
      <c r="A7" s="1347" t="s">
        <v>1604</v>
      </c>
      <c r="B7" s="1348">
        <v>6916</v>
      </c>
      <c r="C7" s="1143">
        <v>7517</v>
      </c>
      <c r="D7" s="1274">
        <v>108.69</v>
      </c>
      <c r="E7" s="1348">
        <v>5515</v>
      </c>
      <c r="F7" s="1143">
        <v>5628</v>
      </c>
      <c r="G7" s="1274">
        <v>102.04</v>
      </c>
      <c r="H7" s="1348">
        <v>9625</v>
      </c>
      <c r="I7" s="1143">
        <v>10647</v>
      </c>
      <c r="J7" s="1274">
        <v>110.62</v>
      </c>
      <c r="K7" s="1348">
        <v>8563</v>
      </c>
      <c r="L7" s="1143">
        <v>9272</v>
      </c>
      <c r="M7" s="1274">
        <v>108.28</v>
      </c>
    </row>
    <row r="8" spans="1:13" s="1346" customFormat="1" ht="13.5" customHeight="1">
      <c r="A8" s="1347" t="s">
        <v>1605</v>
      </c>
      <c r="B8" s="1348">
        <v>4481</v>
      </c>
      <c r="C8" s="1143">
        <v>4070</v>
      </c>
      <c r="D8" s="1274">
        <v>90.83</v>
      </c>
      <c r="E8" s="1348">
        <v>3807</v>
      </c>
      <c r="F8" s="1143">
        <v>3535</v>
      </c>
      <c r="G8" s="1274">
        <v>92.86</v>
      </c>
      <c r="H8" s="1348">
        <v>5811</v>
      </c>
      <c r="I8" s="1143">
        <v>4970</v>
      </c>
      <c r="J8" s="1274">
        <v>85.53</v>
      </c>
      <c r="K8" s="1348">
        <v>5611</v>
      </c>
      <c r="L8" s="1143">
        <v>4693</v>
      </c>
      <c r="M8" s="1274">
        <v>83.64</v>
      </c>
    </row>
    <row r="9" spans="1:13" s="1346" customFormat="1" ht="13.5" customHeight="1">
      <c r="A9" s="1347" t="s">
        <v>1606</v>
      </c>
      <c r="B9" s="1348">
        <v>2545</v>
      </c>
      <c r="C9" s="1143">
        <v>2141</v>
      </c>
      <c r="D9" s="1274">
        <v>84.15</v>
      </c>
      <c r="E9" s="1348">
        <v>3154</v>
      </c>
      <c r="F9" s="1143">
        <v>2810</v>
      </c>
      <c r="G9" s="1274">
        <v>89.09</v>
      </c>
      <c r="H9" s="1348">
        <v>1407</v>
      </c>
      <c r="I9" s="1143">
        <v>1063</v>
      </c>
      <c r="J9" s="1274">
        <v>75.58</v>
      </c>
      <c r="K9" s="1348">
        <v>1406</v>
      </c>
      <c r="L9" s="1143">
        <v>1051</v>
      </c>
      <c r="M9" s="1274">
        <v>74.74</v>
      </c>
    </row>
    <row r="10" spans="1:13" s="1346" customFormat="1" ht="13.5" customHeight="1">
      <c r="A10" s="1347" t="s">
        <v>1607</v>
      </c>
      <c r="B10" s="1348">
        <v>4897</v>
      </c>
      <c r="C10" s="1143">
        <v>4750</v>
      </c>
      <c r="D10" s="1274">
        <v>97.01</v>
      </c>
      <c r="E10" s="1348">
        <v>4191</v>
      </c>
      <c r="F10" s="1143">
        <v>4051</v>
      </c>
      <c r="G10" s="1274">
        <v>96.67</v>
      </c>
      <c r="H10" s="1348">
        <v>6291</v>
      </c>
      <c r="I10" s="1143">
        <v>5934</v>
      </c>
      <c r="J10" s="1274">
        <v>94.32</v>
      </c>
      <c r="K10" s="1348">
        <v>5583</v>
      </c>
      <c r="L10" s="1143">
        <v>4981</v>
      </c>
      <c r="M10" s="1274">
        <v>89.23</v>
      </c>
    </row>
    <row r="11" spans="1:13" s="1346" customFormat="1" ht="13.5" customHeight="1">
      <c r="A11" s="1347" t="s">
        <v>1608</v>
      </c>
      <c r="B11" s="1348">
        <v>2712</v>
      </c>
      <c r="C11" s="1143">
        <v>2915</v>
      </c>
      <c r="D11" s="1274">
        <v>107.46</v>
      </c>
      <c r="E11" s="1348">
        <v>2047</v>
      </c>
      <c r="F11" s="1143">
        <v>2127</v>
      </c>
      <c r="G11" s="1274">
        <v>103.88</v>
      </c>
      <c r="H11" s="1348">
        <v>4005</v>
      </c>
      <c r="I11" s="1143">
        <v>4227</v>
      </c>
      <c r="J11" s="1274">
        <v>105.54</v>
      </c>
      <c r="K11" s="1348">
        <v>3475</v>
      </c>
      <c r="L11" s="1143">
        <v>3745</v>
      </c>
      <c r="M11" s="1274">
        <v>107.79</v>
      </c>
    </row>
    <row r="12" spans="1:13" s="1346" customFormat="1" ht="13.5" customHeight="1">
      <c r="A12" s="1347" t="s">
        <v>1609</v>
      </c>
      <c r="B12" s="1348">
        <v>80</v>
      </c>
      <c r="C12" s="1143">
        <v>31</v>
      </c>
      <c r="D12" s="1274">
        <v>38.57</v>
      </c>
      <c r="E12" s="1348">
        <v>91</v>
      </c>
      <c r="F12" s="1143">
        <v>50</v>
      </c>
      <c r="G12" s="1274">
        <v>54.9</v>
      </c>
      <c r="H12" s="1348">
        <v>59</v>
      </c>
      <c r="I12" s="1143">
        <v>0</v>
      </c>
      <c r="J12" s="1274" t="s">
        <v>1472</v>
      </c>
      <c r="K12" s="1348">
        <v>59</v>
      </c>
      <c r="L12" s="1143">
        <v>-12</v>
      </c>
      <c r="M12" s="1274" t="s">
        <v>1472</v>
      </c>
    </row>
    <row r="13" spans="1:13" s="1346" customFormat="1" ht="13.5" customHeight="1">
      <c r="A13" s="1347" t="s">
        <v>1610</v>
      </c>
      <c r="B13" s="1348">
        <v>689</v>
      </c>
      <c r="C13" s="1143">
        <v>500</v>
      </c>
      <c r="D13" s="1274">
        <v>72.54</v>
      </c>
      <c r="E13" s="1348">
        <v>768</v>
      </c>
      <c r="F13" s="1143">
        <v>558</v>
      </c>
      <c r="G13" s="1274">
        <v>72.69</v>
      </c>
      <c r="H13" s="1348">
        <v>545</v>
      </c>
      <c r="I13" s="1143">
        <v>408</v>
      </c>
      <c r="J13" s="1274">
        <v>74.89</v>
      </c>
      <c r="K13" s="1348">
        <v>537</v>
      </c>
      <c r="L13" s="1143">
        <v>352</v>
      </c>
      <c r="M13" s="1274">
        <v>65.53</v>
      </c>
    </row>
    <row r="14" spans="1:13" s="1346" customFormat="1" ht="13.5" customHeight="1">
      <c r="A14" s="1347" t="s">
        <v>1611</v>
      </c>
      <c r="B14" s="1348">
        <v>944</v>
      </c>
      <c r="C14" s="1143">
        <v>699</v>
      </c>
      <c r="D14" s="1274">
        <v>74.03</v>
      </c>
      <c r="E14" s="1348">
        <v>908</v>
      </c>
      <c r="F14" s="1143">
        <v>801</v>
      </c>
      <c r="G14" s="1274">
        <v>88.23</v>
      </c>
      <c r="H14" s="1348">
        <v>1022</v>
      </c>
      <c r="I14" s="1143">
        <v>537</v>
      </c>
      <c r="J14" s="1274">
        <v>52.56</v>
      </c>
      <c r="K14" s="1348">
        <v>1018</v>
      </c>
      <c r="L14" s="1143">
        <v>420</v>
      </c>
      <c r="M14" s="1274">
        <v>41.21</v>
      </c>
    </row>
    <row r="15" spans="1:13" s="1346" customFormat="1" ht="13.5" customHeight="1">
      <c r="A15" s="1347" t="s">
        <v>1612</v>
      </c>
      <c r="B15" s="1348">
        <v>677</v>
      </c>
      <c r="C15" s="1143">
        <v>505</v>
      </c>
      <c r="D15" s="1274">
        <v>74.63</v>
      </c>
      <c r="E15" s="1348">
        <v>649</v>
      </c>
      <c r="F15" s="1143">
        <v>572</v>
      </c>
      <c r="G15" s="1274">
        <v>88.21</v>
      </c>
      <c r="H15" s="1348">
        <v>737</v>
      </c>
      <c r="I15" s="1143">
        <v>400</v>
      </c>
      <c r="J15" s="1274">
        <v>54.2</v>
      </c>
      <c r="K15" s="1348">
        <v>733</v>
      </c>
      <c r="L15" s="1143">
        <v>299</v>
      </c>
      <c r="M15" s="1274">
        <v>40.74</v>
      </c>
    </row>
    <row r="16" spans="1:13" s="1346" customFormat="1" ht="13.5" customHeight="1">
      <c r="A16" s="1347" t="s">
        <v>1613</v>
      </c>
      <c r="B16" s="1348">
        <v>242</v>
      </c>
      <c r="C16" s="1143">
        <v>161</v>
      </c>
      <c r="D16" s="1274">
        <v>66.59</v>
      </c>
      <c r="E16" s="1348">
        <v>235</v>
      </c>
      <c r="F16" s="1143">
        <v>199</v>
      </c>
      <c r="G16" s="1274">
        <v>84.47</v>
      </c>
      <c r="H16" s="1348">
        <v>258</v>
      </c>
      <c r="I16" s="1143">
        <v>101</v>
      </c>
      <c r="J16" s="1274">
        <v>39.29</v>
      </c>
      <c r="K16" s="1348">
        <v>258</v>
      </c>
      <c r="L16" s="1143">
        <v>84</v>
      </c>
      <c r="M16" s="1274">
        <v>32.75</v>
      </c>
    </row>
    <row r="17" spans="1:13" s="1346" customFormat="1" ht="13.5" customHeight="1">
      <c r="A17" s="1349" t="s">
        <v>1614</v>
      </c>
      <c r="B17" s="1350">
        <v>4758</v>
      </c>
      <c r="C17" s="1351">
        <v>4801</v>
      </c>
      <c r="D17" s="1352">
        <v>100.91</v>
      </c>
      <c r="E17" s="1350">
        <v>4529</v>
      </c>
      <c r="F17" s="1351">
        <v>4395</v>
      </c>
      <c r="G17" s="1352">
        <v>97.04</v>
      </c>
      <c r="H17" s="1350">
        <v>5196</v>
      </c>
      <c r="I17" s="1351">
        <v>5470</v>
      </c>
      <c r="J17" s="1352">
        <v>105.27</v>
      </c>
      <c r="K17" s="1350">
        <v>4400</v>
      </c>
      <c r="L17" s="1351">
        <v>4541</v>
      </c>
      <c r="M17" s="1352">
        <v>103.2</v>
      </c>
    </row>
    <row r="18" spans="1:13" s="1346" customFormat="1" ht="13.5" customHeight="1">
      <c r="A18" s="1347" t="s">
        <v>1604</v>
      </c>
      <c r="B18" s="1348">
        <v>4462</v>
      </c>
      <c r="C18" s="1143">
        <v>4547</v>
      </c>
      <c r="D18" s="1274">
        <v>101.9</v>
      </c>
      <c r="E18" s="1348">
        <v>4201</v>
      </c>
      <c r="F18" s="1143">
        <v>4078</v>
      </c>
      <c r="G18" s="1274">
        <v>97.07</v>
      </c>
      <c r="H18" s="1348">
        <v>4966</v>
      </c>
      <c r="I18" s="1143">
        <v>5323</v>
      </c>
      <c r="J18" s="1274">
        <v>107.18</v>
      </c>
      <c r="K18" s="1348">
        <v>4228</v>
      </c>
      <c r="L18" s="1143">
        <v>4430</v>
      </c>
      <c r="M18" s="1274">
        <v>104.77</v>
      </c>
    </row>
    <row r="19" spans="1:13" s="1346" customFormat="1" ht="13.5" customHeight="1">
      <c r="A19" s="1347" t="s">
        <v>1615</v>
      </c>
      <c r="B19" s="1348">
        <v>296</v>
      </c>
      <c r="C19" s="1143">
        <v>254</v>
      </c>
      <c r="D19" s="1274">
        <v>85.97</v>
      </c>
      <c r="E19" s="1348">
        <v>327</v>
      </c>
      <c r="F19" s="1143">
        <v>316</v>
      </c>
      <c r="G19" s="1274">
        <v>96.71</v>
      </c>
      <c r="H19" s="1348">
        <v>230</v>
      </c>
      <c r="I19" s="1143">
        <v>147</v>
      </c>
      <c r="J19" s="1274">
        <v>64.09</v>
      </c>
      <c r="K19" s="1348">
        <v>172</v>
      </c>
      <c r="L19" s="1143">
        <v>111</v>
      </c>
      <c r="M19" s="1274">
        <v>64.54</v>
      </c>
    </row>
    <row r="20" spans="1:13" s="1353" customFormat="1" ht="13.5" customHeight="1">
      <c r="A20" s="1347" t="s">
        <v>1616</v>
      </c>
      <c r="B20" s="1348">
        <v>2882</v>
      </c>
      <c r="C20" s="1143">
        <v>2736</v>
      </c>
      <c r="D20" s="1274">
        <v>94.93</v>
      </c>
      <c r="E20" s="1348">
        <v>2888</v>
      </c>
      <c r="F20" s="1143">
        <v>2724</v>
      </c>
      <c r="G20" s="1274">
        <v>94.3</v>
      </c>
      <c r="H20" s="1348">
        <v>2871</v>
      </c>
      <c r="I20" s="1143">
        <v>2757</v>
      </c>
      <c r="J20" s="1274">
        <v>96.02</v>
      </c>
      <c r="K20" s="1348">
        <v>2477</v>
      </c>
      <c r="L20" s="1143">
        <v>2323</v>
      </c>
      <c r="M20" s="1274">
        <v>93.78</v>
      </c>
    </row>
    <row r="21" spans="1:13" s="1353" customFormat="1" ht="13.5" customHeight="1" thickBot="1">
      <c r="A21" s="1354" t="s">
        <v>1617</v>
      </c>
      <c r="B21" s="1355">
        <v>2517</v>
      </c>
      <c r="C21" s="1157">
        <v>2419</v>
      </c>
      <c r="D21" s="1356">
        <v>96.09</v>
      </c>
      <c r="E21" s="1355">
        <v>2522</v>
      </c>
      <c r="F21" s="1157">
        <v>2354</v>
      </c>
      <c r="G21" s="1356">
        <v>93.31</v>
      </c>
      <c r="H21" s="1355">
        <v>2506</v>
      </c>
      <c r="I21" s="1157">
        <v>2525</v>
      </c>
      <c r="J21" s="1356">
        <v>100.79</v>
      </c>
      <c r="K21" s="1355">
        <v>2181</v>
      </c>
      <c r="L21" s="1157">
        <v>2115</v>
      </c>
      <c r="M21" s="1356">
        <v>96.96</v>
      </c>
    </row>
    <row r="22" spans="1:13" s="1353" customFormat="1" ht="13.5" customHeight="1">
      <c r="A22" s="1347" t="s">
        <v>1618</v>
      </c>
      <c r="B22" s="1348">
        <v>6730</v>
      </c>
      <c r="C22" s="1143">
        <v>6637</v>
      </c>
      <c r="D22" s="1274">
        <v>98.61</v>
      </c>
      <c r="E22" s="1348">
        <v>5771</v>
      </c>
      <c r="F22" s="1143">
        <v>5643</v>
      </c>
      <c r="G22" s="1274">
        <v>97.78</v>
      </c>
      <c r="H22" s="1348">
        <v>8443</v>
      </c>
      <c r="I22" s="1143">
        <v>8288</v>
      </c>
      <c r="J22" s="1274">
        <v>98.16</v>
      </c>
      <c r="K22" s="1348">
        <v>7377</v>
      </c>
      <c r="L22" s="1143">
        <v>6737</v>
      </c>
      <c r="M22" s="1274">
        <v>91.32</v>
      </c>
    </row>
    <row r="23" spans="1:13" s="1353" customFormat="1" ht="13.5" customHeight="1">
      <c r="A23" s="1347" t="s">
        <v>1619</v>
      </c>
      <c r="B23" s="1348">
        <v>4650</v>
      </c>
      <c r="C23" s="1143">
        <v>4626</v>
      </c>
      <c r="D23" s="1274">
        <v>99.48</v>
      </c>
      <c r="E23" s="1348">
        <v>3854</v>
      </c>
      <c r="F23" s="1143">
        <v>3844</v>
      </c>
      <c r="G23" s="1274">
        <v>99.74</v>
      </c>
      <c r="H23" s="1348">
        <v>5856</v>
      </c>
      <c r="I23" s="1143">
        <v>5670</v>
      </c>
      <c r="J23" s="1274">
        <v>96.82</v>
      </c>
      <c r="K23" s="1348">
        <v>5239</v>
      </c>
      <c r="L23" s="1143">
        <v>4691</v>
      </c>
      <c r="M23" s="1274">
        <v>89.53</v>
      </c>
    </row>
    <row r="24" spans="1:13" s="1353" customFormat="1" ht="13.5" customHeight="1">
      <c r="A24" s="1347" t="s">
        <v>1620</v>
      </c>
      <c r="B24" s="1357">
        <v>60.83</v>
      </c>
      <c r="C24" s="1358">
        <v>60.21</v>
      </c>
      <c r="D24" s="1359" t="s">
        <v>1456</v>
      </c>
      <c r="E24" s="1357">
        <v>57.4</v>
      </c>
      <c r="F24" s="1358">
        <v>56.27</v>
      </c>
      <c r="G24" s="1359" t="s">
        <v>1456</v>
      </c>
      <c r="H24" s="1357">
        <v>66.26</v>
      </c>
      <c r="I24" s="1358">
        <v>65.24</v>
      </c>
      <c r="J24" s="1359" t="s">
        <v>1456</v>
      </c>
      <c r="K24" s="1357">
        <v>65.8</v>
      </c>
      <c r="L24" s="1358">
        <v>65.77</v>
      </c>
      <c r="M24" s="1359" t="s">
        <v>1456</v>
      </c>
    </row>
    <row r="25" spans="1:13" s="1353" customFormat="1" ht="13.5" customHeight="1">
      <c r="A25" s="1347" t="s">
        <v>1621</v>
      </c>
      <c r="B25" s="1348">
        <v>-2080</v>
      </c>
      <c r="C25" s="1143">
        <v>-2011</v>
      </c>
      <c r="D25" s="1274">
        <v>96.65</v>
      </c>
      <c r="E25" s="1348">
        <v>-1917</v>
      </c>
      <c r="F25" s="1143">
        <v>-1799</v>
      </c>
      <c r="G25" s="1274">
        <v>93.85</v>
      </c>
      <c r="H25" s="1348">
        <v>-2587</v>
      </c>
      <c r="I25" s="1143">
        <v>-2618</v>
      </c>
      <c r="J25" s="1274">
        <v>101.19</v>
      </c>
      <c r="K25" s="1348">
        <v>-2138</v>
      </c>
      <c r="L25" s="1143">
        <v>-2046</v>
      </c>
      <c r="M25" s="1274">
        <v>95.7</v>
      </c>
    </row>
    <row r="26" spans="1:13" s="1353" customFormat="1" ht="13.5" customHeight="1">
      <c r="A26" s="1347" t="s">
        <v>1620</v>
      </c>
      <c r="B26" s="1357">
        <v>34.85</v>
      </c>
      <c r="C26" s="1358">
        <v>33.95</v>
      </c>
      <c r="D26" s="1359" t="s">
        <v>1456</v>
      </c>
      <c r="E26" s="1357">
        <v>40.78</v>
      </c>
      <c r="F26" s="1358">
        <v>41.34</v>
      </c>
      <c r="G26" s="1359" t="s">
        <v>1456</v>
      </c>
      <c r="H26" s="1357">
        <v>25.72</v>
      </c>
      <c r="I26" s="1358">
        <v>24.78</v>
      </c>
      <c r="J26" s="1359" t="s">
        <v>1456</v>
      </c>
      <c r="K26" s="1357">
        <v>26.14</v>
      </c>
      <c r="L26" s="1358">
        <v>24.09</v>
      </c>
      <c r="M26" s="1359" t="s">
        <v>1456</v>
      </c>
    </row>
    <row r="27" spans="1:13" s="1353" customFormat="1" ht="13.5" customHeight="1">
      <c r="A27" s="1347" t="s">
        <v>1622</v>
      </c>
      <c r="B27" s="1348">
        <v>4388</v>
      </c>
      <c r="C27" s="1143">
        <v>4612</v>
      </c>
      <c r="D27" s="1274">
        <v>105.11</v>
      </c>
      <c r="E27" s="1348">
        <v>3352</v>
      </c>
      <c r="F27" s="1143">
        <v>3366</v>
      </c>
      <c r="G27" s="1274">
        <v>100.43</v>
      </c>
      <c r="H27" s="1348">
        <v>5950</v>
      </c>
      <c r="I27" s="1143">
        <v>6460</v>
      </c>
      <c r="J27" s="1274">
        <v>108.58</v>
      </c>
      <c r="K27" s="1348">
        <v>5078</v>
      </c>
      <c r="L27" s="1143">
        <v>5500</v>
      </c>
      <c r="M27" s="1274">
        <v>108.31</v>
      </c>
    </row>
    <row r="28" spans="1:13" s="1353" customFormat="1" ht="13.5" customHeight="1">
      <c r="A28" s="1347" t="s">
        <v>1623</v>
      </c>
      <c r="B28" s="1348">
        <v>2465</v>
      </c>
      <c r="C28" s="1143">
        <v>2631</v>
      </c>
      <c r="D28" s="1274">
        <v>106.74</v>
      </c>
      <c r="E28" s="1348">
        <v>1586</v>
      </c>
      <c r="F28" s="1143">
        <v>1602</v>
      </c>
      <c r="G28" s="1274">
        <v>101.02</v>
      </c>
      <c r="H28" s="1348">
        <v>3439</v>
      </c>
      <c r="I28" s="1143">
        <v>3806</v>
      </c>
      <c r="J28" s="1274">
        <v>110.67</v>
      </c>
      <c r="K28" s="1348">
        <v>2949</v>
      </c>
      <c r="L28" s="1143">
        <v>3436</v>
      </c>
      <c r="M28" s="1274">
        <v>116.51</v>
      </c>
    </row>
    <row r="29" spans="1:13" s="1353" customFormat="1" ht="13.5" customHeight="1">
      <c r="A29" s="1347" t="s">
        <v>1620</v>
      </c>
      <c r="B29" s="1357">
        <v>49.13</v>
      </c>
      <c r="C29" s="1358">
        <v>51.94</v>
      </c>
      <c r="D29" s="1359" t="s">
        <v>1456</v>
      </c>
      <c r="E29" s="1357">
        <v>40.22</v>
      </c>
      <c r="F29" s="1358">
        <v>45.22</v>
      </c>
      <c r="G29" s="1359" t="s">
        <v>1456</v>
      </c>
      <c r="H29" s="1357">
        <v>62.55</v>
      </c>
      <c r="I29" s="1358">
        <v>60.25</v>
      </c>
      <c r="J29" s="1359" t="s">
        <v>1456</v>
      </c>
      <c r="K29" s="1357">
        <v>61.87</v>
      </c>
      <c r="L29" s="1358">
        <v>60.8</v>
      </c>
      <c r="M29" s="1359" t="s">
        <v>1456</v>
      </c>
    </row>
    <row r="30" spans="1:13" s="1353" customFormat="1" ht="13.5" customHeight="1">
      <c r="A30" s="1347" t="s">
        <v>1624</v>
      </c>
      <c r="B30" s="1348">
        <v>-1922</v>
      </c>
      <c r="C30" s="1143">
        <v>-1980</v>
      </c>
      <c r="D30" s="1274">
        <v>103.03</v>
      </c>
      <c r="E30" s="1348">
        <v>-1766</v>
      </c>
      <c r="F30" s="1143">
        <v>-1764</v>
      </c>
      <c r="G30" s="1274">
        <v>99.9</v>
      </c>
      <c r="H30" s="1348">
        <v>-2510</v>
      </c>
      <c r="I30" s="1143">
        <v>-2654</v>
      </c>
      <c r="J30" s="1274">
        <v>105.72</v>
      </c>
      <c r="K30" s="1348">
        <v>-2129</v>
      </c>
      <c r="L30" s="1143">
        <v>-2064</v>
      </c>
      <c r="M30" s="1274">
        <v>96.94</v>
      </c>
    </row>
    <row r="31" spans="1:13" s="1353" customFormat="1" ht="13.5" customHeight="1" thickBot="1">
      <c r="A31" s="1354" t="s">
        <v>1620</v>
      </c>
      <c r="B31" s="1360">
        <v>46.22</v>
      </c>
      <c r="C31" s="1361">
        <v>41.65</v>
      </c>
      <c r="D31" s="1362" t="s">
        <v>1456</v>
      </c>
      <c r="E31" s="1360">
        <v>57.82</v>
      </c>
      <c r="F31" s="1361">
        <v>51.64</v>
      </c>
      <c r="G31" s="1362" t="s">
        <v>1456</v>
      </c>
      <c r="H31" s="1360">
        <v>28.81</v>
      </c>
      <c r="I31" s="1361">
        <v>29.41</v>
      </c>
      <c r="J31" s="1362" t="s">
        <v>1456</v>
      </c>
      <c r="K31" s="1360">
        <v>29.41</v>
      </c>
      <c r="L31" s="1361">
        <v>28.87</v>
      </c>
      <c r="M31" s="1362" t="s">
        <v>1456</v>
      </c>
    </row>
    <row r="32" spans="1:15" ht="20.25" customHeight="1">
      <c r="A32" s="1159" t="s">
        <v>1459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5" customHeight="1">
      <c r="A33" s="1160" t="s">
        <v>1460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5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ht="15">
      <c r="A39" s="1363"/>
    </row>
    <row r="40" ht="15">
      <c r="A40" s="1364"/>
    </row>
  </sheetData>
  <mergeCells count="1">
    <mergeCell ref="A4:A5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H16" sqref="H16"/>
    </sheetView>
  </sheetViews>
  <sheetFormatPr defaultColWidth="9.00390625" defaultRowHeight="12.75"/>
  <cols>
    <col min="1" max="1" width="24.875" style="0" customWidth="1"/>
    <col min="2" max="13" width="9.25390625" style="0" customWidth="1"/>
  </cols>
  <sheetData>
    <row r="1" spans="1:6" ht="16.5" customHeight="1">
      <c r="A1" s="86" t="s">
        <v>1625</v>
      </c>
      <c r="B1" s="34"/>
      <c r="C1" s="34"/>
      <c r="D1" s="34"/>
      <c r="E1" s="34"/>
      <c r="F1" s="34"/>
    </row>
    <row r="2" spans="1:6" ht="16.5" customHeight="1">
      <c r="A2" s="86" t="s">
        <v>1462</v>
      </c>
      <c r="B2" s="1365"/>
      <c r="C2" s="1365"/>
      <c r="D2" s="1365"/>
      <c r="E2" s="34"/>
      <c r="F2" s="34"/>
    </row>
    <row r="3" ht="19.5" customHeight="1" thickBot="1">
      <c r="M3" s="3" t="s">
        <v>1626</v>
      </c>
    </row>
    <row r="4" spans="1:13" ht="28.5" customHeight="1" thickBot="1">
      <c r="A4" s="2081" t="s">
        <v>1627</v>
      </c>
      <c r="B4" s="1366" t="s">
        <v>1545</v>
      </c>
      <c r="C4" s="1367"/>
      <c r="D4" s="1368"/>
      <c r="E4" s="1367" t="s">
        <v>1628</v>
      </c>
      <c r="F4" s="1367"/>
      <c r="G4" s="1368"/>
      <c r="H4" s="1369" t="s">
        <v>1629</v>
      </c>
      <c r="I4" s="1370"/>
      <c r="J4" s="1370"/>
      <c r="K4" s="1370"/>
      <c r="L4" s="1370"/>
      <c r="M4" s="1371"/>
    </row>
    <row r="5" spans="1:13" ht="28.5" customHeight="1" thickBot="1">
      <c r="A5" s="2082"/>
      <c r="B5" s="1373" t="s">
        <v>1630</v>
      </c>
      <c r="C5" s="1374"/>
      <c r="D5" s="1375"/>
      <c r="E5" s="1374" t="s">
        <v>1631</v>
      </c>
      <c r="F5" s="1374"/>
      <c r="G5" s="1375"/>
      <c r="H5" s="1374" t="s">
        <v>1632</v>
      </c>
      <c r="I5" s="1374"/>
      <c r="J5" s="1375"/>
      <c r="K5" s="1374" t="s">
        <v>1633</v>
      </c>
      <c r="L5" s="1374"/>
      <c r="M5" s="1375"/>
    </row>
    <row r="6" spans="1:13" ht="28.5" customHeight="1">
      <c r="A6" s="2082"/>
      <c r="B6" s="2084">
        <v>2000</v>
      </c>
      <c r="C6" s="2086">
        <v>2001</v>
      </c>
      <c r="D6" s="1376" t="s">
        <v>409</v>
      </c>
      <c r="E6" s="2084">
        <v>2000</v>
      </c>
      <c r="F6" s="2086">
        <v>2001</v>
      </c>
      <c r="G6" s="1376" t="s">
        <v>409</v>
      </c>
      <c r="H6" s="2084">
        <v>2000</v>
      </c>
      <c r="I6" s="2086">
        <v>2001</v>
      </c>
      <c r="J6" s="1376" t="s">
        <v>409</v>
      </c>
      <c r="K6" s="2084">
        <v>2000</v>
      </c>
      <c r="L6" s="2086">
        <v>2001</v>
      </c>
      <c r="M6" s="1376" t="s">
        <v>409</v>
      </c>
    </row>
    <row r="7" spans="1:13" ht="28.5" customHeight="1" thickBot="1">
      <c r="A7" s="2083"/>
      <c r="B7" s="2085"/>
      <c r="C7" s="2087"/>
      <c r="D7" s="1377" t="s">
        <v>1634</v>
      </c>
      <c r="E7" s="2085"/>
      <c r="F7" s="2087"/>
      <c r="G7" s="1377" t="s">
        <v>1634</v>
      </c>
      <c r="H7" s="2085"/>
      <c r="I7" s="2087"/>
      <c r="J7" s="1377" t="s">
        <v>1634</v>
      </c>
      <c r="K7" s="2085"/>
      <c r="L7" s="2087"/>
      <c r="M7" s="1377" t="s">
        <v>1634</v>
      </c>
    </row>
    <row r="8" spans="1:13" ht="27.75" customHeight="1">
      <c r="A8" s="773" t="s">
        <v>522</v>
      </c>
      <c r="B8" s="1378">
        <v>179</v>
      </c>
      <c r="C8" s="1379">
        <v>233</v>
      </c>
      <c r="D8" s="1380">
        <v>129.74</v>
      </c>
      <c r="E8" s="1378">
        <v>838</v>
      </c>
      <c r="F8" s="1379">
        <v>971</v>
      </c>
      <c r="G8" s="1380">
        <v>115.79</v>
      </c>
      <c r="H8" s="1378">
        <v>132</v>
      </c>
      <c r="I8" s="1379">
        <v>147</v>
      </c>
      <c r="J8" s="1380">
        <v>111.21</v>
      </c>
      <c r="K8" s="1378">
        <v>10979</v>
      </c>
      <c r="L8" s="1379">
        <v>12210</v>
      </c>
      <c r="M8" s="1380">
        <v>111.21</v>
      </c>
    </row>
    <row r="9" spans="1:13" ht="27.75" customHeight="1">
      <c r="A9" s="773" t="s">
        <v>529</v>
      </c>
      <c r="B9" s="1378">
        <v>155</v>
      </c>
      <c r="C9" s="1379">
        <v>228</v>
      </c>
      <c r="D9" s="1380">
        <v>147.43</v>
      </c>
      <c r="E9" s="1378">
        <v>755</v>
      </c>
      <c r="F9" s="1379">
        <v>865</v>
      </c>
      <c r="G9" s="1380">
        <v>114.47</v>
      </c>
      <c r="H9" s="1378">
        <v>121</v>
      </c>
      <c r="I9" s="1379">
        <v>134</v>
      </c>
      <c r="J9" s="1380">
        <v>110.18</v>
      </c>
      <c r="K9" s="1378">
        <v>10119</v>
      </c>
      <c r="L9" s="1379">
        <v>11148</v>
      </c>
      <c r="M9" s="1380">
        <v>110.18</v>
      </c>
    </row>
    <row r="10" spans="1:13" ht="27.75" customHeight="1">
      <c r="A10" s="773" t="s">
        <v>1635</v>
      </c>
      <c r="B10" s="1378">
        <v>147</v>
      </c>
      <c r="C10" s="1379">
        <v>192</v>
      </c>
      <c r="D10" s="1380">
        <v>130.83</v>
      </c>
      <c r="E10" s="1378">
        <v>732</v>
      </c>
      <c r="F10" s="1379">
        <v>882</v>
      </c>
      <c r="G10" s="1380">
        <v>120.49</v>
      </c>
      <c r="H10" s="1378">
        <v>119</v>
      </c>
      <c r="I10" s="1379">
        <v>130</v>
      </c>
      <c r="J10" s="1380">
        <v>109.35</v>
      </c>
      <c r="K10" s="1378">
        <v>9941</v>
      </c>
      <c r="L10" s="1379">
        <v>10872</v>
      </c>
      <c r="M10" s="1380">
        <v>109.35</v>
      </c>
    </row>
    <row r="11" spans="1:13" ht="27.75" customHeight="1">
      <c r="A11" s="773" t="s">
        <v>1636</v>
      </c>
      <c r="B11" s="1378">
        <v>149</v>
      </c>
      <c r="C11" s="1379">
        <v>245</v>
      </c>
      <c r="D11" s="1380">
        <v>164.19</v>
      </c>
      <c r="E11" s="1378">
        <v>798</v>
      </c>
      <c r="F11" s="1379">
        <v>973</v>
      </c>
      <c r="G11" s="1380">
        <v>122.02</v>
      </c>
      <c r="H11" s="1378">
        <v>111</v>
      </c>
      <c r="I11" s="1379">
        <v>126</v>
      </c>
      <c r="J11" s="1380">
        <v>113.09</v>
      </c>
      <c r="K11" s="1378">
        <v>9291</v>
      </c>
      <c r="L11" s="1379">
        <v>10507</v>
      </c>
      <c r="M11" s="1380">
        <v>113.09</v>
      </c>
    </row>
    <row r="12" spans="1:13" ht="27.75" customHeight="1">
      <c r="A12" s="773" t="s">
        <v>557</v>
      </c>
      <c r="B12" s="1378">
        <v>80</v>
      </c>
      <c r="C12" s="1379">
        <v>109</v>
      </c>
      <c r="D12" s="1380">
        <v>135.84</v>
      </c>
      <c r="E12" s="1378">
        <v>632</v>
      </c>
      <c r="F12" s="1379">
        <v>720</v>
      </c>
      <c r="G12" s="1380">
        <v>114.01</v>
      </c>
      <c r="H12" s="1378">
        <v>107</v>
      </c>
      <c r="I12" s="1379">
        <v>121</v>
      </c>
      <c r="J12" s="1380">
        <v>112.14</v>
      </c>
      <c r="K12" s="1378">
        <v>8958</v>
      </c>
      <c r="L12" s="1379">
        <v>10045</v>
      </c>
      <c r="M12" s="1380">
        <v>112.14</v>
      </c>
    </row>
    <row r="13" spans="1:13" ht="27.75" customHeight="1">
      <c r="A13" s="773" t="s">
        <v>571</v>
      </c>
      <c r="B13" s="1378">
        <v>72</v>
      </c>
      <c r="C13" s="1379">
        <v>110</v>
      </c>
      <c r="D13" s="1380">
        <v>153.82</v>
      </c>
      <c r="E13" s="1378">
        <v>634</v>
      </c>
      <c r="F13" s="1379">
        <v>740</v>
      </c>
      <c r="G13" s="1380">
        <v>116.78</v>
      </c>
      <c r="H13" s="1378">
        <v>109</v>
      </c>
      <c r="I13" s="1379">
        <v>115</v>
      </c>
      <c r="J13" s="1380">
        <v>105.44</v>
      </c>
      <c r="K13" s="1378">
        <v>9068</v>
      </c>
      <c r="L13" s="1379">
        <v>9562</v>
      </c>
      <c r="M13" s="1380">
        <v>105.44</v>
      </c>
    </row>
    <row r="14" spans="1:13" ht="27.75" customHeight="1">
      <c r="A14" s="773" t="s">
        <v>584</v>
      </c>
      <c r="B14" s="1378">
        <v>65</v>
      </c>
      <c r="C14" s="1379">
        <v>82</v>
      </c>
      <c r="D14" s="1380">
        <v>126.42</v>
      </c>
      <c r="E14" s="1378">
        <v>539</v>
      </c>
      <c r="F14" s="1379">
        <v>576</v>
      </c>
      <c r="G14" s="1380">
        <v>106.82</v>
      </c>
      <c r="H14" s="1378">
        <v>102</v>
      </c>
      <c r="I14" s="1379">
        <v>109</v>
      </c>
      <c r="J14" s="1380">
        <v>107.35</v>
      </c>
      <c r="K14" s="1378">
        <v>8492</v>
      </c>
      <c r="L14" s="1379">
        <v>9116</v>
      </c>
      <c r="M14" s="1380">
        <v>107.35</v>
      </c>
    </row>
    <row r="15" spans="1:13" ht="27.75" customHeight="1" thickBot="1">
      <c r="A15" s="773" t="s">
        <v>596</v>
      </c>
      <c r="B15" s="1378">
        <v>56</v>
      </c>
      <c r="C15" s="1379">
        <v>111</v>
      </c>
      <c r="D15" s="1380">
        <v>198.47</v>
      </c>
      <c r="E15" s="1378">
        <v>737</v>
      </c>
      <c r="F15" s="1379">
        <v>874</v>
      </c>
      <c r="G15" s="1380">
        <v>118.63</v>
      </c>
      <c r="H15" s="1378">
        <v>105</v>
      </c>
      <c r="I15" s="1379">
        <v>112</v>
      </c>
      <c r="J15" s="1380">
        <v>107.52</v>
      </c>
      <c r="K15" s="1378">
        <v>8715</v>
      </c>
      <c r="L15" s="1379">
        <v>9371</v>
      </c>
      <c r="M15" s="1380">
        <v>107.52</v>
      </c>
    </row>
    <row r="16" spans="1:13" ht="27.75" customHeight="1" thickBot="1">
      <c r="A16" s="1381" t="s">
        <v>1637</v>
      </c>
      <c r="B16" s="1382">
        <v>112</v>
      </c>
      <c r="C16" s="1383">
        <v>169</v>
      </c>
      <c r="D16" s="1384">
        <v>150.97</v>
      </c>
      <c r="E16" s="1382">
        <v>705</v>
      </c>
      <c r="F16" s="1383">
        <v>826</v>
      </c>
      <c r="G16" s="1384">
        <v>117.23</v>
      </c>
      <c r="H16" s="1382">
        <v>112</v>
      </c>
      <c r="I16" s="1383">
        <v>123</v>
      </c>
      <c r="J16" s="1384">
        <v>110.1</v>
      </c>
      <c r="K16" s="1382">
        <v>9324</v>
      </c>
      <c r="L16" s="1383">
        <v>10265</v>
      </c>
      <c r="M16" s="1384">
        <v>110.1</v>
      </c>
    </row>
    <row r="17" s="51" customFormat="1" ht="20.25" customHeight="1">
      <c r="A17" s="108" t="s">
        <v>1638</v>
      </c>
    </row>
    <row r="18" s="51" customFormat="1" ht="15" customHeight="1">
      <c r="A18" s="1160" t="s">
        <v>1460</v>
      </c>
    </row>
  </sheetData>
  <mergeCells count="9">
    <mergeCell ref="L6:L7"/>
    <mergeCell ref="F6:F7"/>
    <mergeCell ref="H6:H7"/>
    <mergeCell ref="I6:I7"/>
    <mergeCell ref="K6:K7"/>
    <mergeCell ref="A4:A7"/>
    <mergeCell ref="B6:B7"/>
    <mergeCell ref="C6:C7"/>
    <mergeCell ref="E6:E7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K24"/>
  <sheetViews>
    <sheetView workbookViewId="0" topLeftCell="A1">
      <selection activeCell="E20" sqref="E20"/>
    </sheetView>
  </sheetViews>
  <sheetFormatPr defaultColWidth="9.00390625" defaultRowHeight="12.75"/>
  <cols>
    <col min="1" max="1" width="31.875" style="1394" customWidth="1"/>
    <col min="2" max="9" width="13.25390625" style="1394" customWidth="1"/>
    <col min="10" max="16384" width="9.125" style="1394" customWidth="1"/>
  </cols>
  <sheetData>
    <row r="1" s="1386" customFormat="1" ht="16.5" customHeight="1">
      <c r="A1" s="1385" t="s">
        <v>1639</v>
      </c>
    </row>
    <row r="2" spans="1:7" s="1386" customFormat="1" ht="16.5" customHeight="1">
      <c r="A2" s="1262" t="s">
        <v>1462</v>
      </c>
      <c r="G2" s="1387"/>
    </row>
    <row r="3" spans="1:9" s="1386" customFormat="1" ht="20.25" customHeight="1" thickBot="1">
      <c r="A3" s="1385"/>
      <c r="G3" s="1388"/>
      <c r="I3" s="1389" t="s">
        <v>1640</v>
      </c>
    </row>
    <row r="4" spans="1:9" ht="18" customHeight="1">
      <c r="A4" s="2088" t="s">
        <v>1641</v>
      </c>
      <c r="B4" s="1390" t="s">
        <v>1642</v>
      </c>
      <c r="C4" s="1391"/>
      <c r="D4" s="1391"/>
      <c r="E4" s="1392"/>
      <c r="F4" s="1393" t="s">
        <v>1643</v>
      </c>
      <c r="G4" s="1391"/>
      <c r="H4" s="1391"/>
      <c r="I4" s="1392"/>
    </row>
    <row r="5" spans="1:9" ht="48" thickBot="1">
      <c r="A5" s="2089"/>
      <c r="B5" s="1395" t="s">
        <v>1644</v>
      </c>
      <c r="C5" s="1396" t="s">
        <v>1645</v>
      </c>
      <c r="D5" s="1397" t="s">
        <v>1646</v>
      </c>
      <c r="E5" s="1398" t="s">
        <v>1647</v>
      </c>
      <c r="F5" s="1399" t="s">
        <v>1644</v>
      </c>
      <c r="G5" s="1396" t="s">
        <v>1648</v>
      </c>
      <c r="H5" s="1400" t="s">
        <v>1649</v>
      </c>
      <c r="I5" s="1398" t="s">
        <v>1650</v>
      </c>
    </row>
    <row r="6" spans="1:9" ht="18.75" customHeight="1">
      <c r="A6" s="1401" t="s">
        <v>751</v>
      </c>
      <c r="B6" s="1402">
        <v>43</v>
      </c>
      <c r="C6" s="1403">
        <v>144</v>
      </c>
      <c r="D6" s="1404">
        <v>52</v>
      </c>
      <c r="E6" s="1405">
        <v>94.87</v>
      </c>
      <c r="F6" s="1406">
        <v>20</v>
      </c>
      <c r="G6" s="1407">
        <v>-87</v>
      </c>
      <c r="H6" s="1407">
        <v>24</v>
      </c>
      <c r="I6" s="1405">
        <v>109.67</v>
      </c>
    </row>
    <row r="7" spans="1:9" ht="18.75" customHeight="1">
      <c r="A7" s="1408" t="s">
        <v>1651</v>
      </c>
      <c r="B7" s="1409">
        <v>4.83</v>
      </c>
      <c r="C7" s="1410">
        <v>8.42</v>
      </c>
      <c r="D7" s="1411">
        <v>4</v>
      </c>
      <c r="E7" s="1412" t="s">
        <v>1652</v>
      </c>
      <c r="F7" s="1413">
        <v>5.81</v>
      </c>
      <c r="G7" s="1410">
        <v>7.18</v>
      </c>
      <c r="H7" s="1410">
        <v>5.22</v>
      </c>
      <c r="I7" s="1412" t="s">
        <v>1652</v>
      </c>
    </row>
    <row r="8" spans="1:9" ht="18.75" customHeight="1">
      <c r="A8" s="1401" t="s">
        <v>752</v>
      </c>
      <c r="B8" s="1402">
        <v>136</v>
      </c>
      <c r="C8" s="1407">
        <v>269</v>
      </c>
      <c r="D8" s="1404">
        <v>173</v>
      </c>
      <c r="E8" s="1405">
        <v>97.03</v>
      </c>
      <c r="F8" s="1406">
        <v>37</v>
      </c>
      <c r="G8" s="1407">
        <v>-129</v>
      </c>
      <c r="H8" s="1407">
        <v>46</v>
      </c>
      <c r="I8" s="1405">
        <v>106.5</v>
      </c>
    </row>
    <row r="9" spans="1:9" ht="18.75" customHeight="1">
      <c r="A9" s="1414" t="s">
        <v>1651</v>
      </c>
      <c r="B9" s="1409">
        <v>15.28</v>
      </c>
      <c r="C9" s="1410">
        <v>15.76</v>
      </c>
      <c r="D9" s="1411">
        <v>13.23</v>
      </c>
      <c r="E9" s="1412" t="s">
        <v>1652</v>
      </c>
      <c r="F9" s="1413">
        <v>10.76</v>
      </c>
      <c r="G9" s="1410">
        <v>10.73</v>
      </c>
      <c r="H9" s="1410">
        <v>9.89</v>
      </c>
      <c r="I9" s="1412" t="s">
        <v>1652</v>
      </c>
    </row>
    <row r="10" spans="1:9" ht="18.75" customHeight="1">
      <c r="A10" s="1401" t="s">
        <v>1653</v>
      </c>
      <c r="B10" s="1402">
        <v>92</v>
      </c>
      <c r="C10" s="1407">
        <v>219</v>
      </c>
      <c r="D10" s="1404">
        <v>113</v>
      </c>
      <c r="E10" s="1405">
        <v>96.27</v>
      </c>
      <c r="F10" s="1406">
        <v>24</v>
      </c>
      <c r="G10" s="1407">
        <v>-101</v>
      </c>
      <c r="H10" s="1407">
        <v>27</v>
      </c>
      <c r="I10" s="1405">
        <v>111.54</v>
      </c>
    </row>
    <row r="11" spans="1:37" ht="18.75" customHeight="1">
      <c r="A11" s="1408" t="s">
        <v>1651</v>
      </c>
      <c r="B11" s="1409">
        <v>10.34</v>
      </c>
      <c r="C11" s="1410">
        <v>12.82</v>
      </c>
      <c r="D11" s="1411">
        <v>8.68</v>
      </c>
      <c r="E11" s="1412" t="s">
        <v>1652</v>
      </c>
      <c r="F11" s="1413">
        <v>6.98</v>
      </c>
      <c r="G11" s="1410">
        <v>8.34</v>
      </c>
      <c r="H11" s="1410">
        <v>5.82</v>
      </c>
      <c r="I11" s="1412" t="s">
        <v>1652</v>
      </c>
      <c r="J11" s="1415"/>
      <c r="K11" s="1415"/>
      <c r="L11" s="1415"/>
      <c r="M11" s="1415"/>
      <c r="N11" s="1415"/>
      <c r="O11" s="1415"/>
      <c r="P11" s="1415"/>
      <c r="Q11" s="1415"/>
      <c r="R11" s="1415"/>
      <c r="S11" s="1415"/>
      <c r="T11" s="1415"/>
      <c r="U11" s="1415"/>
      <c r="V11" s="1415"/>
      <c r="W11" s="1415"/>
      <c r="X11" s="1415"/>
      <c r="Y11" s="1415"/>
      <c r="Z11" s="1415"/>
      <c r="AA11" s="1415"/>
      <c r="AB11" s="1415"/>
      <c r="AC11" s="1415"/>
      <c r="AD11" s="1415"/>
      <c r="AE11" s="1415"/>
      <c r="AF11" s="1415"/>
      <c r="AG11" s="1415"/>
      <c r="AH11" s="1415"/>
      <c r="AI11" s="1415"/>
      <c r="AJ11" s="1415"/>
      <c r="AK11" s="1415"/>
    </row>
    <row r="12" spans="1:9" ht="18.75" customHeight="1">
      <c r="A12" s="1401" t="s">
        <v>1654</v>
      </c>
      <c r="B12" s="1402">
        <v>182</v>
      </c>
      <c r="C12" s="1407">
        <v>579</v>
      </c>
      <c r="D12" s="1404">
        <v>273</v>
      </c>
      <c r="E12" s="1405">
        <v>95.69</v>
      </c>
      <c r="F12" s="1406">
        <v>43</v>
      </c>
      <c r="G12" s="1407">
        <v>-192</v>
      </c>
      <c r="H12" s="1407">
        <v>38</v>
      </c>
      <c r="I12" s="1405">
        <v>109.43</v>
      </c>
    </row>
    <row r="13" spans="1:9" ht="18.75" customHeight="1">
      <c r="A13" s="1414" t="s">
        <v>1651</v>
      </c>
      <c r="B13" s="1409">
        <v>20.45</v>
      </c>
      <c r="C13" s="1410">
        <v>33.91</v>
      </c>
      <c r="D13" s="1411">
        <v>20.91</v>
      </c>
      <c r="E13" s="1412" t="s">
        <v>1652</v>
      </c>
      <c r="F13" s="1413">
        <v>12.5</v>
      </c>
      <c r="G13" s="1410">
        <v>15.89</v>
      </c>
      <c r="H13" s="1410">
        <v>8.18</v>
      </c>
      <c r="I13" s="1412" t="s">
        <v>1652</v>
      </c>
    </row>
    <row r="14" spans="1:9" ht="18.75" customHeight="1">
      <c r="A14" s="1401" t="s">
        <v>755</v>
      </c>
      <c r="B14" s="1402">
        <v>86</v>
      </c>
      <c r="C14" s="1407">
        <v>78</v>
      </c>
      <c r="D14" s="1404">
        <v>151</v>
      </c>
      <c r="E14" s="1405">
        <v>98.11</v>
      </c>
      <c r="F14" s="1406">
        <v>28</v>
      </c>
      <c r="G14" s="1407">
        <v>-69</v>
      </c>
      <c r="H14" s="1407">
        <v>49</v>
      </c>
      <c r="I14" s="1405">
        <v>106.07</v>
      </c>
    </row>
    <row r="15" spans="1:9" ht="18.75" customHeight="1">
      <c r="A15" s="1408" t="s">
        <v>1651</v>
      </c>
      <c r="B15" s="1409">
        <v>9.66</v>
      </c>
      <c r="C15" s="1410">
        <v>4.6</v>
      </c>
      <c r="D15" s="1411">
        <v>11.54</v>
      </c>
      <c r="E15" s="1412" t="s">
        <v>1652</v>
      </c>
      <c r="F15" s="1413">
        <v>8.14</v>
      </c>
      <c r="G15" s="1410">
        <v>5.68</v>
      </c>
      <c r="H15" s="1410">
        <v>10.46</v>
      </c>
      <c r="I15" s="1412" t="s">
        <v>1652</v>
      </c>
    </row>
    <row r="16" spans="1:9" ht="18.75" customHeight="1">
      <c r="A16" s="1401" t="s">
        <v>1655</v>
      </c>
      <c r="B16" s="1402">
        <v>121</v>
      </c>
      <c r="C16" s="1407">
        <v>143</v>
      </c>
      <c r="D16" s="1404">
        <v>197</v>
      </c>
      <c r="E16" s="1405">
        <v>97.3</v>
      </c>
      <c r="F16" s="1406">
        <v>59</v>
      </c>
      <c r="G16" s="1407">
        <v>-242</v>
      </c>
      <c r="H16" s="1407">
        <v>84</v>
      </c>
      <c r="I16" s="1405">
        <v>112.82</v>
      </c>
    </row>
    <row r="17" spans="1:9" ht="18.75" customHeight="1">
      <c r="A17" s="1408" t="s">
        <v>1651</v>
      </c>
      <c r="B17" s="1409">
        <v>13.6</v>
      </c>
      <c r="C17" s="1410">
        <v>8.37</v>
      </c>
      <c r="D17" s="1411">
        <v>15.05</v>
      </c>
      <c r="E17" s="1412" t="s">
        <v>1652</v>
      </c>
      <c r="F17" s="1413">
        <v>17.15</v>
      </c>
      <c r="G17" s="1410">
        <v>20.08</v>
      </c>
      <c r="H17" s="1410">
        <v>18.01</v>
      </c>
      <c r="I17" s="1412" t="s">
        <v>1652</v>
      </c>
    </row>
    <row r="18" spans="1:9" ht="18.75" customHeight="1">
      <c r="A18" s="1401" t="s">
        <v>1656</v>
      </c>
      <c r="B18" s="1402">
        <v>127</v>
      </c>
      <c r="C18" s="1407">
        <v>108</v>
      </c>
      <c r="D18" s="1404">
        <v>185</v>
      </c>
      <c r="E18" s="1405">
        <v>97.26</v>
      </c>
      <c r="F18" s="1406">
        <v>80</v>
      </c>
      <c r="G18" s="1407">
        <v>-214</v>
      </c>
      <c r="H18" s="1407">
        <v>116</v>
      </c>
      <c r="I18" s="1405">
        <v>110.77</v>
      </c>
    </row>
    <row r="19" spans="1:9" ht="18.75" customHeight="1">
      <c r="A19" s="1408" t="s">
        <v>1651</v>
      </c>
      <c r="B19" s="1409">
        <v>14.27</v>
      </c>
      <c r="C19" s="1410">
        <v>6.31</v>
      </c>
      <c r="D19" s="1411">
        <v>14.13</v>
      </c>
      <c r="E19" s="1412" t="s">
        <v>1652</v>
      </c>
      <c r="F19" s="1413">
        <v>23.26</v>
      </c>
      <c r="G19" s="1410">
        <v>17.75</v>
      </c>
      <c r="H19" s="1410">
        <v>24.93</v>
      </c>
      <c r="I19" s="1412" t="s">
        <v>1652</v>
      </c>
    </row>
    <row r="20" spans="1:9" ht="18.75" customHeight="1">
      <c r="A20" s="1401" t="s">
        <v>758</v>
      </c>
      <c r="B20" s="1402">
        <v>103</v>
      </c>
      <c r="C20" s="1407">
        <v>168</v>
      </c>
      <c r="D20" s="1404">
        <v>163</v>
      </c>
      <c r="E20" s="1405">
        <v>96.91</v>
      </c>
      <c r="F20" s="1406">
        <v>53</v>
      </c>
      <c r="G20" s="1407">
        <v>-173</v>
      </c>
      <c r="H20" s="1407">
        <v>81</v>
      </c>
      <c r="I20" s="1405">
        <v>113.28</v>
      </c>
    </row>
    <row r="21" spans="1:9" ht="18.75" customHeight="1" thickBot="1">
      <c r="A21" s="1416" t="s">
        <v>1651</v>
      </c>
      <c r="B21" s="1417">
        <v>11.57</v>
      </c>
      <c r="C21" s="1418">
        <v>9.82</v>
      </c>
      <c r="D21" s="1419">
        <v>12.46</v>
      </c>
      <c r="E21" s="1420" t="s">
        <v>1652</v>
      </c>
      <c r="F21" s="1421">
        <v>15.41</v>
      </c>
      <c r="G21" s="1418">
        <v>14.37</v>
      </c>
      <c r="H21" s="1418">
        <v>17.49</v>
      </c>
      <c r="I21" s="1420" t="s">
        <v>1652</v>
      </c>
    </row>
    <row r="22" spans="1:9" s="1386" customFormat="1" ht="18.75" customHeight="1" thickBot="1">
      <c r="A22" s="1422" t="s">
        <v>1637</v>
      </c>
      <c r="B22" s="1423">
        <v>890</v>
      </c>
      <c r="C22" s="1424">
        <v>1707</v>
      </c>
      <c r="D22" s="1425">
        <v>1306</v>
      </c>
      <c r="E22" s="1426">
        <v>96.58</v>
      </c>
      <c r="F22" s="1427">
        <v>344</v>
      </c>
      <c r="G22" s="1424">
        <v>-1207</v>
      </c>
      <c r="H22" s="1424">
        <v>466</v>
      </c>
      <c r="I22" s="1426">
        <v>109.97</v>
      </c>
    </row>
    <row r="23" ht="20.25" customHeight="1">
      <c r="A23" s="1394" t="s">
        <v>1459</v>
      </c>
    </row>
    <row r="24" ht="15" customHeight="1">
      <c r="A24" s="1160" t="s">
        <v>1460</v>
      </c>
    </row>
  </sheetData>
  <mergeCells count="1">
    <mergeCell ref="A4:A5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I22" sqref="I22"/>
    </sheetView>
  </sheetViews>
  <sheetFormatPr defaultColWidth="9.00390625" defaultRowHeight="12.75"/>
  <cols>
    <col min="1" max="1" width="21.00390625" style="1428" customWidth="1"/>
    <col min="2" max="3" width="7.875" style="1428" customWidth="1"/>
    <col min="4" max="4" width="8.00390625" style="1428" customWidth="1"/>
    <col min="5" max="6" width="7.75390625" style="1428" customWidth="1"/>
    <col min="7" max="7" width="8.00390625" style="1428" customWidth="1"/>
    <col min="8" max="9" width="7.75390625" style="1428" customWidth="1"/>
    <col min="10" max="10" width="7.625" style="1428" customWidth="1"/>
    <col min="11" max="12" width="7.75390625" style="1428" customWidth="1"/>
    <col min="13" max="13" width="8.00390625" style="1428" customWidth="1"/>
    <col min="14" max="16" width="7.875" style="1428" customWidth="1"/>
    <col min="17" max="16384" width="9.125" style="1428" customWidth="1"/>
  </cols>
  <sheetData>
    <row r="1" spans="1:16" ht="20.25" customHeight="1" thickBot="1">
      <c r="A1" s="1428" t="s">
        <v>1463</v>
      </c>
      <c r="D1" s="1429"/>
      <c r="G1" s="1429"/>
      <c r="J1" s="1430"/>
      <c r="M1" s="1429"/>
      <c r="N1" s="1430"/>
      <c r="O1" s="1430"/>
      <c r="P1" s="1431" t="s">
        <v>1657</v>
      </c>
    </row>
    <row r="2" spans="1:16" ht="15.75">
      <c r="A2" s="2090" t="s">
        <v>1658</v>
      </c>
      <c r="B2" s="1432" t="s">
        <v>1659</v>
      </c>
      <c r="C2" s="1433"/>
      <c r="D2" s="1434"/>
      <c r="E2" s="1433" t="s">
        <v>1660</v>
      </c>
      <c r="F2" s="1433"/>
      <c r="G2" s="1433"/>
      <c r="H2" s="1432" t="s">
        <v>1661</v>
      </c>
      <c r="I2" s="1433"/>
      <c r="J2" s="1434"/>
      <c r="K2" s="1433" t="s">
        <v>1545</v>
      </c>
      <c r="L2" s="1433"/>
      <c r="M2" s="1433"/>
      <c r="N2" s="1432" t="s">
        <v>1662</v>
      </c>
      <c r="O2" s="1433"/>
      <c r="P2" s="1434"/>
    </row>
    <row r="3" spans="1:16" s="1439" customFormat="1" ht="32.25" thickBot="1">
      <c r="A3" s="2089"/>
      <c r="B3" s="1435" t="s">
        <v>773</v>
      </c>
      <c r="C3" s="1436" t="s">
        <v>774</v>
      </c>
      <c r="D3" s="1437" t="s">
        <v>1468</v>
      </c>
      <c r="E3" s="1435" t="s">
        <v>773</v>
      </c>
      <c r="F3" s="1436" t="s">
        <v>774</v>
      </c>
      <c r="G3" s="1437" t="s">
        <v>1468</v>
      </c>
      <c r="H3" s="1435" t="s">
        <v>773</v>
      </c>
      <c r="I3" s="1436" t="s">
        <v>774</v>
      </c>
      <c r="J3" s="1438" t="s">
        <v>1663</v>
      </c>
      <c r="K3" s="1435" t="s">
        <v>773</v>
      </c>
      <c r="L3" s="1436" t="s">
        <v>774</v>
      </c>
      <c r="M3" s="1437" t="s">
        <v>1468</v>
      </c>
      <c r="N3" s="1435" t="s">
        <v>1664</v>
      </c>
      <c r="O3" s="1436" t="s">
        <v>1665</v>
      </c>
      <c r="P3" s="1437" t="s">
        <v>1312</v>
      </c>
    </row>
    <row r="4" spans="1:16" ht="16.5" customHeight="1">
      <c r="A4" s="1440" t="s">
        <v>572</v>
      </c>
      <c r="B4" s="1441">
        <v>14737</v>
      </c>
      <c r="C4" s="1442">
        <v>15480</v>
      </c>
      <c r="D4" s="1443">
        <v>105.05</v>
      </c>
      <c r="E4" s="1444">
        <v>15031</v>
      </c>
      <c r="F4" s="1442">
        <v>16023</v>
      </c>
      <c r="G4" s="1445">
        <v>106.6</v>
      </c>
      <c r="H4" s="1441">
        <v>-294</v>
      </c>
      <c r="I4" s="1442">
        <v>-543</v>
      </c>
      <c r="J4" s="1446">
        <v>-248</v>
      </c>
      <c r="K4" s="1444">
        <v>567</v>
      </c>
      <c r="L4" s="1442">
        <v>781</v>
      </c>
      <c r="M4" s="1445">
        <v>137.68</v>
      </c>
      <c r="N4" s="1441">
        <v>14</v>
      </c>
      <c r="O4" s="1442">
        <v>12</v>
      </c>
      <c r="P4" s="1446">
        <v>26</v>
      </c>
    </row>
    <row r="5" spans="1:16" ht="16.5" customHeight="1">
      <c r="A5" s="1440" t="s">
        <v>573</v>
      </c>
      <c r="B5" s="1441">
        <v>13810</v>
      </c>
      <c r="C5" s="1442">
        <v>14692</v>
      </c>
      <c r="D5" s="1443">
        <v>106.39</v>
      </c>
      <c r="E5" s="1444">
        <v>16495</v>
      </c>
      <c r="F5" s="1442">
        <v>14486</v>
      </c>
      <c r="G5" s="1445">
        <v>87.82</v>
      </c>
      <c r="H5" s="1441">
        <v>-2685</v>
      </c>
      <c r="I5" s="1442">
        <v>206</v>
      </c>
      <c r="J5" s="1446">
        <v>2891</v>
      </c>
      <c r="K5" s="1444">
        <v>-259</v>
      </c>
      <c r="L5" s="1442">
        <v>1100</v>
      </c>
      <c r="M5" s="1447" t="s">
        <v>1666</v>
      </c>
      <c r="N5" s="1441">
        <v>11</v>
      </c>
      <c r="O5" s="1442">
        <v>3</v>
      </c>
      <c r="P5" s="1446">
        <v>14</v>
      </c>
    </row>
    <row r="6" spans="1:16" ht="16.5" customHeight="1">
      <c r="A6" s="1440" t="s">
        <v>574</v>
      </c>
      <c r="B6" s="1441">
        <v>18892</v>
      </c>
      <c r="C6" s="1442">
        <v>20690</v>
      </c>
      <c r="D6" s="1443">
        <v>109.52</v>
      </c>
      <c r="E6" s="1444">
        <v>19093</v>
      </c>
      <c r="F6" s="1442">
        <v>21278</v>
      </c>
      <c r="G6" s="1445">
        <v>111.45</v>
      </c>
      <c r="H6" s="1441">
        <v>-203</v>
      </c>
      <c r="I6" s="1442">
        <v>-589</v>
      </c>
      <c r="J6" s="1446">
        <v>-386</v>
      </c>
      <c r="K6" s="1444">
        <v>2868</v>
      </c>
      <c r="L6" s="1442">
        <v>2862</v>
      </c>
      <c r="M6" s="1445">
        <v>99.8</v>
      </c>
      <c r="N6" s="1441">
        <v>10</v>
      </c>
      <c r="O6" s="1442">
        <v>5</v>
      </c>
      <c r="P6" s="1446">
        <v>15</v>
      </c>
    </row>
    <row r="7" spans="1:16" ht="16.5" customHeight="1">
      <c r="A7" s="1440" t="s">
        <v>575</v>
      </c>
      <c r="B7" s="1441">
        <v>28618</v>
      </c>
      <c r="C7" s="1442">
        <v>27569</v>
      </c>
      <c r="D7" s="1443">
        <v>96.33</v>
      </c>
      <c r="E7" s="1444">
        <v>28073</v>
      </c>
      <c r="F7" s="1442">
        <v>27713</v>
      </c>
      <c r="G7" s="1445">
        <v>98.72</v>
      </c>
      <c r="H7" s="1441">
        <v>544</v>
      </c>
      <c r="I7" s="1442">
        <v>-145</v>
      </c>
      <c r="J7" s="1446">
        <v>-689</v>
      </c>
      <c r="K7" s="1444">
        <v>5421</v>
      </c>
      <c r="L7" s="1442">
        <v>4926</v>
      </c>
      <c r="M7" s="1445">
        <v>90.87</v>
      </c>
      <c r="N7" s="1441">
        <v>8</v>
      </c>
      <c r="O7" s="1442">
        <v>7</v>
      </c>
      <c r="P7" s="1446">
        <v>15</v>
      </c>
    </row>
    <row r="8" spans="1:16" ht="16.5" customHeight="1">
      <c r="A8" s="1440" t="s">
        <v>576</v>
      </c>
      <c r="B8" s="1441">
        <v>7032</v>
      </c>
      <c r="C8" s="1442">
        <v>7671</v>
      </c>
      <c r="D8" s="1443">
        <v>109.09</v>
      </c>
      <c r="E8" s="1444">
        <v>9055</v>
      </c>
      <c r="F8" s="1442">
        <v>7905</v>
      </c>
      <c r="G8" s="1445">
        <v>87.31</v>
      </c>
      <c r="H8" s="1441">
        <v>-2023</v>
      </c>
      <c r="I8" s="1442">
        <v>-234</v>
      </c>
      <c r="J8" s="1446">
        <v>1789</v>
      </c>
      <c r="K8" s="1444">
        <v>-1432</v>
      </c>
      <c r="L8" s="1442">
        <v>-618</v>
      </c>
      <c r="M8" s="1445">
        <v>43.18</v>
      </c>
      <c r="N8" s="1441">
        <v>6</v>
      </c>
      <c r="O8" s="1442">
        <v>2</v>
      </c>
      <c r="P8" s="1446">
        <v>8</v>
      </c>
    </row>
    <row r="9" spans="1:16" ht="16.5" customHeight="1">
      <c r="A9" s="1440" t="s">
        <v>577</v>
      </c>
      <c r="B9" s="1441">
        <v>23680</v>
      </c>
      <c r="C9" s="1442">
        <v>23583</v>
      </c>
      <c r="D9" s="1443">
        <v>99.59</v>
      </c>
      <c r="E9" s="1444">
        <v>23343</v>
      </c>
      <c r="F9" s="1442">
        <v>23560</v>
      </c>
      <c r="G9" s="1445">
        <v>100.93</v>
      </c>
      <c r="H9" s="1441">
        <v>332</v>
      </c>
      <c r="I9" s="1442">
        <v>23</v>
      </c>
      <c r="J9" s="1446">
        <v>-309</v>
      </c>
      <c r="K9" s="1444">
        <v>4511</v>
      </c>
      <c r="L9" s="1442">
        <v>4268</v>
      </c>
      <c r="M9" s="1445">
        <v>94.6</v>
      </c>
      <c r="N9" s="1441">
        <v>15</v>
      </c>
      <c r="O9" s="1442">
        <v>6</v>
      </c>
      <c r="P9" s="1446">
        <v>21</v>
      </c>
    </row>
    <row r="10" spans="1:16" ht="16.5" customHeight="1">
      <c r="A10" s="1440" t="s">
        <v>263</v>
      </c>
      <c r="B10" s="1441">
        <v>27525</v>
      </c>
      <c r="C10" s="1442">
        <v>22365</v>
      </c>
      <c r="D10" s="1443">
        <v>81.26</v>
      </c>
      <c r="E10" s="1444">
        <v>29203</v>
      </c>
      <c r="F10" s="1442">
        <v>23353</v>
      </c>
      <c r="G10" s="1445">
        <v>79.97</v>
      </c>
      <c r="H10" s="1441">
        <v>-1678</v>
      </c>
      <c r="I10" s="1442">
        <v>-988</v>
      </c>
      <c r="J10" s="1446">
        <v>690</v>
      </c>
      <c r="K10" s="1444">
        <v>3081</v>
      </c>
      <c r="L10" s="1442">
        <v>2611</v>
      </c>
      <c r="M10" s="1445">
        <v>84.76</v>
      </c>
      <c r="N10" s="1441">
        <v>7</v>
      </c>
      <c r="O10" s="1442">
        <v>9</v>
      </c>
      <c r="P10" s="1446">
        <v>16</v>
      </c>
    </row>
    <row r="11" spans="1:16" ht="16.5" customHeight="1">
      <c r="A11" s="1440" t="s">
        <v>578</v>
      </c>
      <c r="B11" s="1441">
        <v>27048</v>
      </c>
      <c r="C11" s="1442">
        <v>20643</v>
      </c>
      <c r="D11" s="1443">
        <v>76.32</v>
      </c>
      <c r="E11" s="1444">
        <v>27258</v>
      </c>
      <c r="F11" s="1442">
        <v>21074</v>
      </c>
      <c r="G11" s="1445">
        <v>77.31</v>
      </c>
      <c r="H11" s="1441">
        <v>-210</v>
      </c>
      <c r="I11" s="1442">
        <v>-431</v>
      </c>
      <c r="J11" s="1446">
        <v>-221</v>
      </c>
      <c r="K11" s="1444">
        <v>3283</v>
      </c>
      <c r="L11" s="1442">
        <v>3650</v>
      </c>
      <c r="M11" s="1445">
        <v>111.17</v>
      </c>
      <c r="N11" s="1441">
        <v>7</v>
      </c>
      <c r="O11" s="1442">
        <v>6</v>
      </c>
      <c r="P11" s="1446">
        <v>13</v>
      </c>
    </row>
    <row r="12" spans="1:16" ht="16.5" customHeight="1">
      <c r="A12" s="1440" t="s">
        <v>579</v>
      </c>
      <c r="B12" s="1441">
        <v>21713</v>
      </c>
      <c r="C12" s="1442">
        <v>22301</v>
      </c>
      <c r="D12" s="1443">
        <v>102.71</v>
      </c>
      <c r="E12" s="1444">
        <v>21943</v>
      </c>
      <c r="F12" s="1442">
        <v>21804</v>
      </c>
      <c r="G12" s="1445">
        <v>99.36</v>
      </c>
      <c r="H12" s="1441">
        <v>-230</v>
      </c>
      <c r="I12" s="1442">
        <v>497</v>
      </c>
      <c r="J12" s="1446">
        <v>727</v>
      </c>
      <c r="K12" s="1444">
        <v>3967</v>
      </c>
      <c r="L12" s="1442">
        <v>4101</v>
      </c>
      <c r="M12" s="1445">
        <v>103.37</v>
      </c>
      <c r="N12" s="1441">
        <v>4</v>
      </c>
      <c r="O12" s="1442">
        <v>4</v>
      </c>
      <c r="P12" s="1446">
        <v>8</v>
      </c>
    </row>
    <row r="13" spans="1:16" ht="16.5" customHeight="1">
      <c r="A13" s="1440" t="s">
        <v>580</v>
      </c>
      <c r="B13" s="1441">
        <v>19466</v>
      </c>
      <c r="C13" s="1442">
        <v>20556</v>
      </c>
      <c r="D13" s="1443">
        <v>105.6</v>
      </c>
      <c r="E13" s="1444">
        <v>19673</v>
      </c>
      <c r="F13" s="1442">
        <v>20571</v>
      </c>
      <c r="G13" s="1445">
        <v>104.56</v>
      </c>
      <c r="H13" s="1441">
        <v>-207</v>
      </c>
      <c r="I13" s="1442">
        <v>-15</v>
      </c>
      <c r="J13" s="1446">
        <v>192</v>
      </c>
      <c r="K13" s="1444">
        <v>3826</v>
      </c>
      <c r="L13" s="1442">
        <v>4491</v>
      </c>
      <c r="M13" s="1445">
        <v>117.38</v>
      </c>
      <c r="N13" s="1441">
        <v>12</v>
      </c>
      <c r="O13" s="1442">
        <v>5</v>
      </c>
      <c r="P13" s="1446">
        <v>17</v>
      </c>
    </row>
    <row r="14" spans="1:16" ht="16.5" customHeight="1">
      <c r="A14" s="1440" t="s">
        <v>581</v>
      </c>
      <c r="B14" s="1441">
        <v>25390</v>
      </c>
      <c r="C14" s="1442">
        <v>23446</v>
      </c>
      <c r="D14" s="1443">
        <v>92.34</v>
      </c>
      <c r="E14" s="1444">
        <v>25105</v>
      </c>
      <c r="F14" s="1442">
        <v>22951</v>
      </c>
      <c r="G14" s="1445">
        <v>91.42</v>
      </c>
      <c r="H14" s="1441">
        <v>286</v>
      </c>
      <c r="I14" s="1442">
        <v>495</v>
      </c>
      <c r="J14" s="1446">
        <v>209</v>
      </c>
      <c r="K14" s="1444">
        <v>3057</v>
      </c>
      <c r="L14" s="1442">
        <v>3421</v>
      </c>
      <c r="M14" s="1445">
        <v>111.91</v>
      </c>
      <c r="N14" s="1441">
        <v>11</v>
      </c>
      <c r="O14" s="1442">
        <v>3</v>
      </c>
      <c r="P14" s="1446">
        <v>14</v>
      </c>
    </row>
    <row r="15" spans="1:16" ht="16.5" customHeight="1">
      <c r="A15" s="1440" t="s">
        <v>582</v>
      </c>
      <c r="B15" s="1441">
        <v>9068</v>
      </c>
      <c r="C15" s="1442">
        <v>10607</v>
      </c>
      <c r="D15" s="1443">
        <v>116.97</v>
      </c>
      <c r="E15" s="1444">
        <v>9828</v>
      </c>
      <c r="F15" s="1442">
        <v>10388</v>
      </c>
      <c r="G15" s="1445">
        <v>105.7</v>
      </c>
      <c r="H15" s="1441">
        <v>-761</v>
      </c>
      <c r="I15" s="1442">
        <v>218</v>
      </c>
      <c r="J15" s="1446">
        <v>979</v>
      </c>
      <c r="K15" s="1444">
        <v>-883</v>
      </c>
      <c r="L15" s="1442">
        <v>-231</v>
      </c>
      <c r="M15" s="1445">
        <v>26.2</v>
      </c>
      <c r="N15" s="1441">
        <v>13</v>
      </c>
      <c r="O15" s="1442">
        <v>4</v>
      </c>
      <c r="P15" s="1446">
        <v>17</v>
      </c>
    </row>
    <row r="16" spans="1:16" ht="16.5" customHeight="1">
      <c r="A16" s="1440" t="s">
        <v>583</v>
      </c>
      <c r="B16" s="1441">
        <v>21000</v>
      </c>
      <c r="C16" s="1442">
        <v>21084</v>
      </c>
      <c r="D16" s="1443">
        <v>100.4</v>
      </c>
      <c r="E16" s="1444">
        <v>22300</v>
      </c>
      <c r="F16" s="1442">
        <v>22716</v>
      </c>
      <c r="G16" s="1445">
        <v>101.87</v>
      </c>
      <c r="H16" s="1441">
        <v>-1300</v>
      </c>
      <c r="I16" s="1442">
        <v>-1633</v>
      </c>
      <c r="J16" s="1446">
        <v>-333</v>
      </c>
      <c r="K16" s="1444">
        <v>2949</v>
      </c>
      <c r="L16" s="1442">
        <v>3906</v>
      </c>
      <c r="M16" s="1445">
        <v>132.44</v>
      </c>
      <c r="N16" s="1441">
        <v>9</v>
      </c>
      <c r="O16" s="1442">
        <v>14</v>
      </c>
      <c r="P16" s="1446">
        <v>23</v>
      </c>
    </row>
    <row r="17" spans="1:16" s="1455" customFormat="1" ht="16.5" customHeight="1">
      <c r="A17" s="1448" t="s">
        <v>584</v>
      </c>
      <c r="B17" s="1449">
        <v>20125</v>
      </c>
      <c r="C17" s="1450">
        <v>19701</v>
      </c>
      <c r="D17" s="1451">
        <v>97.89</v>
      </c>
      <c r="E17" s="1452">
        <v>20828</v>
      </c>
      <c r="F17" s="1450">
        <v>20055</v>
      </c>
      <c r="G17" s="1453">
        <v>96.29</v>
      </c>
      <c r="H17" s="1449">
        <v>-703</v>
      </c>
      <c r="I17" s="1450">
        <v>-354</v>
      </c>
      <c r="J17" s="1454">
        <v>349</v>
      </c>
      <c r="K17" s="1452">
        <v>2440</v>
      </c>
      <c r="L17" s="1450">
        <v>2791</v>
      </c>
      <c r="M17" s="1453">
        <v>114.39</v>
      </c>
      <c r="N17" s="1449">
        <v>127</v>
      </c>
      <c r="O17" s="1450">
        <v>80</v>
      </c>
      <c r="P17" s="1454">
        <v>207</v>
      </c>
    </row>
    <row r="18" spans="1:16" ht="16.5" customHeight="1">
      <c r="A18" s="1440" t="s">
        <v>585</v>
      </c>
      <c r="B18" s="1441">
        <v>14122</v>
      </c>
      <c r="C18" s="1442">
        <v>15753</v>
      </c>
      <c r="D18" s="1443">
        <v>111.55</v>
      </c>
      <c r="E18" s="1444">
        <v>14397</v>
      </c>
      <c r="F18" s="1442">
        <v>15902</v>
      </c>
      <c r="G18" s="1445">
        <v>110.45</v>
      </c>
      <c r="H18" s="1441">
        <v>-274</v>
      </c>
      <c r="I18" s="1442">
        <v>-148</v>
      </c>
      <c r="J18" s="1446">
        <v>126</v>
      </c>
      <c r="K18" s="1444">
        <v>-42</v>
      </c>
      <c r="L18" s="1442">
        <v>1003</v>
      </c>
      <c r="M18" s="1447" t="s">
        <v>1666</v>
      </c>
      <c r="N18" s="1441">
        <v>3</v>
      </c>
      <c r="O18" s="1442">
        <v>1</v>
      </c>
      <c r="P18" s="1446">
        <v>4</v>
      </c>
    </row>
    <row r="19" spans="1:16" ht="16.5" customHeight="1">
      <c r="A19" s="1440" t="s">
        <v>1667</v>
      </c>
      <c r="B19" s="1441">
        <v>30727</v>
      </c>
      <c r="C19" s="1442">
        <v>34641</v>
      </c>
      <c r="D19" s="1443">
        <v>112.74</v>
      </c>
      <c r="E19" s="1444">
        <v>31303</v>
      </c>
      <c r="F19" s="1442">
        <v>34801</v>
      </c>
      <c r="G19" s="1445">
        <v>111.18</v>
      </c>
      <c r="H19" s="1441">
        <v>-593</v>
      </c>
      <c r="I19" s="1442">
        <v>-160</v>
      </c>
      <c r="J19" s="1446">
        <v>433</v>
      </c>
      <c r="K19" s="1444">
        <v>4715</v>
      </c>
      <c r="L19" s="1442">
        <v>5992</v>
      </c>
      <c r="M19" s="1445">
        <v>127.07</v>
      </c>
      <c r="N19" s="1441">
        <v>20</v>
      </c>
      <c r="O19" s="1442">
        <v>12</v>
      </c>
      <c r="P19" s="1446">
        <v>32</v>
      </c>
    </row>
    <row r="20" spans="1:16" ht="16.5" customHeight="1">
      <c r="A20" s="1440" t="s">
        <v>591</v>
      </c>
      <c r="B20" s="1441">
        <v>18032</v>
      </c>
      <c r="C20" s="1442">
        <v>25373</v>
      </c>
      <c r="D20" s="1443">
        <v>140.71</v>
      </c>
      <c r="E20" s="1444">
        <v>18447</v>
      </c>
      <c r="F20" s="1442">
        <v>25661</v>
      </c>
      <c r="G20" s="1445">
        <v>139.1</v>
      </c>
      <c r="H20" s="1441">
        <v>-425</v>
      </c>
      <c r="I20" s="1442">
        <v>-287</v>
      </c>
      <c r="J20" s="1446">
        <v>137</v>
      </c>
      <c r="K20" s="1444">
        <v>-273</v>
      </c>
      <c r="L20" s="1442">
        <v>2651</v>
      </c>
      <c r="M20" s="1447" t="s">
        <v>1666</v>
      </c>
      <c r="N20" s="1441">
        <v>26</v>
      </c>
      <c r="O20" s="1442">
        <v>15</v>
      </c>
      <c r="P20" s="1446">
        <v>41</v>
      </c>
    </row>
    <row r="21" spans="1:16" ht="16.5" customHeight="1">
      <c r="A21" s="1440" t="s">
        <v>592</v>
      </c>
      <c r="B21" s="1441">
        <v>26442</v>
      </c>
      <c r="C21" s="1442">
        <v>23969</v>
      </c>
      <c r="D21" s="1443">
        <v>90.65</v>
      </c>
      <c r="E21" s="1444">
        <v>27213</v>
      </c>
      <c r="F21" s="1442">
        <v>24385</v>
      </c>
      <c r="G21" s="1445">
        <v>89.61</v>
      </c>
      <c r="H21" s="1441">
        <v>-771</v>
      </c>
      <c r="I21" s="1442">
        <v>-416</v>
      </c>
      <c r="J21" s="1446">
        <v>355</v>
      </c>
      <c r="K21" s="1444">
        <v>1783</v>
      </c>
      <c r="L21" s="1442">
        <v>2473</v>
      </c>
      <c r="M21" s="1445">
        <v>138.68</v>
      </c>
      <c r="N21" s="1441">
        <v>13</v>
      </c>
      <c r="O21" s="1442">
        <v>10</v>
      </c>
      <c r="P21" s="1446">
        <v>23</v>
      </c>
    </row>
    <row r="22" spans="1:16" ht="16.5" customHeight="1">
      <c r="A22" s="1440" t="s">
        <v>593</v>
      </c>
      <c r="B22" s="1441">
        <v>20099</v>
      </c>
      <c r="C22" s="1442">
        <v>21983</v>
      </c>
      <c r="D22" s="1443">
        <v>109.38</v>
      </c>
      <c r="E22" s="1444">
        <v>19210</v>
      </c>
      <c r="F22" s="1442">
        <v>20859</v>
      </c>
      <c r="G22" s="1445">
        <v>108.58</v>
      </c>
      <c r="H22" s="1441">
        <v>888</v>
      </c>
      <c r="I22" s="1442">
        <v>1124</v>
      </c>
      <c r="J22" s="1446">
        <v>236</v>
      </c>
      <c r="K22" s="1444">
        <v>949</v>
      </c>
      <c r="L22" s="1442">
        <v>2628</v>
      </c>
      <c r="M22" s="1445">
        <v>276.95</v>
      </c>
      <c r="N22" s="1441">
        <v>14</v>
      </c>
      <c r="O22" s="1442">
        <v>3</v>
      </c>
      <c r="P22" s="1446">
        <v>17</v>
      </c>
    </row>
    <row r="23" spans="1:16" ht="16.5" customHeight="1">
      <c r="A23" s="1440" t="s">
        <v>594</v>
      </c>
      <c r="B23" s="1441">
        <v>34596</v>
      </c>
      <c r="C23" s="1442">
        <v>36880</v>
      </c>
      <c r="D23" s="1443">
        <v>106.6</v>
      </c>
      <c r="E23" s="1444">
        <v>33368</v>
      </c>
      <c r="F23" s="1442">
        <v>36460</v>
      </c>
      <c r="G23" s="1445">
        <v>109.26</v>
      </c>
      <c r="H23" s="1441">
        <v>1228</v>
      </c>
      <c r="I23" s="1442">
        <v>420</v>
      </c>
      <c r="J23" s="1446">
        <v>-808</v>
      </c>
      <c r="K23" s="1444">
        <v>5757</v>
      </c>
      <c r="L23" s="1442">
        <v>5483</v>
      </c>
      <c r="M23" s="1445">
        <v>95.23</v>
      </c>
      <c r="N23" s="1441">
        <v>10</v>
      </c>
      <c r="O23" s="1442">
        <v>2</v>
      </c>
      <c r="P23" s="1446">
        <v>12</v>
      </c>
    </row>
    <row r="24" spans="1:16" ht="16.5" customHeight="1">
      <c r="A24" s="1440" t="s">
        <v>595</v>
      </c>
      <c r="B24" s="1441">
        <v>25675</v>
      </c>
      <c r="C24" s="1442">
        <v>24763</v>
      </c>
      <c r="D24" s="1443">
        <v>96.45</v>
      </c>
      <c r="E24" s="1444">
        <v>26069</v>
      </c>
      <c r="F24" s="1442">
        <v>24696</v>
      </c>
      <c r="G24" s="1445">
        <v>94.73</v>
      </c>
      <c r="H24" s="1441">
        <v>-394</v>
      </c>
      <c r="I24" s="1442">
        <v>67</v>
      </c>
      <c r="J24" s="1446">
        <v>461</v>
      </c>
      <c r="K24" s="1444">
        <v>794</v>
      </c>
      <c r="L24" s="1442">
        <v>2209</v>
      </c>
      <c r="M24" s="1445">
        <v>278.03</v>
      </c>
      <c r="N24" s="1441">
        <v>17</v>
      </c>
      <c r="O24" s="1442">
        <v>10</v>
      </c>
      <c r="P24" s="1446">
        <v>27</v>
      </c>
    </row>
    <row r="25" spans="1:16" ht="16.5" customHeight="1" thickBot="1">
      <c r="A25" s="1456" t="s">
        <v>596</v>
      </c>
      <c r="B25" s="1457">
        <v>24823</v>
      </c>
      <c r="C25" s="1458">
        <v>27552</v>
      </c>
      <c r="D25" s="1459">
        <v>110.99</v>
      </c>
      <c r="E25" s="1460">
        <v>25086</v>
      </c>
      <c r="F25" s="1458">
        <v>27576</v>
      </c>
      <c r="G25" s="1461">
        <v>109.92</v>
      </c>
      <c r="H25" s="1457">
        <v>-269</v>
      </c>
      <c r="I25" s="1458">
        <v>-24</v>
      </c>
      <c r="J25" s="1462">
        <v>245</v>
      </c>
      <c r="K25" s="1460">
        <v>1899</v>
      </c>
      <c r="L25" s="1458">
        <v>3507</v>
      </c>
      <c r="M25" s="1461">
        <v>184.68</v>
      </c>
      <c r="N25" s="1457">
        <v>103</v>
      </c>
      <c r="O25" s="1458">
        <v>53</v>
      </c>
      <c r="P25" s="1462">
        <v>156</v>
      </c>
    </row>
    <row r="26" spans="1:16" s="1455" customFormat="1" ht="17.25" customHeight="1" thickBot="1">
      <c r="A26" s="1463" t="s">
        <v>1637</v>
      </c>
      <c r="B26" s="1464">
        <v>31325</v>
      </c>
      <c r="C26" s="1465">
        <v>35019</v>
      </c>
      <c r="D26" s="1466">
        <v>111.79</v>
      </c>
      <c r="E26" s="1467">
        <v>31827</v>
      </c>
      <c r="F26" s="1465">
        <v>34737</v>
      </c>
      <c r="G26" s="1468">
        <v>109.15</v>
      </c>
      <c r="H26" s="1464">
        <v>-503</v>
      </c>
      <c r="I26" s="1465">
        <v>282</v>
      </c>
      <c r="J26" s="1469">
        <v>785</v>
      </c>
      <c r="K26" s="1467">
        <v>5022</v>
      </c>
      <c r="L26" s="1465">
        <v>7178</v>
      </c>
      <c r="M26" s="1468">
        <v>142.93</v>
      </c>
      <c r="N26" s="1464">
        <v>890</v>
      </c>
      <c r="O26" s="1465">
        <v>344</v>
      </c>
      <c r="P26" s="1469">
        <v>1234</v>
      </c>
    </row>
    <row r="27" spans="1:16" s="1474" customFormat="1" ht="20.25" customHeight="1">
      <c r="A27" s="1470" t="s">
        <v>1459</v>
      </c>
      <c r="B27" s="1470"/>
      <c r="C27" s="1470"/>
      <c r="D27" s="1471"/>
      <c r="E27" s="1470"/>
      <c r="F27" s="1160" t="s">
        <v>1460</v>
      </c>
      <c r="G27" s="1471"/>
      <c r="H27" s="1470"/>
      <c r="I27" s="1470"/>
      <c r="J27" s="1472"/>
      <c r="K27" s="1470"/>
      <c r="L27" s="1470"/>
      <c r="M27" s="1473" t="s">
        <v>1668</v>
      </c>
      <c r="N27" s="1472"/>
      <c r="O27" s="1472"/>
      <c r="P27" s="1472"/>
    </row>
    <row r="28" ht="12.75" customHeight="1"/>
    <row r="29" ht="12.75" customHeight="1"/>
    <row r="30" ht="12.75" customHeight="1"/>
    <row r="31" ht="12.75" customHeight="1"/>
    <row r="32" ht="12.75" customHeight="1"/>
  </sheetData>
  <mergeCells count="1">
    <mergeCell ref="A2:A3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D28" sqref="D28"/>
    </sheetView>
  </sheetViews>
  <sheetFormatPr defaultColWidth="9.00390625" defaultRowHeight="12.75"/>
  <cols>
    <col min="1" max="1" width="46.375" style="51" customWidth="1"/>
    <col min="2" max="7" width="14.875" style="51" customWidth="1"/>
    <col min="8" max="10" width="10.125" style="51" customWidth="1"/>
    <col min="11" max="16384" width="9.125" style="51" customWidth="1"/>
  </cols>
  <sheetData>
    <row r="1" spans="1:12" ht="16.5" customHeight="1">
      <c r="A1" s="86" t="s">
        <v>1669</v>
      </c>
      <c r="H1"/>
      <c r="I1"/>
      <c r="J1"/>
      <c r="K1"/>
      <c r="L1"/>
    </row>
    <row r="2" spans="1:12" ht="16.5" customHeight="1">
      <c r="A2" s="86" t="s">
        <v>1462</v>
      </c>
      <c r="H2"/>
      <c r="I2"/>
      <c r="J2"/>
      <c r="K2"/>
      <c r="L2"/>
    </row>
    <row r="3" spans="1:12" ht="19.5" customHeight="1" thickBot="1">
      <c r="A3" s="33" t="s">
        <v>1670</v>
      </c>
      <c r="G3" s="3" t="s">
        <v>1671</v>
      </c>
      <c r="H3"/>
      <c r="I3"/>
      <c r="J3"/>
      <c r="K3"/>
      <c r="L3"/>
    </row>
    <row r="4" spans="1:12" ht="16.5" customHeight="1" thickBot="1">
      <c r="A4" s="2081" t="s">
        <v>1672</v>
      </c>
      <c r="B4" s="1370" t="s">
        <v>1673</v>
      </c>
      <c r="C4" s="1370"/>
      <c r="D4" s="1371"/>
      <c r="E4" s="1370" t="s">
        <v>1674</v>
      </c>
      <c r="F4" s="1370"/>
      <c r="G4" s="1371"/>
      <c r="H4"/>
      <c r="I4"/>
      <c r="J4"/>
      <c r="K4"/>
      <c r="L4"/>
    </row>
    <row r="5" spans="1:12" ht="16.5" customHeight="1">
      <c r="A5" s="2082"/>
      <c r="B5" s="2084">
        <v>2000</v>
      </c>
      <c r="C5" s="2086">
        <v>2001</v>
      </c>
      <c r="D5" s="1475" t="s">
        <v>409</v>
      </c>
      <c r="E5" s="2084">
        <v>2000</v>
      </c>
      <c r="F5" s="2086">
        <v>2001</v>
      </c>
      <c r="G5" s="1475" t="s">
        <v>409</v>
      </c>
      <c r="H5"/>
      <c r="I5"/>
      <c r="J5"/>
      <c r="K5"/>
      <c r="L5"/>
    </row>
    <row r="6" spans="1:12" ht="16.5" customHeight="1" thickBot="1">
      <c r="A6" s="2083"/>
      <c r="B6" s="2092"/>
      <c r="C6" s="2091"/>
      <c r="D6" s="1377" t="s">
        <v>1634</v>
      </c>
      <c r="E6" s="2092"/>
      <c r="F6" s="2091"/>
      <c r="G6" s="1377" t="s">
        <v>1634</v>
      </c>
      <c r="H6"/>
      <c r="I6"/>
      <c r="J6"/>
      <c r="K6"/>
      <c r="L6"/>
    </row>
    <row r="7" spans="1:12" ht="15.75">
      <c r="A7" s="773" t="s">
        <v>1675</v>
      </c>
      <c r="B7" s="1378">
        <v>1852</v>
      </c>
      <c r="C7" s="1378">
        <v>2110</v>
      </c>
      <c r="D7" s="1476">
        <v>113.93</v>
      </c>
      <c r="E7" s="1378">
        <v>1234</v>
      </c>
      <c r="F7" s="1378">
        <v>1302</v>
      </c>
      <c r="G7" s="1476">
        <v>105.51</v>
      </c>
      <c r="H7"/>
      <c r="I7"/>
      <c r="J7"/>
      <c r="K7"/>
      <c r="L7"/>
    </row>
    <row r="8" spans="1:12" ht="12.75" customHeight="1">
      <c r="A8" s="773" t="s">
        <v>1676</v>
      </c>
      <c r="B8" s="1378">
        <v>22245</v>
      </c>
      <c r="C8" s="1378">
        <v>25381</v>
      </c>
      <c r="D8" s="1476">
        <v>114.1</v>
      </c>
      <c r="E8" s="1378">
        <v>13366</v>
      </c>
      <c r="F8" s="1378">
        <v>14428</v>
      </c>
      <c r="G8" s="1476">
        <v>107.95</v>
      </c>
      <c r="H8"/>
      <c r="I8"/>
      <c r="J8"/>
      <c r="K8"/>
      <c r="L8"/>
    </row>
    <row r="9" spans="1:12" ht="12.75" customHeight="1">
      <c r="A9" s="773" t="s">
        <v>1677</v>
      </c>
      <c r="B9" s="1378">
        <v>17604</v>
      </c>
      <c r="C9" s="1378">
        <v>19869</v>
      </c>
      <c r="D9" s="1476">
        <v>112.87</v>
      </c>
      <c r="E9" s="1378">
        <v>10862</v>
      </c>
      <c r="F9" s="1378">
        <v>11455</v>
      </c>
      <c r="G9" s="1476">
        <v>105.46</v>
      </c>
      <c r="H9"/>
      <c r="I9"/>
      <c r="J9"/>
      <c r="K9"/>
      <c r="L9"/>
    </row>
    <row r="10" spans="1:12" ht="12.75" customHeight="1">
      <c r="A10" s="773" t="s">
        <v>1678</v>
      </c>
      <c r="B10" s="1378">
        <v>4641</v>
      </c>
      <c r="C10" s="1378">
        <v>5513</v>
      </c>
      <c r="D10" s="1476">
        <v>118.79</v>
      </c>
      <c r="E10" s="1378">
        <v>2504</v>
      </c>
      <c r="F10" s="1378">
        <v>2973</v>
      </c>
      <c r="G10" s="1476">
        <v>118.73</v>
      </c>
      <c r="H10"/>
      <c r="I10"/>
      <c r="J10"/>
      <c r="K10"/>
      <c r="L10"/>
    </row>
    <row r="11" spans="1:12" ht="12.75" customHeight="1">
      <c r="A11" s="773" t="s">
        <v>1679</v>
      </c>
      <c r="B11" s="1378">
        <v>9213</v>
      </c>
      <c r="C11" s="1378">
        <v>10012</v>
      </c>
      <c r="D11" s="1476">
        <v>108.67</v>
      </c>
      <c r="E11" s="1378">
        <v>6043</v>
      </c>
      <c r="F11" s="1378">
        <v>6084</v>
      </c>
      <c r="G11" s="1476">
        <v>100.68</v>
      </c>
      <c r="H11"/>
      <c r="I11"/>
      <c r="J11"/>
      <c r="K11"/>
      <c r="L11"/>
    </row>
    <row r="12" spans="1:12" ht="12.75" customHeight="1">
      <c r="A12" s="773" t="s">
        <v>1680</v>
      </c>
      <c r="B12" s="1378">
        <v>6679</v>
      </c>
      <c r="C12" s="1378">
        <v>7246</v>
      </c>
      <c r="D12" s="1476">
        <v>108.49</v>
      </c>
      <c r="E12" s="1378">
        <v>4398</v>
      </c>
      <c r="F12" s="1378">
        <v>4420</v>
      </c>
      <c r="G12" s="1476">
        <v>100.5</v>
      </c>
      <c r="H12"/>
      <c r="I12"/>
      <c r="J12"/>
      <c r="K12"/>
      <c r="L12"/>
    </row>
    <row r="13" spans="1:12" ht="12.75" customHeight="1">
      <c r="A13" s="773" t="s">
        <v>1681</v>
      </c>
      <c r="B13" s="1378">
        <v>2384</v>
      </c>
      <c r="C13" s="1378">
        <v>2592</v>
      </c>
      <c r="D13" s="1476">
        <v>108.72</v>
      </c>
      <c r="E13" s="1378">
        <v>1538</v>
      </c>
      <c r="F13" s="1378">
        <v>1548</v>
      </c>
      <c r="G13" s="1476">
        <v>100.65</v>
      </c>
      <c r="H13"/>
      <c r="I13"/>
      <c r="J13"/>
      <c r="K13"/>
      <c r="L13"/>
    </row>
    <row r="14" spans="1:12" ht="12.75" customHeight="1">
      <c r="A14" s="773" t="s">
        <v>1682</v>
      </c>
      <c r="B14" s="1378">
        <v>133</v>
      </c>
      <c r="C14" s="1378">
        <v>157</v>
      </c>
      <c r="D14" s="1476">
        <v>118.05</v>
      </c>
      <c r="E14" s="1378">
        <v>95</v>
      </c>
      <c r="F14" s="1378">
        <v>107</v>
      </c>
      <c r="G14" s="1476">
        <v>112.63</v>
      </c>
      <c r="H14"/>
      <c r="I14"/>
      <c r="J14"/>
      <c r="K14"/>
      <c r="L14"/>
    </row>
    <row r="15" spans="1:12" ht="12.75" customHeight="1">
      <c r="A15" s="773" t="s">
        <v>1683</v>
      </c>
      <c r="B15" s="1378">
        <v>852</v>
      </c>
      <c r="C15" s="1378">
        <v>863</v>
      </c>
      <c r="D15" s="1476">
        <v>101.29</v>
      </c>
      <c r="E15" s="1378">
        <v>317</v>
      </c>
      <c r="F15" s="1378">
        <v>317</v>
      </c>
      <c r="G15" s="1476">
        <v>100</v>
      </c>
      <c r="H15"/>
      <c r="I15"/>
      <c r="J15"/>
      <c r="K15"/>
      <c r="L15"/>
    </row>
    <row r="16" spans="1:12" ht="12.75" customHeight="1">
      <c r="A16" s="773" t="s">
        <v>1684</v>
      </c>
      <c r="B16" s="1378">
        <v>3554</v>
      </c>
      <c r="C16" s="1378">
        <v>3678</v>
      </c>
      <c r="D16" s="1476">
        <v>103.49</v>
      </c>
      <c r="E16" s="1378">
        <v>2245</v>
      </c>
      <c r="F16" s="1378">
        <v>2349</v>
      </c>
      <c r="G16" s="1476">
        <v>104.63</v>
      </c>
      <c r="H16"/>
      <c r="I16"/>
      <c r="J16"/>
      <c r="K16"/>
      <c r="L16"/>
    </row>
    <row r="17" spans="1:12" ht="12.75" customHeight="1">
      <c r="A17" s="773" t="s">
        <v>1685</v>
      </c>
      <c r="B17" s="1378">
        <v>1942</v>
      </c>
      <c r="C17" s="1378">
        <v>1638</v>
      </c>
      <c r="D17" s="1476">
        <v>84.35</v>
      </c>
      <c r="E17" s="1378">
        <v>1020</v>
      </c>
      <c r="F17" s="1378">
        <v>1322</v>
      </c>
      <c r="G17" s="1476">
        <v>129.61</v>
      </c>
      <c r="H17"/>
      <c r="I17"/>
      <c r="J17"/>
      <c r="K17"/>
      <c r="L17"/>
    </row>
    <row r="18" spans="1:12" ht="12.75" customHeight="1">
      <c r="A18" s="773" t="s">
        <v>1514</v>
      </c>
      <c r="B18" s="1378">
        <v>372</v>
      </c>
      <c r="C18" s="1378">
        <v>452</v>
      </c>
      <c r="D18" s="1476">
        <v>121.51</v>
      </c>
      <c r="E18" s="1378">
        <v>302</v>
      </c>
      <c r="F18" s="1378">
        <v>383</v>
      </c>
      <c r="G18" s="1476">
        <v>126.82</v>
      </c>
      <c r="H18"/>
      <c r="I18"/>
      <c r="J18"/>
      <c r="K18"/>
      <c r="L18"/>
    </row>
    <row r="19" spans="1:12" ht="12.75" customHeight="1">
      <c r="A19" s="773" t="s">
        <v>1686</v>
      </c>
      <c r="B19" s="1378">
        <v>257</v>
      </c>
      <c r="C19" s="1378">
        <v>219</v>
      </c>
      <c r="D19" s="1476">
        <v>85.21</v>
      </c>
      <c r="E19" s="1378">
        <v>158</v>
      </c>
      <c r="F19" s="1378">
        <v>96</v>
      </c>
      <c r="G19" s="1476">
        <v>60.76</v>
      </c>
      <c r="H19"/>
      <c r="I19"/>
      <c r="J19"/>
      <c r="K19"/>
      <c r="L19"/>
    </row>
    <row r="20" spans="1:12" ht="12.75" customHeight="1">
      <c r="A20" s="773" t="s">
        <v>1687</v>
      </c>
      <c r="B20" s="1378">
        <v>673</v>
      </c>
      <c r="C20" s="1378">
        <v>497</v>
      </c>
      <c r="D20" s="1476">
        <v>73.85</v>
      </c>
      <c r="E20" s="1378">
        <v>414</v>
      </c>
      <c r="F20" s="1378">
        <v>361</v>
      </c>
      <c r="G20" s="1476">
        <v>87.2</v>
      </c>
      <c r="H20"/>
      <c r="I20"/>
      <c r="J20"/>
      <c r="K20"/>
      <c r="L20"/>
    </row>
    <row r="21" spans="1:12" ht="12.75" customHeight="1">
      <c r="A21" s="773" t="s">
        <v>1688</v>
      </c>
      <c r="B21" s="1378">
        <v>8</v>
      </c>
      <c r="C21" s="1378">
        <v>3</v>
      </c>
      <c r="D21" s="1476">
        <v>37.5</v>
      </c>
      <c r="E21" s="1378">
        <v>15</v>
      </c>
      <c r="F21" s="1378">
        <v>1</v>
      </c>
      <c r="G21" s="1477">
        <v>6.67</v>
      </c>
      <c r="H21"/>
      <c r="I21"/>
      <c r="J21"/>
      <c r="K21"/>
      <c r="L21"/>
    </row>
    <row r="22" spans="1:12" ht="15.75">
      <c r="A22" s="1478" t="s">
        <v>1689</v>
      </c>
      <c r="B22" s="1479">
        <v>40951</v>
      </c>
      <c r="C22" s="1479">
        <v>44847</v>
      </c>
      <c r="D22" s="1480">
        <v>109.51</v>
      </c>
      <c r="E22" s="1479">
        <v>25085</v>
      </c>
      <c r="F22" s="1479">
        <v>26641</v>
      </c>
      <c r="G22" s="1480">
        <v>106.2</v>
      </c>
      <c r="H22"/>
      <c r="I22"/>
      <c r="J22"/>
      <c r="K22"/>
      <c r="L22"/>
    </row>
    <row r="23" spans="1:12" ht="12.75" customHeight="1">
      <c r="A23" s="773" t="s">
        <v>1690</v>
      </c>
      <c r="B23" s="1378">
        <v>201</v>
      </c>
      <c r="C23" s="1378">
        <v>164</v>
      </c>
      <c r="D23" s="1476">
        <v>81.59</v>
      </c>
      <c r="E23" s="1378">
        <v>65</v>
      </c>
      <c r="F23" s="1378">
        <v>81</v>
      </c>
      <c r="G23" s="1476">
        <v>124.62</v>
      </c>
      <c r="H23"/>
      <c r="I23"/>
      <c r="J23"/>
      <c r="K23"/>
      <c r="L23"/>
    </row>
    <row r="24" spans="1:12" ht="12.75" customHeight="1">
      <c r="A24" s="773" t="s">
        <v>1691</v>
      </c>
      <c r="B24" s="1378">
        <v>21</v>
      </c>
      <c r="C24" s="1378">
        <v>17</v>
      </c>
      <c r="D24" s="1476">
        <v>80.95</v>
      </c>
      <c r="E24" s="1378">
        <v>25</v>
      </c>
      <c r="F24" s="1378">
        <v>13</v>
      </c>
      <c r="G24" s="1476">
        <v>52</v>
      </c>
      <c r="H24"/>
      <c r="I24"/>
      <c r="J24"/>
      <c r="K24"/>
      <c r="L24"/>
    </row>
    <row r="25" spans="1:12" ht="12.75" customHeight="1">
      <c r="A25" s="773" t="s">
        <v>1692</v>
      </c>
      <c r="B25" s="1378">
        <v>26</v>
      </c>
      <c r="C25" s="1378">
        <v>37</v>
      </c>
      <c r="D25" s="1476">
        <v>142.31</v>
      </c>
      <c r="E25" s="1378">
        <v>18</v>
      </c>
      <c r="F25" s="1378">
        <v>10</v>
      </c>
      <c r="G25" s="1476">
        <v>55.55</v>
      </c>
      <c r="H25"/>
      <c r="I25"/>
      <c r="J25"/>
      <c r="K25"/>
      <c r="L25"/>
    </row>
    <row r="26" spans="1:12" ht="12.75" customHeight="1">
      <c r="A26" s="773" t="s">
        <v>1693</v>
      </c>
      <c r="B26" s="1378">
        <v>583</v>
      </c>
      <c r="C26" s="1378">
        <v>477</v>
      </c>
      <c r="D26" s="1476">
        <v>81.82</v>
      </c>
      <c r="E26" s="1378">
        <v>309</v>
      </c>
      <c r="F26" s="1378">
        <v>246</v>
      </c>
      <c r="G26" s="1476">
        <v>79.61</v>
      </c>
      <c r="H26"/>
      <c r="I26"/>
      <c r="J26"/>
      <c r="K26"/>
      <c r="L26"/>
    </row>
    <row r="27" spans="1:12" ht="12.75" customHeight="1">
      <c r="A27" s="773" t="s">
        <v>1694</v>
      </c>
      <c r="B27" s="1378">
        <v>528</v>
      </c>
      <c r="C27" s="1378">
        <v>583</v>
      </c>
      <c r="D27" s="1476">
        <v>110.42</v>
      </c>
      <c r="E27" s="1378">
        <v>315</v>
      </c>
      <c r="F27" s="1378">
        <v>328</v>
      </c>
      <c r="G27" s="1476">
        <v>104.13</v>
      </c>
      <c r="H27"/>
      <c r="I27"/>
      <c r="J27"/>
      <c r="K27"/>
      <c r="L27"/>
    </row>
    <row r="28" spans="1:12" ht="12.75" customHeight="1">
      <c r="A28" s="773" t="s">
        <v>1695</v>
      </c>
      <c r="B28" s="1378">
        <v>0</v>
      </c>
      <c r="C28" s="1378">
        <v>0</v>
      </c>
      <c r="D28" s="1477" t="s">
        <v>1456</v>
      </c>
      <c r="E28" s="1378">
        <v>0</v>
      </c>
      <c r="F28" s="1378">
        <v>0</v>
      </c>
      <c r="G28" s="1477" t="s">
        <v>1456</v>
      </c>
      <c r="H28"/>
      <c r="I28"/>
      <c r="J28"/>
      <c r="K28"/>
      <c r="L28"/>
    </row>
    <row r="29" spans="1:12" ht="15.75">
      <c r="A29" s="1478" t="s">
        <v>1696</v>
      </c>
      <c r="B29" s="1481">
        <v>1360</v>
      </c>
      <c r="C29" s="1481">
        <v>1279</v>
      </c>
      <c r="D29" s="1482">
        <v>94.04</v>
      </c>
      <c r="E29" s="1481">
        <v>732</v>
      </c>
      <c r="F29" s="1481">
        <v>678</v>
      </c>
      <c r="G29" s="1482">
        <v>92.62</v>
      </c>
      <c r="H29"/>
      <c r="I29"/>
      <c r="J29"/>
      <c r="K29"/>
      <c r="L29"/>
    </row>
    <row r="30" spans="1:12" ht="16.5" thickBot="1">
      <c r="A30" s="1483" t="s">
        <v>1697</v>
      </c>
      <c r="B30" s="1484">
        <v>248</v>
      </c>
      <c r="C30" s="1484">
        <v>222</v>
      </c>
      <c r="D30" s="1485">
        <v>89.52</v>
      </c>
      <c r="E30" s="1484">
        <v>142</v>
      </c>
      <c r="F30" s="1484">
        <v>95</v>
      </c>
      <c r="G30" s="1485">
        <v>66.9</v>
      </c>
      <c r="H30"/>
      <c r="I30"/>
      <c r="J30"/>
      <c r="K30"/>
      <c r="L30"/>
    </row>
    <row r="31" spans="1:12" ht="16.5" thickBot="1">
      <c r="A31" s="1486" t="s">
        <v>1698</v>
      </c>
      <c r="B31" s="1487">
        <v>42916</v>
      </c>
      <c r="C31" s="1487">
        <v>46348</v>
      </c>
      <c r="D31" s="1488">
        <v>108</v>
      </c>
      <c r="E31" s="1487">
        <v>26114</v>
      </c>
      <c r="F31" s="1487">
        <v>27413</v>
      </c>
      <c r="G31" s="1488">
        <v>104.97</v>
      </c>
      <c r="H31"/>
      <c r="I31"/>
      <c r="J31"/>
      <c r="K31"/>
      <c r="L31"/>
    </row>
    <row r="32" spans="1:5" ht="20.25" customHeight="1">
      <c r="A32" s="51" t="s">
        <v>1459</v>
      </c>
      <c r="D32" s="1489" t="s">
        <v>1699</v>
      </c>
      <c r="E32" s="51" t="s">
        <v>1700</v>
      </c>
    </row>
    <row r="33" spans="1:5" ht="15" customHeight="1">
      <c r="A33" s="1160" t="s">
        <v>1460</v>
      </c>
      <c r="E33" s="51" t="s">
        <v>1701</v>
      </c>
    </row>
    <row r="34" spans="8:12" ht="12.75">
      <c r="H34"/>
      <c r="I34"/>
      <c r="J34"/>
      <c r="K34"/>
      <c r="L34"/>
    </row>
    <row r="35" spans="8:12" ht="12.75">
      <c r="H35"/>
      <c r="I35"/>
      <c r="J35"/>
      <c r="K35"/>
      <c r="L35"/>
    </row>
    <row r="36" spans="8:12" ht="12.75">
      <c r="H36"/>
      <c r="I36"/>
      <c r="J36"/>
      <c r="K36"/>
      <c r="L36"/>
    </row>
  </sheetData>
  <mergeCells count="5">
    <mergeCell ref="F5:F6"/>
    <mergeCell ref="A4:A6"/>
    <mergeCell ref="B5:B6"/>
    <mergeCell ref="C5:C6"/>
    <mergeCell ref="E5:E6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D21" sqref="D21"/>
    </sheetView>
  </sheetViews>
  <sheetFormatPr defaultColWidth="9.00390625" defaultRowHeight="12.75"/>
  <cols>
    <col min="1" max="1" width="47.375" style="51" customWidth="1"/>
    <col min="2" max="7" width="14.875" style="51" customWidth="1"/>
    <col min="8" max="10" width="10.125" style="51" customWidth="1"/>
    <col min="11" max="16384" width="9.125" style="51" customWidth="1"/>
  </cols>
  <sheetData>
    <row r="1" spans="1:14" ht="16.5" customHeight="1">
      <c r="A1" s="86" t="s">
        <v>1702</v>
      </c>
      <c r="H1"/>
      <c r="I1"/>
      <c r="J1"/>
      <c r="K1"/>
      <c r="L1"/>
      <c r="M1"/>
      <c r="N1"/>
    </row>
    <row r="2" spans="1:14" ht="16.5" customHeight="1">
      <c r="A2" s="86" t="s">
        <v>1462</v>
      </c>
      <c r="H2"/>
      <c r="I2"/>
      <c r="J2"/>
      <c r="K2"/>
      <c r="L2"/>
      <c r="M2"/>
      <c r="N2"/>
    </row>
    <row r="3" spans="1:14" ht="19.5" customHeight="1" thickBot="1">
      <c r="A3" s="33" t="s">
        <v>1670</v>
      </c>
      <c r="G3" s="3" t="s">
        <v>1703</v>
      </c>
      <c r="H3"/>
      <c r="I3"/>
      <c r="J3"/>
      <c r="K3"/>
      <c r="L3"/>
      <c r="M3"/>
      <c r="N3"/>
    </row>
    <row r="4" spans="1:14" ht="16.5" customHeight="1" thickBot="1">
      <c r="A4" s="2081" t="s">
        <v>1672</v>
      </c>
      <c r="B4" s="1370" t="s">
        <v>1673</v>
      </c>
      <c r="C4" s="1370"/>
      <c r="D4" s="1371"/>
      <c r="E4" s="1370" t="s">
        <v>1674</v>
      </c>
      <c r="F4" s="1370"/>
      <c r="G4" s="1371"/>
      <c r="H4"/>
      <c r="I4"/>
      <c r="J4"/>
      <c r="K4"/>
      <c r="L4"/>
      <c r="M4"/>
      <c r="N4"/>
    </row>
    <row r="5" spans="1:14" ht="16.5" customHeight="1">
      <c r="A5" s="2082"/>
      <c r="B5" s="2084">
        <v>2000</v>
      </c>
      <c r="C5" s="2086">
        <v>2001</v>
      </c>
      <c r="D5" s="1475" t="s">
        <v>409</v>
      </c>
      <c r="E5" s="2084">
        <v>2000</v>
      </c>
      <c r="F5" s="2086">
        <v>2001</v>
      </c>
      <c r="G5" s="1475" t="s">
        <v>409</v>
      </c>
      <c r="H5"/>
      <c r="I5"/>
      <c r="J5"/>
      <c r="K5"/>
      <c r="L5"/>
      <c r="M5"/>
      <c r="N5"/>
    </row>
    <row r="6" spans="1:14" ht="16.5" customHeight="1" thickBot="1">
      <c r="A6" s="2083"/>
      <c r="B6" s="2092"/>
      <c r="C6" s="2091"/>
      <c r="D6" s="1377" t="s">
        <v>1634</v>
      </c>
      <c r="E6" s="2092"/>
      <c r="F6" s="2091"/>
      <c r="G6" s="1377" t="s">
        <v>1634</v>
      </c>
      <c r="H6"/>
      <c r="I6"/>
      <c r="J6"/>
      <c r="K6"/>
      <c r="L6"/>
      <c r="M6"/>
      <c r="N6"/>
    </row>
    <row r="7" spans="1:14" ht="16.5" customHeight="1">
      <c r="A7" s="97" t="s">
        <v>1704</v>
      </c>
      <c r="B7" s="128">
        <v>2184</v>
      </c>
      <c r="C7" s="128">
        <v>2429</v>
      </c>
      <c r="D7" s="1490">
        <v>111.22</v>
      </c>
      <c r="E7" s="128">
        <v>1412</v>
      </c>
      <c r="F7" s="128">
        <v>1475</v>
      </c>
      <c r="G7" s="1490">
        <v>104.46</v>
      </c>
      <c r="H7"/>
      <c r="I7"/>
      <c r="J7"/>
      <c r="K7"/>
      <c r="L7"/>
      <c r="M7"/>
      <c r="N7"/>
    </row>
    <row r="8" spans="1:14" ht="16.5" customHeight="1">
      <c r="A8" s="97" t="s">
        <v>1705</v>
      </c>
      <c r="B8" s="128">
        <v>30781</v>
      </c>
      <c r="C8" s="128">
        <v>38351</v>
      </c>
      <c r="D8" s="1490">
        <v>124.59</v>
      </c>
      <c r="E8" s="128">
        <v>16531</v>
      </c>
      <c r="F8" s="128">
        <v>19034</v>
      </c>
      <c r="G8" s="1490">
        <v>115.14</v>
      </c>
      <c r="H8"/>
      <c r="I8"/>
      <c r="J8"/>
      <c r="K8"/>
      <c r="L8"/>
      <c r="M8"/>
      <c r="N8"/>
    </row>
    <row r="9" spans="1:14" ht="16.5" customHeight="1">
      <c r="A9" s="97" t="s">
        <v>1706</v>
      </c>
      <c r="B9" s="128">
        <v>28396</v>
      </c>
      <c r="C9" s="128">
        <v>34224</v>
      </c>
      <c r="D9" s="1490">
        <v>120.52</v>
      </c>
      <c r="E9" s="128">
        <v>14206</v>
      </c>
      <c r="F9" s="128">
        <v>16102</v>
      </c>
      <c r="G9" s="1490">
        <v>113.35</v>
      </c>
      <c r="H9"/>
      <c r="I9"/>
      <c r="J9"/>
      <c r="K9"/>
      <c r="L9"/>
      <c r="M9"/>
      <c r="N9"/>
    </row>
    <row r="10" spans="1:14" ht="16.5" customHeight="1">
      <c r="A10" s="97" t="s">
        <v>1707</v>
      </c>
      <c r="B10" s="128">
        <v>-317</v>
      </c>
      <c r="C10" s="128">
        <v>1383</v>
      </c>
      <c r="D10" s="1491" t="s">
        <v>1472</v>
      </c>
      <c r="E10" s="128">
        <v>-6</v>
      </c>
      <c r="F10" s="128">
        <v>483</v>
      </c>
      <c r="G10" s="1491" t="s">
        <v>1472</v>
      </c>
      <c r="H10"/>
      <c r="I10"/>
      <c r="J10"/>
      <c r="K10"/>
      <c r="L10"/>
      <c r="M10"/>
      <c r="N10"/>
    </row>
    <row r="11" spans="1:14" ht="16.5" customHeight="1">
      <c r="A11" s="97" t="s">
        <v>1708</v>
      </c>
      <c r="B11" s="128">
        <v>2702</v>
      </c>
      <c r="C11" s="128">
        <v>2745</v>
      </c>
      <c r="D11" s="1490">
        <v>101.59</v>
      </c>
      <c r="E11" s="128">
        <v>2331</v>
      </c>
      <c r="F11" s="128">
        <v>2449</v>
      </c>
      <c r="G11" s="1490">
        <v>105.06</v>
      </c>
      <c r="H11"/>
      <c r="I11"/>
      <c r="J11"/>
      <c r="K11"/>
      <c r="L11"/>
      <c r="M11"/>
      <c r="N11"/>
    </row>
    <row r="12" spans="1:14" ht="16.5" customHeight="1">
      <c r="A12" s="97" t="s">
        <v>1709</v>
      </c>
      <c r="B12" s="128">
        <v>2415</v>
      </c>
      <c r="C12" s="128">
        <v>2075</v>
      </c>
      <c r="D12" s="1490">
        <v>85.92</v>
      </c>
      <c r="E12" s="128">
        <v>1268</v>
      </c>
      <c r="F12" s="128">
        <v>1574</v>
      </c>
      <c r="G12" s="1490">
        <v>124.13</v>
      </c>
      <c r="H12"/>
      <c r="I12"/>
      <c r="J12"/>
      <c r="K12"/>
      <c r="L12"/>
      <c r="M12"/>
      <c r="N12"/>
    </row>
    <row r="13" spans="1:14" ht="16.5" customHeight="1">
      <c r="A13" s="97" t="s">
        <v>1710</v>
      </c>
      <c r="B13" s="128">
        <v>5390</v>
      </c>
      <c r="C13" s="128">
        <v>3489</v>
      </c>
      <c r="D13" s="1490">
        <v>64.73</v>
      </c>
      <c r="E13" s="128">
        <v>5416</v>
      </c>
      <c r="F13" s="128">
        <v>4477</v>
      </c>
      <c r="G13" s="1490">
        <v>82.66</v>
      </c>
      <c r="H13"/>
      <c r="I13"/>
      <c r="J13"/>
      <c r="K13"/>
      <c r="L13"/>
      <c r="M13"/>
      <c r="N13"/>
    </row>
    <row r="14" spans="1:14" ht="16.5" customHeight="1">
      <c r="A14" s="97" t="s">
        <v>1711</v>
      </c>
      <c r="B14" s="128">
        <v>3900</v>
      </c>
      <c r="C14" s="128">
        <v>2825</v>
      </c>
      <c r="D14" s="1490">
        <v>72.44</v>
      </c>
      <c r="E14" s="128">
        <v>4472</v>
      </c>
      <c r="F14" s="128">
        <v>3899</v>
      </c>
      <c r="G14" s="1490">
        <v>87.19</v>
      </c>
      <c r="H14"/>
      <c r="I14"/>
      <c r="J14"/>
      <c r="K14"/>
      <c r="L14"/>
      <c r="M14"/>
      <c r="N14"/>
    </row>
    <row r="15" spans="1:14" ht="16.5" customHeight="1">
      <c r="A15" s="97" t="s">
        <v>1495</v>
      </c>
      <c r="B15" s="128">
        <v>436</v>
      </c>
      <c r="C15" s="128">
        <v>250</v>
      </c>
      <c r="D15" s="1490">
        <v>57.34</v>
      </c>
      <c r="E15" s="128">
        <v>258</v>
      </c>
      <c r="F15" s="128">
        <v>290</v>
      </c>
      <c r="G15" s="1490">
        <v>112.4</v>
      </c>
      <c r="H15"/>
      <c r="I15"/>
      <c r="J15"/>
      <c r="K15"/>
      <c r="L15"/>
      <c r="M15"/>
      <c r="N15"/>
    </row>
    <row r="16" spans="1:14" ht="16.5" customHeight="1">
      <c r="A16" s="1492" t="s">
        <v>1712</v>
      </c>
      <c r="B16" s="1311">
        <v>41206</v>
      </c>
      <c r="C16" s="1311">
        <v>46594</v>
      </c>
      <c r="D16" s="1186">
        <v>113.08</v>
      </c>
      <c r="E16" s="1311">
        <v>24884</v>
      </c>
      <c r="F16" s="1311">
        <v>26850</v>
      </c>
      <c r="G16" s="1186">
        <v>107.9</v>
      </c>
      <c r="H16"/>
      <c r="I16"/>
      <c r="J16"/>
      <c r="K16"/>
      <c r="L16"/>
      <c r="M16"/>
      <c r="N16"/>
    </row>
    <row r="17" spans="1:14" ht="16.5" customHeight="1">
      <c r="A17" s="97" t="s">
        <v>1496</v>
      </c>
      <c r="B17" s="128">
        <v>152</v>
      </c>
      <c r="C17" s="128">
        <v>188</v>
      </c>
      <c r="D17" s="1490">
        <v>123.68</v>
      </c>
      <c r="E17" s="128">
        <v>82</v>
      </c>
      <c r="F17" s="128">
        <v>175</v>
      </c>
      <c r="G17" s="1490">
        <v>213.41</v>
      </c>
      <c r="H17"/>
      <c r="I17"/>
      <c r="J17"/>
      <c r="K17"/>
      <c r="L17"/>
      <c r="M17"/>
      <c r="N17"/>
    </row>
    <row r="18" spans="1:14" ht="16.5" customHeight="1">
      <c r="A18" s="97" t="s">
        <v>1713</v>
      </c>
      <c r="B18" s="128">
        <v>23</v>
      </c>
      <c r="C18" s="128">
        <v>23</v>
      </c>
      <c r="D18" s="1490">
        <v>100</v>
      </c>
      <c r="E18" s="128">
        <v>19</v>
      </c>
      <c r="F18" s="128">
        <v>15</v>
      </c>
      <c r="G18" s="1490">
        <v>78.95</v>
      </c>
      <c r="H18"/>
      <c r="I18"/>
      <c r="J18"/>
      <c r="K18"/>
      <c r="L18"/>
      <c r="M18"/>
      <c r="N18"/>
    </row>
    <row r="19" spans="1:14" ht="16.5" customHeight="1">
      <c r="A19" s="97" t="s">
        <v>1497</v>
      </c>
      <c r="B19" s="128">
        <v>1</v>
      </c>
      <c r="C19" s="128">
        <v>0</v>
      </c>
      <c r="D19" s="1491">
        <v>0</v>
      </c>
      <c r="E19" s="128">
        <v>4</v>
      </c>
      <c r="F19" s="128">
        <v>2</v>
      </c>
      <c r="G19" s="1490">
        <v>50</v>
      </c>
      <c r="H19"/>
      <c r="I19"/>
      <c r="J19"/>
      <c r="K19"/>
      <c r="L19"/>
      <c r="M19"/>
      <c r="N19"/>
    </row>
    <row r="20" spans="1:14" ht="16.5" customHeight="1">
      <c r="A20" s="97" t="s">
        <v>1498</v>
      </c>
      <c r="B20" s="128">
        <v>33</v>
      </c>
      <c r="C20" s="128">
        <v>33</v>
      </c>
      <c r="D20" s="1490">
        <v>100</v>
      </c>
      <c r="E20" s="128">
        <v>13</v>
      </c>
      <c r="F20" s="128">
        <v>20</v>
      </c>
      <c r="G20" s="1490">
        <v>153.85</v>
      </c>
      <c r="H20"/>
      <c r="I20"/>
      <c r="J20"/>
      <c r="K20"/>
      <c r="L20"/>
      <c r="M20"/>
      <c r="N20"/>
    </row>
    <row r="21" spans="1:14" ht="16.5" customHeight="1">
      <c r="A21" s="97" t="s">
        <v>1714</v>
      </c>
      <c r="B21" s="128">
        <v>166</v>
      </c>
      <c r="C21" s="128">
        <v>109</v>
      </c>
      <c r="D21" s="1490">
        <v>65.66</v>
      </c>
      <c r="E21" s="128">
        <v>61</v>
      </c>
      <c r="F21" s="128">
        <v>40</v>
      </c>
      <c r="G21" s="1490">
        <v>65.57</v>
      </c>
      <c r="H21"/>
      <c r="I21"/>
      <c r="J21"/>
      <c r="K21"/>
      <c r="L21"/>
      <c r="M21"/>
      <c r="N21"/>
    </row>
    <row r="22" spans="1:14" ht="16.5" customHeight="1">
      <c r="A22" s="97" t="s">
        <v>1715</v>
      </c>
      <c r="B22" s="128">
        <v>113</v>
      </c>
      <c r="C22" s="128">
        <v>117</v>
      </c>
      <c r="D22" s="1490">
        <v>103.54</v>
      </c>
      <c r="E22" s="128">
        <v>85</v>
      </c>
      <c r="F22" s="128">
        <v>60</v>
      </c>
      <c r="G22" s="1490">
        <v>70.59</v>
      </c>
      <c r="H22"/>
      <c r="I22"/>
      <c r="J22"/>
      <c r="K22"/>
      <c r="L22"/>
      <c r="M22"/>
      <c r="N22"/>
    </row>
    <row r="23" spans="1:14" ht="16.5" customHeight="1">
      <c r="A23" s="1492" t="s">
        <v>1716</v>
      </c>
      <c r="B23" s="1311">
        <v>490</v>
      </c>
      <c r="C23" s="1311">
        <v>470</v>
      </c>
      <c r="D23" s="1186">
        <v>95.92</v>
      </c>
      <c r="E23" s="1311">
        <v>264</v>
      </c>
      <c r="F23" s="1311">
        <v>311</v>
      </c>
      <c r="G23" s="1186">
        <v>117.8</v>
      </c>
      <c r="H23"/>
      <c r="I23"/>
      <c r="J23"/>
      <c r="K23"/>
      <c r="L23"/>
      <c r="M23"/>
      <c r="N23"/>
    </row>
    <row r="24" spans="1:14" ht="16.5" customHeight="1" thickBot="1">
      <c r="A24" s="1493" t="s">
        <v>1717</v>
      </c>
      <c r="B24" s="1494">
        <v>397</v>
      </c>
      <c r="C24" s="1494">
        <v>397</v>
      </c>
      <c r="D24" s="1495">
        <v>100</v>
      </c>
      <c r="E24" s="1494">
        <v>297</v>
      </c>
      <c r="F24" s="1494">
        <v>284</v>
      </c>
      <c r="G24" s="1495">
        <v>95.62</v>
      </c>
      <c r="H24"/>
      <c r="I24"/>
      <c r="J24"/>
      <c r="K24"/>
      <c r="L24"/>
      <c r="M24"/>
      <c r="N24"/>
    </row>
    <row r="25" spans="1:14" ht="16.5" customHeight="1" thickBot="1">
      <c r="A25" s="1496" t="s">
        <v>1718</v>
      </c>
      <c r="B25" s="1497">
        <v>42449</v>
      </c>
      <c r="C25" s="1497">
        <v>47461</v>
      </c>
      <c r="D25" s="1191">
        <v>111.81</v>
      </c>
      <c r="E25" s="1497">
        <v>25599</v>
      </c>
      <c r="F25" s="1497">
        <v>27445</v>
      </c>
      <c r="G25" s="1191">
        <v>107.21</v>
      </c>
      <c r="H25"/>
      <c r="I25"/>
      <c r="J25"/>
      <c r="K25"/>
      <c r="L25"/>
      <c r="M25"/>
      <c r="N25"/>
    </row>
    <row r="26" spans="1:5" ht="20.25" customHeight="1">
      <c r="A26" s="51" t="s">
        <v>1459</v>
      </c>
      <c r="D26" s="1489" t="s">
        <v>1699</v>
      </c>
      <c r="E26" s="51" t="s">
        <v>1700</v>
      </c>
    </row>
    <row r="27" spans="1:5" ht="15" customHeight="1">
      <c r="A27" s="1160" t="s">
        <v>1460</v>
      </c>
      <c r="E27" s="51" t="s">
        <v>1701</v>
      </c>
    </row>
    <row r="28" spans="8:14" ht="12.75">
      <c r="H28"/>
      <c r="I28"/>
      <c r="J28"/>
      <c r="K28"/>
      <c r="L28"/>
      <c r="M28"/>
      <c r="N28"/>
    </row>
    <row r="29" spans="8:14" ht="12.75">
      <c r="H29"/>
      <c r="I29"/>
      <c r="J29"/>
      <c r="K29"/>
      <c r="L29"/>
      <c r="M29"/>
      <c r="N29"/>
    </row>
    <row r="30" spans="8:14" ht="12.75">
      <c r="H30"/>
      <c r="I30"/>
      <c r="J30"/>
      <c r="K30"/>
      <c r="L30"/>
      <c r="M30"/>
      <c r="N30"/>
    </row>
  </sheetData>
  <mergeCells count="5">
    <mergeCell ref="F5:F6"/>
    <mergeCell ref="A4:A6"/>
    <mergeCell ref="B5:B6"/>
    <mergeCell ref="C5:C6"/>
    <mergeCell ref="E5:E6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D18" sqref="D18"/>
    </sheetView>
  </sheetViews>
  <sheetFormatPr defaultColWidth="9.00390625" defaultRowHeight="12.75"/>
  <cols>
    <col min="1" max="1" width="40.375" style="1286" customWidth="1"/>
    <col min="2" max="2" width="16.125" style="1292" customWidth="1"/>
    <col min="3" max="3" width="14.125" style="1292" customWidth="1"/>
    <col min="4" max="4" width="14.75390625" style="1293" customWidth="1"/>
    <col min="5" max="5" width="15.00390625" style="1292" customWidth="1"/>
    <col min="6" max="6" width="14.75390625" style="1292" customWidth="1"/>
    <col min="7" max="7" width="14.875" style="1293" customWidth="1"/>
    <col min="8" max="8" width="9.00390625" style="1292" customWidth="1"/>
    <col min="9" max="9" width="7.875" style="1292" customWidth="1"/>
    <col min="10" max="10" width="7.00390625" style="1293" customWidth="1"/>
    <col min="11" max="11" width="9.00390625" style="1292" customWidth="1"/>
    <col min="12" max="12" width="9.75390625" style="1292" customWidth="1"/>
    <col min="13" max="13" width="7.375" style="1293" customWidth="1"/>
    <col min="14" max="16384" width="9.125" style="1286" customWidth="1"/>
  </cols>
  <sheetData>
    <row r="1" spans="1:17" s="1265" customFormat="1" ht="20.25" customHeight="1">
      <c r="A1" s="1498" t="s">
        <v>1719</v>
      </c>
      <c r="B1" s="1263"/>
      <c r="C1" s="1263"/>
      <c r="D1" s="1264"/>
      <c r="E1" s="1263"/>
      <c r="F1" s="1263"/>
      <c r="G1" s="1264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1265" customFormat="1" ht="20.25" customHeight="1">
      <c r="A2" s="1498" t="s">
        <v>1462</v>
      </c>
      <c r="B2" s="1263"/>
      <c r="C2" s="1263"/>
      <c r="D2" s="1264"/>
      <c r="E2" s="1263"/>
      <c r="F2" s="1263"/>
      <c r="G2" s="1264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s="1270" customFormat="1" ht="20.25" customHeight="1" thickBot="1">
      <c r="A3" s="33" t="s">
        <v>1670</v>
      </c>
      <c r="B3" s="1266"/>
      <c r="C3" s="1267"/>
      <c r="D3" s="1268"/>
      <c r="E3" s="1266"/>
      <c r="F3" s="1267"/>
      <c r="G3" s="1499" t="s">
        <v>1720</v>
      </c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s="1271" customFormat="1" ht="24.75" customHeight="1" thickBot="1">
      <c r="A4" s="2081" t="s">
        <v>1672</v>
      </c>
      <c r="B4" s="1370" t="s">
        <v>1673</v>
      </c>
      <c r="C4" s="1370"/>
      <c r="D4" s="1371"/>
      <c r="E4" s="1370" t="s">
        <v>1674</v>
      </c>
      <c r="F4" s="1370"/>
      <c r="G4" s="137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s="1271" customFormat="1" ht="24.75" customHeight="1">
      <c r="A5" s="2093"/>
      <c r="B5" s="2084">
        <v>2000</v>
      </c>
      <c r="C5" s="2086">
        <v>2001</v>
      </c>
      <c r="D5" s="1475" t="s">
        <v>409</v>
      </c>
      <c r="E5" s="2084">
        <v>2000</v>
      </c>
      <c r="F5" s="2086">
        <v>2001</v>
      </c>
      <c r="G5" s="1475" t="s">
        <v>409</v>
      </c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s="1272" customFormat="1" ht="24.75" customHeight="1" thickBot="1">
      <c r="A6" s="2094"/>
      <c r="B6" s="2092"/>
      <c r="C6" s="2091"/>
      <c r="D6" s="1377" t="s">
        <v>1634</v>
      </c>
      <c r="E6" s="2092"/>
      <c r="F6" s="2091"/>
      <c r="G6" s="1377" t="s">
        <v>1634</v>
      </c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s="1271" customFormat="1" ht="19.5" customHeight="1">
      <c r="A7" s="1502" t="s">
        <v>1538</v>
      </c>
      <c r="B7" s="1503">
        <v>254</v>
      </c>
      <c r="C7" s="1504">
        <v>1747</v>
      </c>
      <c r="D7" s="1505">
        <v>687.04</v>
      </c>
      <c r="E7" s="1503">
        <v>-200</v>
      </c>
      <c r="F7" s="1504">
        <v>209</v>
      </c>
      <c r="G7" s="1506" t="s">
        <v>1472</v>
      </c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s="1271" customFormat="1" ht="19.5" customHeight="1">
      <c r="A8" s="1502" t="s">
        <v>1721</v>
      </c>
      <c r="B8" s="1503">
        <v>-871</v>
      </c>
      <c r="C8" s="1504">
        <v>-808</v>
      </c>
      <c r="D8" s="1505">
        <v>92.83</v>
      </c>
      <c r="E8" s="1503">
        <v>-468</v>
      </c>
      <c r="F8" s="1504">
        <v>-366</v>
      </c>
      <c r="G8" s="1505">
        <v>78.24</v>
      </c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s="1271" customFormat="1" ht="19.5" customHeight="1">
      <c r="A9" s="1502" t="s">
        <v>1722</v>
      </c>
      <c r="B9" s="1503">
        <v>138</v>
      </c>
      <c r="C9" s="1504">
        <v>159</v>
      </c>
      <c r="D9" s="1505">
        <v>115.31</v>
      </c>
      <c r="E9" s="1503">
        <v>153</v>
      </c>
      <c r="F9" s="1504">
        <v>186</v>
      </c>
      <c r="G9" s="1505">
        <v>121.96</v>
      </c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s="1271" customFormat="1" ht="19.5" customHeight="1">
      <c r="A10" s="1502" t="s">
        <v>1541</v>
      </c>
      <c r="B10" s="1503">
        <v>-467</v>
      </c>
      <c r="C10" s="1504">
        <v>1113</v>
      </c>
      <c r="D10" s="1506" t="s">
        <v>1472</v>
      </c>
      <c r="E10" s="1503">
        <v>-515</v>
      </c>
      <c r="F10" s="1504">
        <v>32</v>
      </c>
      <c r="G10" s="1506" t="s">
        <v>1472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s="1271" customFormat="1" ht="19.5" customHeight="1">
      <c r="A11" s="1502" t="s">
        <v>1542</v>
      </c>
      <c r="B11" s="1503">
        <v>-632</v>
      </c>
      <c r="C11" s="1504">
        <v>881</v>
      </c>
      <c r="D11" s="1506" t="s">
        <v>1472</v>
      </c>
      <c r="E11" s="1503">
        <v>-553</v>
      </c>
      <c r="F11" s="1504">
        <v>-24</v>
      </c>
      <c r="G11" s="1505">
        <v>4.28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s="1271" customFormat="1" ht="19.5" customHeight="1" thickBot="1">
      <c r="A12" s="1507" t="s">
        <v>1723</v>
      </c>
      <c r="B12" s="1508">
        <v>8868</v>
      </c>
      <c r="C12" s="1509">
        <v>13289</v>
      </c>
      <c r="D12" s="1510">
        <v>149.85</v>
      </c>
      <c r="E12" s="1508">
        <v>3343</v>
      </c>
      <c r="F12" s="1509">
        <v>4778</v>
      </c>
      <c r="G12" s="1510">
        <v>142.95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s="1271" customFormat="1" ht="19.5" customHeight="1">
      <c r="A13" s="1273" t="s">
        <v>1546</v>
      </c>
      <c r="B13" s="1511">
        <v>165</v>
      </c>
      <c r="C13" s="1512">
        <v>258</v>
      </c>
      <c r="D13" s="1513">
        <v>156.36</v>
      </c>
      <c r="E13" s="1511">
        <v>457</v>
      </c>
      <c r="F13" s="1512">
        <v>603</v>
      </c>
      <c r="G13" s="1513">
        <v>131.95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1271" customFormat="1" ht="19.5" customHeight="1">
      <c r="A14" s="1273" t="s">
        <v>1547</v>
      </c>
      <c r="B14" s="1514">
        <v>49.7</v>
      </c>
      <c r="C14" s="1515">
        <v>79.14</v>
      </c>
      <c r="D14" s="1513" t="s">
        <v>1456</v>
      </c>
      <c r="E14" s="1514">
        <v>54.21</v>
      </c>
      <c r="F14" s="1515">
        <v>69.63</v>
      </c>
      <c r="G14" s="1513" t="s">
        <v>1456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s="1271" customFormat="1" ht="19.5" customHeight="1">
      <c r="A15" s="1273" t="s">
        <v>1548</v>
      </c>
      <c r="B15" s="1511">
        <v>232</v>
      </c>
      <c r="C15" s="1512">
        <v>348</v>
      </c>
      <c r="D15" s="1513">
        <v>150.17</v>
      </c>
      <c r="E15" s="1511">
        <v>731</v>
      </c>
      <c r="F15" s="1512">
        <v>959</v>
      </c>
      <c r="G15" s="1513">
        <v>131.14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s="1271" customFormat="1" ht="19.5" customHeight="1" thickBot="1">
      <c r="A16" s="1275" t="s">
        <v>1549</v>
      </c>
      <c r="B16" s="1516">
        <v>52.41</v>
      </c>
      <c r="C16" s="1517">
        <v>80.94</v>
      </c>
      <c r="D16" s="1518" t="s">
        <v>1456</v>
      </c>
      <c r="E16" s="1516">
        <v>55.62</v>
      </c>
      <c r="F16" s="1517">
        <v>71.4</v>
      </c>
      <c r="G16" s="1518" t="s">
        <v>1456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s="1271" customFormat="1" ht="19.5" customHeight="1">
      <c r="A17" s="1273" t="s">
        <v>1550</v>
      </c>
      <c r="B17" s="1511">
        <v>167</v>
      </c>
      <c r="C17" s="1512">
        <v>68</v>
      </c>
      <c r="D17" s="1513">
        <v>40.72</v>
      </c>
      <c r="E17" s="1511">
        <v>386</v>
      </c>
      <c r="F17" s="1512">
        <v>263</v>
      </c>
      <c r="G17" s="1513">
        <v>68.13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s="1271" customFormat="1" ht="19.5" customHeight="1">
      <c r="A18" s="1273" t="s">
        <v>1547</v>
      </c>
      <c r="B18" s="1514">
        <v>50.3</v>
      </c>
      <c r="C18" s="1515">
        <v>20.86</v>
      </c>
      <c r="D18" s="1513" t="s">
        <v>1456</v>
      </c>
      <c r="E18" s="1514">
        <v>45.79</v>
      </c>
      <c r="F18" s="1515">
        <v>30.37</v>
      </c>
      <c r="G18" s="1513" t="s">
        <v>1456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s="1271" customFormat="1" ht="19.5" customHeight="1">
      <c r="A19" s="1285" t="s">
        <v>1551</v>
      </c>
      <c r="B19" s="1511">
        <v>210</v>
      </c>
      <c r="C19" s="1512">
        <v>82</v>
      </c>
      <c r="D19" s="1513">
        <v>38.94</v>
      </c>
      <c r="E19" s="1511">
        <v>583</v>
      </c>
      <c r="F19" s="1512">
        <v>384</v>
      </c>
      <c r="G19" s="1513">
        <v>65.84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s="1271" customFormat="1" ht="19.5" customHeight="1" thickBot="1">
      <c r="A20" s="1275" t="s">
        <v>1549</v>
      </c>
      <c r="B20" s="1516">
        <v>47.59</v>
      </c>
      <c r="C20" s="1517">
        <v>19.06</v>
      </c>
      <c r="D20" s="1518" t="s">
        <v>1456</v>
      </c>
      <c r="E20" s="1516">
        <v>44.38</v>
      </c>
      <c r="F20" s="1517">
        <v>28.6</v>
      </c>
      <c r="G20" s="1518" t="s">
        <v>1456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0.25" customHeight="1">
      <c r="A21" s="1270" t="s">
        <v>1459</v>
      </c>
      <c r="B21" s="51"/>
      <c r="C21" s="51"/>
      <c r="D21" s="1489" t="s">
        <v>1699</v>
      </c>
      <c r="E21" s="51" t="s">
        <v>1700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15" customHeight="1">
      <c r="A22" s="1160" t="s">
        <v>1460</v>
      </c>
      <c r="B22" s="51"/>
      <c r="C22" s="51"/>
      <c r="D22" s="51"/>
      <c r="E22" s="51" t="s">
        <v>1701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s="1271" customFormat="1" ht="15" customHeight="1">
      <c r="A23" s="1519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 s="1271" customFormat="1" ht="20.25" customHeight="1">
      <c r="A24" s="1519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 s="1289" customFormat="1" ht="18" customHeight="1">
      <c r="A25" s="1519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s="1289" customFormat="1" ht="18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s="1289" customFormat="1" ht="18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s="1289" customFormat="1" ht="18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s="1289" customFormat="1" ht="18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5" s="1289" customFormat="1" ht="18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</row>
    <row r="31" spans="1:15" s="1289" customFormat="1" ht="18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3" s="1289" customFormat="1" ht="20.25" customHeight="1">
      <c r="A32" s="51"/>
      <c r="B32" s="1290"/>
      <c r="C32" s="1290"/>
      <c r="D32" s="1291"/>
      <c r="E32" s="1290"/>
      <c r="F32" s="1290"/>
      <c r="G32" s="1291"/>
      <c r="H32" s="1290"/>
      <c r="I32" s="1290"/>
      <c r="J32" s="1291"/>
      <c r="K32" s="1290"/>
      <c r="L32" s="1290"/>
      <c r="M32" s="1291"/>
    </row>
    <row r="33" spans="1:13" s="1288" customFormat="1" ht="19.5" customHeight="1">
      <c r="A33" s="51"/>
      <c r="B33" s="1290"/>
      <c r="C33" s="1290"/>
      <c r="D33" s="1291"/>
      <c r="E33" s="1290"/>
      <c r="F33" s="1290"/>
      <c r="G33" s="1291"/>
      <c r="H33" s="1290"/>
      <c r="I33" s="1290"/>
      <c r="J33" s="1291"/>
      <c r="K33" s="1290"/>
      <c r="L33" s="1290"/>
      <c r="M33" s="1291"/>
    </row>
    <row r="34" spans="2:13" s="1288" customFormat="1" ht="15">
      <c r="B34" s="1290"/>
      <c r="C34" s="1290"/>
      <c r="D34" s="1291"/>
      <c r="E34" s="1290"/>
      <c r="F34" s="1290"/>
      <c r="G34" s="1291"/>
      <c r="H34" s="1290"/>
      <c r="I34" s="1290"/>
      <c r="J34" s="1291"/>
      <c r="K34" s="1290"/>
      <c r="L34" s="1290"/>
      <c r="M34" s="1291"/>
    </row>
    <row r="35" spans="2:13" s="1288" customFormat="1" ht="15">
      <c r="B35" s="1290"/>
      <c r="C35" s="1290"/>
      <c r="D35" s="1291"/>
      <c r="E35" s="1290"/>
      <c r="F35" s="1290"/>
      <c r="G35" s="1291"/>
      <c r="H35" s="1290"/>
      <c r="I35" s="1290"/>
      <c r="J35" s="1291"/>
      <c r="K35" s="1290"/>
      <c r="L35" s="1290"/>
      <c r="M35" s="1291"/>
    </row>
    <row r="37" ht="12.75">
      <c r="A37" s="1287"/>
    </row>
  </sheetData>
  <mergeCells count="5">
    <mergeCell ref="F5:F6"/>
    <mergeCell ref="A4:A6"/>
    <mergeCell ref="B5:B6"/>
    <mergeCell ref="C5:C6"/>
    <mergeCell ref="E5:E6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D26" sqref="D26"/>
    </sheetView>
  </sheetViews>
  <sheetFormatPr defaultColWidth="9.00390625" defaultRowHeight="12.75"/>
  <cols>
    <col min="1" max="1" width="40.125" style="51" customWidth="1"/>
    <col min="2" max="7" width="14.875" style="51" customWidth="1"/>
    <col min="8" max="10" width="10.125" style="51" customWidth="1"/>
    <col min="11" max="16384" width="9.125" style="51" customWidth="1"/>
  </cols>
  <sheetData>
    <row r="1" spans="1:14" ht="15.75" customHeight="1">
      <c r="A1" s="1498" t="s">
        <v>1724</v>
      </c>
      <c r="H1"/>
      <c r="I1"/>
      <c r="J1"/>
      <c r="K1"/>
      <c r="L1"/>
      <c r="M1"/>
      <c r="N1"/>
    </row>
    <row r="2" spans="1:14" ht="15.75" customHeight="1">
      <c r="A2" s="86" t="s">
        <v>1462</v>
      </c>
      <c r="H2"/>
      <c r="I2"/>
      <c r="J2"/>
      <c r="K2"/>
      <c r="L2"/>
      <c r="M2"/>
      <c r="N2"/>
    </row>
    <row r="3" spans="1:14" ht="19.5" thickBot="1">
      <c r="A3" s="33" t="s">
        <v>1670</v>
      </c>
      <c r="G3" s="3" t="s">
        <v>1725</v>
      </c>
      <c r="H3"/>
      <c r="I3"/>
      <c r="J3"/>
      <c r="K3"/>
      <c r="L3"/>
      <c r="M3"/>
      <c r="N3"/>
    </row>
    <row r="4" spans="1:14" ht="16.5" customHeight="1" thickBot="1">
      <c r="A4" s="2081" t="s">
        <v>1672</v>
      </c>
      <c r="B4" s="1370" t="s">
        <v>1673</v>
      </c>
      <c r="C4" s="1370"/>
      <c r="D4" s="1371"/>
      <c r="E4" s="1370" t="s">
        <v>1674</v>
      </c>
      <c r="F4" s="1370"/>
      <c r="G4" s="1371"/>
      <c r="H4"/>
      <c r="I4"/>
      <c r="J4"/>
      <c r="K4"/>
      <c r="L4"/>
      <c r="M4"/>
      <c r="N4"/>
    </row>
    <row r="5" spans="1:14" ht="16.5" customHeight="1">
      <c r="A5" s="2082"/>
      <c r="B5" s="2084">
        <v>2000</v>
      </c>
      <c r="C5" s="2086">
        <v>2001</v>
      </c>
      <c r="D5" s="1475" t="s">
        <v>409</v>
      </c>
      <c r="E5" s="2084">
        <v>2000</v>
      </c>
      <c r="F5" s="2086">
        <v>2001</v>
      </c>
      <c r="G5" s="1475" t="s">
        <v>409</v>
      </c>
      <c r="H5"/>
      <c r="I5"/>
      <c r="J5"/>
      <c r="K5"/>
      <c r="L5"/>
      <c r="M5"/>
      <c r="N5"/>
    </row>
    <row r="6" spans="1:14" ht="16.5" customHeight="1" thickBot="1">
      <c r="A6" s="2083"/>
      <c r="B6" s="2092"/>
      <c r="C6" s="2091"/>
      <c r="D6" s="1377" t="s">
        <v>1634</v>
      </c>
      <c r="E6" s="2092"/>
      <c r="F6" s="2091"/>
      <c r="G6" s="1377" t="s">
        <v>1634</v>
      </c>
      <c r="H6"/>
      <c r="I6"/>
      <c r="J6"/>
      <c r="K6"/>
      <c r="L6"/>
      <c r="M6"/>
      <c r="N6"/>
    </row>
    <row r="7" spans="1:14" ht="15.75" customHeight="1">
      <c r="A7" s="1520" t="s">
        <v>1726</v>
      </c>
      <c r="B7" s="1303">
        <v>56087</v>
      </c>
      <c r="C7" s="1303">
        <v>59686</v>
      </c>
      <c r="D7" s="1521">
        <v>106.42</v>
      </c>
      <c r="E7" s="1303">
        <v>37725</v>
      </c>
      <c r="F7" s="1303">
        <v>38432</v>
      </c>
      <c r="G7" s="1521">
        <v>101.87</v>
      </c>
      <c r="H7"/>
      <c r="I7"/>
      <c r="J7"/>
      <c r="K7"/>
      <c r="L7"/>
      <c r="M7"/>
      <c r="N7"/>
    </row>
    <row r="8" spans="1:14" ht="13.5" customHeight="1">
      <c r="A8" s="97" t="s">
        <v>1727</v>
      </c>
      <c r="B8" s="128">
        <v>24</v>
      </c>
      <c r="C8" s="128">
        <v>57</v>
      </c>
      <c r="D8" s="1490">
        <v>237.5</v>
      </c>
      <c r="E8" s="128">
        <v>53</v>
      </c>
      <c r="F8" s="128">
        <v>29</v>
      </c>
      <c r="G8" s="1490">
        <v>54.72</v>
      </c>
      <c r="H8"/>
      <c r="I8"/>
      <c r="J8"/>
      <c r="K8"/>
      <c r="L8"/>
      <c r="M8"/>
      <c r="N8"/>
    </row>
    <row r="9" spans="1:14" ht="13.5" customHeight="1">
      <c r="A9" s="97" t="s">
        <v>1728</v>
      </c>
      <c r="B9" s="128">
        <v>33074</v>
      </c>
      <c r="C9" s="128">
        <v>34526</v>
      </c>
      <c r="D9" s="1490">
        <v>104.39</v>
      </c>
      <c r="E9" s="128">
        <v>25103</v>
      </c>
      <c r="F9" s="128">
        <v>25350</v>
      </c>
      <c r="G9" s="1490">
        <v>100.98</v>
      </c>
      <c r="H9"/>
      <c r="I9"/>
      <c r="J9"/>
      <c r="K9"/>
      <c r="L9"/>
      <c r="M9"/>
      <c r="N9"/>
    </row>
    <row r="10" spans="1:14" ht="13.5" customHeight="1">
      <c r="A10" s="97" t="s">
        <v>1729</v>
      </c>
      <c r="B10" s="128">
        <v>30797</v>
      </c>
      <c r="C10" s="128">
        <v>32602</v>
      </c>
      <c r="D10" s="1490">
        <v>105.86</v>
      </c>
      <c r="E10" s="128">
        <v>23800</v>
      </c>
      <c r="F10" s="128">
        <v>24150</v>
      </c>
      <c r="G10" s="1490">
        <v>101.47</v>
      </c>
      <c r="H10"/>
      <c r="I10"/>
      <c r="J10"/>
      <c r="K10"/>
      <c r="L10"/>
      <c r="M10"/>
      <c r="N10"/>
    </row>
    <row r="11" spans="1:14" ht="13.5" customHeight="1">
      <c r="A11" s="97" t="s">
        <v>1730</v>
      </c>
      <c r="B11" s="128">
        <v>2277</v>
      </c>
      <c r="C11" s="128">
        <v>1924</v>
      </c>
      <c r="D11" s="1490">
        <v>84.5</v>
      </c>
      <c r="E11" s="128">
        <v>1303</v>
      </c>
      <c r="F11" s="128">
        <v>1200</v>
      </c>
      <c r="G11" s="1490">
        <v>92.1</v>
      </c>
      <c r="H11"/>
      <c r="I11"/>
      <c r="J11"/>
      <c r="K11"/>
      <c r="L11"/>
      <c r="M11"/>
      <c r="N11"/>
    </row>
    <row r="12" spans="1:14" ht="13.5" customHeight="1">
      <c r="A12" s="97" t="s">
        <v>1731</v>
      </c>
      <c r="B12" s="128">
        <v>22259</v>
      </c>
      <c r="C12" s="128">
        <v>24369</v>
      </c>
      <c r="D12" s="1490">
        <v>109.48</v>
      </c>
      <c r="E12" s="128">
        <v>12174</v>
      </c>
      <c r="F12" s="128">
        <v>12625</v>
      </c>
      <c r="G12" s="1490">
        <v>103.7</v>
      </c>
      <c r="H12"/>
      <c r="I12"/>
      <c r="J12"/>
      <c r="K12"/>
      <c r="L12"/>
      <c r="M12"/>
      <c r="N12"/>
    </row>
    <row r="13" spans="1:14" ht="13.5" customHeight="1">
      <c r="A13" s="97" t="s">
        <v>1732</v>
      </c>
      <c r="B13" s="128">
        <v>12532</v>
      </c>
      <c r="C13" s="128">
        <v>14330</v>
      </c>
      <c r="D13" s="1490">
        <v>114.35</v>
      </c>
      <c r="E13" s="128">
        <v>7364</v>
      </c>
      <c r="F13" s="128">
        <v>7959</v>
      </c>
      <c r="G13" s="1490">
        <v>108.08</v>
      </c>
      <c r="H13"/>
      <c r="I13"/>
      <c r="J13"/>
      <c r="K13"/>
      <c r="L13"/>
      <c r="M13"/>
      <c r="N13"/>
    </row>
    <row r="14" spans="1:14" ht="13.5" customHeight="1">
      <c r="A14" s="97" t="s">
        <v>1733</v>
      </c>
      <c r="B14" s="128">
        <v>441</v>
      </c>
      <c r="C14" s="128">
        <v>470</v>
      </c>
      <c r="D14" s="1490">
        <v>106.58</v>
      </c>
      <c r="E14" s="128">
        <v>214</v>
      </c>
      <c r="F14" s="128">
        <v>167</v>
      </c>
      <c r="G14" s="1490">
        <v>78.04</v>
      </c>
      <c r="H14"/>
      <c r="I14"/>
      <c r="J14"/>
      <c r="K14"/>
      <c r="L14"/>
      <c r="M14"/>
      <c r="N14"/>
    </row>
    <row r="15" spans="1:14" ht="13.5" customHeight="1">
      <c r="A15" s="97" t="s">
        <v>1734</v>
      </c>
      <c r="B15" s="128">
        <v>6641</v>
      </c>
      <c r="C15" s="128">
        <v>6863</v>
      </c>
      <c r="D15" s="1490">
        <v>103.34</v>
      </c>
      <c r="E15" s="128">
        <v>3385</v>
      </c>
      <c r="F15" s="128">
        <v>3353</v>
      </c>
      <c r="G15" s="1490">
        <v>99.05</v>
      </c>
      <c r="H15"/>
      <c r="I15"/>
      <c r="J15"/>
      <c r="K15"/>
      <c r="L15"/>
      <c r="M15"/>
      <c r="N15"/>
    </row>
    <row r="16" spans="1:14" ht="13.5" customHeight="1">
      <c r="A16" s="97" t="s">
        <v>1735</v>
      </c>
      <c r="B16" s="128">
        <v>2645</v>
      </c>
      <c r="C16" s="128">
        <v>2706</v>
      </c>
      <c r="D16" s="1490">
        <v>102.31</v>
      </c>
      <c r="E16" s="128">
        <v>1211</v>
      </c>
      <c r="F16" s="128">
        <v>1147</v>
      </c>
      <c r="G16" s="1490">
        <v>94.72</v>
      </c>
      <c r="H16"/>
      <c r="I16"/>
      <c r="J16"/>
      <c r="K16"/>
      <c r="L16"/>
      <c r="M16"/>
      <c r="N16"/>
    </row>
    <row r="17" spans="1:14" ht="13.5" customHeight="1">
      <c r="A17" s="97" t="s">
        <v>1736</v>
      </c>
      <c r="B17" s="128">
        <v>729</v>
      </c>
      <c r="C17" s="128">
        <v>734</v>
      </c>
      <c r="D17" s="1490">
        <v>100.69</v>
      </c>
      <c r="E17" s="128">
        <v>395</v>
      </c>
      <c r="F17" s="128">
        <v>428</v>
      </c>
      <c r="G17" s="1490">
        <v>108.35</v>
      </c>
      <c r="H17"/>
      <c r="I17"/>
      <c r="J17"/>
      <c r="K17"/>
      <c r="L17"/>
      <c r="M17"/>
      <c r="N17"/>
    </row>
    <row r="18" spans="1:14" ht="15.75" customHeight="1">
      <c r="A18" s="1492" t="s">
        <v>1737</v>
      </c>
      <c r="B18" s="1311">
        <v>56087</v>
      </c>
      <c r="C18" s="1311">
        <v>59686</v>
      </c>
      <c r="D18" s="1186">
        <v>106.42</v>
      </c>
      <c r="E18" s="1311">
        <v>37725</v>
      </c>
      <c r="F18" s="1311">
        <v>38432</v>
      </c>
      <c r="G18" s="1186">
        <v>101.87</v>
      </c>
      <c r="H18"/>
      <c r="I18"/>
      <c r="J18"/>
      <c r="K18"/>
      <c r="L18"/>
      <c r="M18"/>
      <c r="N18"/>
    </row>
    <row r="19" spans="1:14" ht="13.5" customHeight="1">
      <c r="A19" s="97" t="s">
        <v>1738</v>
      </c>
      <c r="B19" s="128">
        <v>36038</v>
      </c>
      <c r="C19" s="128">
        <v>37328</v>
      </c>
      <c r="D19" s="1490">
        <v>103.58</v>
      </c>
      <c r="E19" s="128">
        <v>23963</v>
      </c>
      <c r="F19" s="128">
        <v>23506</v>
      </c>
      <c r="G19" s="1490">
        <v>98.09</v>
      </c>
      <c r="H19"/>
      <c r="I19"/>
      <c r="J19"/>
      <c r="K19"/>
      <c r="L19"/>
      <c r="M19"/>
      <c r="N19"/>
    </row>
    <row r="20" spans="1:14" ht="13.5" customHeight="1">
      <c r="A20" s="97" t="s">
        <v>1739</v>
      </c>
      <c r="B20" s="128">
        <v>14832</v>
      </c>
      <c r="C20" s="128">
        <v>14249</v>
      </c>
      <c r="D20" s="1490">
        <v>96.07</v>
      </c>
      <c r="E20" s="128">
        <v>13099</v>
      </c>
      <c r="F20" s="128">
        <v>11940</v>
      </c>
      <c r="G20" s="1490">
        <v>91.15</v>
      </c>
      <c r="H20"/>
      <c r="I20"/>
      <c r="J20"/>
      <c r="K20"/>
      <c r="L20"/>
      <c r="M20"/>
      <c r="N20"/>
    </row>
    <row r="21" spans="1:14" ht="13.5" customHeight="1">
      <c r="A21" s="97" t="s">
        <v>1740</v>
      </c>
      <c r="B21" s="128">
        <v>28</v>
      </c>
      <c r="C21" s="128">
        <v>0</v>
      </c>
      <c r="D21" s="1491">
        <v>0</v>
      </c>
      <c r="E21" s="128">
        <v>0</v>
      </c>
      <c r="F21" s="128">
        <v>-1</v>
      </c>
      <c r="G21" s="1491" t="s">
        <v>1472</v>
      </c>
      <c r="H21"/>
      <c r="I21"/>
      <c r="J21"/>
      <c r="K21"/>
      <c r="L21"/>
      <c r="M21"/>
      <c r="N21"/>
    </row>
    <row r="22" spans="1:14" ht="13.5" customHeight="1">
      <c r="A22" s="97" t="s">
        <v>1741</v>
      </c>
      <c r="B22" s="128">
        <v>17747</v>
      </c>
      <c r="C22" s="128">
        <v>17703</v>
      </c>
      <c r="D22" s="1490">
        <v>99.75</v>
      </c>
      <c r="E22" s="128">
        <v>9930</v>
      </c>
      <c r="F22" s="128">
        <v>9932</v>
      </c>
      <c r="G22" s="1490">
        <v>100.02</v>
      </c>
      <c r="H22"/>
      <c r="I22"/>
      <c r="J22"/>
      <c r="K22"/>
      <c r="L22"/>
      <c r="M22"/>
      <c r="N22"/>
    </row>
    <row r="23" spans="1:14" ht="13.5" customHeight="1">
      <c r="A23" s="97" t="s">
        <v>1742</v>
      </c>
      <c r="B23" s="128">
        <v>4135</v>
      </c>
      <c r="C23" s="128">
        <v>4125</v>
      </c>
      <c r="D23" s="1490">
        <v>99.76</v>
      </c>
      <c r="E23" s="128">
        <v>2013</v>
      </c>
      <c r="F23" s="128">
        <v>2028</v>
      </c>
      <c r="G23" s="1490">
        <v>100.75</v>
      </c>
      <c r="H23"/>
      <c r="I23"/>
      <c r="J23"/>
      <c r="K23"/>
      <c r="L23"/>
      <c r="M23"/>
      <c r="N23"/>
    </row>
    <row r="24" spans="1:14" ht="13.5" customHeight="1">
      <c r="A24" s="97" t="s">
        <v>1743</v>
      </c>
      <c r="B24" s="128">
        <v>18780</v>
      </c>
      <c r="C24" s="128">
        <v>20252</v>
      </c>
      <c r="D24" s="1490">
        <v>107.84</v>
      </c>
      <c r="E24" s="128">
        <v>12821</v>
      </c>
      <c r="F24" s="128">
        <v>13339</v>
      </c>
      <c r="G24" s="1490">
        <v>104.04</v>
      </c>
      <c r="H24"/>
      <c r="I24"/>
      <c r="J24"/>
      <c r="K24"/>
      <c r="L24"/>
      <c r="M24"/>
      <c r="N24"/>
    </row>
    <row r="25" spans="1:14" ht="13.5" customHeight="1">
      <c r="A25" s="97" t="s">
        <v>1744</v>
      </c>
      <c r="B25" s="128">
        <v>5678</v>
      </c>
      <c r="C25" s="128">
        <v>5404</v>
      </c>
      <c r="D25" s="1490">
        <v>95.17</v>
      </c>
      <c r="E25" s="128">
        <v>3987</v>
      </c>
      <c r="F25" s="128">
        <v>3536</v>
      </c>
      <c r="G25" s="1490">
        <v>88.69</v>
      </c>
      <c r="H25"/>
      <c r="I25"/>
      <c r="J25"/>
      <c r="K25"/>
      <c r="L25"/>
      <c r="M25"/>
      <c r="N25"/>
    </row>
    <row r="26" spans="1:14" ht="13.5" customHeight="1">
      <c r="A26" s="97" t="s">
        <v>1745</v>
      </c>
      <c r="B26" s="128">
        <v>8640</v>
      </c>
      <c r="C26" s="128">
        <v>9559</v>
      </c>
      <c r="D26" s="1490">
        <v>110.64</v>
      </c>
      <c r="E26" s="128">
        <v>5840</v>
      </c>
      <c r="F26" s="128">
        <v>6286</v>
      </c>
      <c r="G26" s="1490">
        <v>107.64</v>
      </c>
      <c r="H26"/>
      <c r="I26"/>
      <c r="J26"/>
      <c r="K26"/>
      <c r="L26"/>
      <c r="M26"/>
      <c r="N26"/>
    </row>
    <row r="27" spans="1:14" ht="13.5" customHeight="1">
      <c r="A27" s="97" t="s">
        <v>1746</v>
      </c>
      <c r="B27" s="1098">
        <v>3946</v>
      </c>
      <c r="C27" s="128">
        <v>4511</v>
      </c>
      <c r="D27" s="1490">
        <v>114.32</v>
      </c>
      <c r="E27" s="128">
        <v>2617</v>
      </c>
      <c r="F27" s="128">
        <v>2918</v>
      </c>
      <c r="G27" s="1490">
        <v>111.5</v>
      </c>
      <c r="H27"/>
      <c r="I27"/>
      <c r="J27"/>
      <c r="K27"/>
      <c r="L27"/>
      <c r="M27"/>
      <c r="N27"/>
    </row>
    <row r="28" spans="1:14" ht="16.5" thickBot="1">
      <c r="A28" s="105" t="s">
        <v>1747</v>
      </c>
      <c r="B28" s="1522">
        <v>1268</v>
      </c>
      <c r="C28" s="1522">
        <v>2107</v>
      </c>
      <c r="D28" s="1523">
        <v>166.17</v>
      </c>
      <c r="E28" s="1522">
        <v>941</v>
      </c>
      <c r="F28" s="1522">
        <v>1586</v>
      </c>
      <c r="G28" s="1523">
        <v>168.54</v>
      </c>
      <c r="H28"/>
      <c r="I28"/>
      <c r="J28"/>
      <c r="K28"/>
      <c r="L28"/>
      <c r="M28"/>
      <c r="N28"/>
    </row>
    <row r="29" spans="1:14" ht="19.5" customHeight="1">
      <c r="A29" s="51" t="s">
        <v>1459</v>
      </c>
      <c r="D29" s="1489" t="s">
        <v>1699</v>
      </c>
      <c r="E29" s="51" t="s">
        <v>1700</v>
      </c>
      <c r="H29" s="327"/>
      <c r="I29" s="327"/>
      <c r="J29" s="327"/>
      <c r="K29" s="327"/>
      <c r="L29" s="327"/>
      <c r="M29" s="327"/>
      <c r="N29" s="327"/>
    </row>
    <row r="30" spans="1:14" ht="15" customHeight="1">
      <c r="A30" s="1160" t="s">
        <v>1460</v>
      </c>
      <c r="E30" s="51" t="s">
        <v>1701</v>
      </c>
      <c r="H30" s="327"/>
      <c r="I30" s="327"/>
      <c r="J30" s="327"/>
      <c r="K30" s="327"/>
      <c r="L30" s="327"/>
      <c r="M30" s="327"/>
      <c r="N30" s="327"/>
    </row>
    <row r="31" spans="8:14" ht="12.75">
      <c r="H31"/>
      <c r="I31"/>
      <c r="J31"/>
      <c r="K31"/>
      <c r="L31"/>
      <c r="M31"/>
      <c r="N31"/>
    </row>
    <row r="32" spans="8:14" ht="12.75">
      <c r="H32"/>
      <c r="I32"/>
      <c r="J32"/>
      <c r="K32"/>
      <c r="L32"/>
      <c r="M32"/>
      <c r="N32"/>
    </row>
    <row r="33" spans="8:14" ht="12.75">
      <c r="H33"/>
      <c r="I33"/>
      <c r="J33"/>
      <c r="K33"/>
      <c r="L33"/>
      <c r="M33"/>
      <c r="N33"/>
    </row>
  </sheetData>
  <mergeCells count="5">
    <mergeCell ref="F5:F6"/>
    <mergeCell ref="A4:A6"/>
    <mergeCell ref="B5:B6"/>
    <mergeCell ref="C5:C6"/>
    <mergeCell ref="E5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K18" sqref="K18"/>
    </sheetView>
  </sheetViews>
  <sheetFormatPr defaultColWidth="9.00390625" defaultRowHeight="12.75"/>
  <cols>
    <col min="1" max="1" width="43.875" style="0" customWidth="1"/>
    <col min="2" max="2" width="13.00390625" style="0" customWidth="1"/>
    <col min="3" max="3" width="12.875" style="0" customWidth="1"/>
    <col min="4" max="4" width="12.25390625" style="0" customWidth="1"/>
    <col min="5" max="5" width="14.75390625" style="0" customWidth="1"/>
  </cols>
  <sheetData>
    <row r="1" spans="1:9" ht="15.75">
      <c r="A1" s="34" t="s">
        <v>402</v>
      </c>
      <c r="B1" s="33"/>
      <c r="C1" s="33"/>
      <c r="D1" s="33"/>
      <c r="E1" s="33"/>
      <c r="F1" s="33"/>
      <c r="G1" s="33"/>
      <c r="H1" s="33"/>
      <c r="I1" s="33"/>
    </row>
    <row r="2" spans="1:9" ht="15.75">
      <c r="A2" s="33" t="s">
        <v>403</v>
      </c>
      <c r="B2" s="33"/>
      <c r="C2" s="33"/>
      <c r="D2" s="33"/>
      <c r="E2" s="33"/>
      <c r="F2" s="33"/>
      <c r="G2" s="33"/>
      <c r="H2" s="33"/>
      <c r="I2" s="33"/>
    </row>
    <row r="3" spans="1:9" ht="15.75">
      <c r="A3" s="33" t="s">
        <v>404</v>
      </c>
      <c r="B3" s="33"/>
      <c r="C3" s="33"/>
      <c r="D3" s="33"/>
      <c r="E3" s="33"/>
      <c r="F3" s="33"/>
      <c r="G3" s="33"/>
      <c r="H3" s="33"/>
      <c r="I3" s="33"/>
    </row>
    <row r="4" spans="1:9" ht="16.5" thickBot="1">
      <c r="A4" s="33"/>
      <c r="B4" s="33"/>
      <c r="C4" s="33"/>
      <c r="D4" s="33"/>
      <c r="E4" s="33"/>
      <c r="F4" s="33"/>
      <c r="G4" s="33"/>
      <c r="H4" s="3" t="s">
        <v>405</v>
      </c>
      <c r="I4" s="33"/>
    </row>
    <row r="5" spans="1:9" ht="15.75">
      <c r="A5" s="110" t="s">
        <v>406</v>
      </c>
      <c r="B5" s="111" t="s">
        <v>407</v>
      </c>
      <c r="C5" s="112"/>
      <c r="D5" s="113"/>
      <c r="E5" s="113"/>
      <c r="F5" s="114"/>
      <c r="G5" s="115"/>
      <c r="H5" s="116"/>
      <c r="I5" s="33"/>
    </row>
    <row r="6" spans="1:9" ht="15.75">
      <c r="A6" s="100"/>
      <c r="B6" s="117" t="s">
        <v>408</v>
      </c>
      <c r="C6" s="118"/>
      <c r="D6" s="119"/>
      <c r="E6" s="119"/>
      <c r="F6" s="120" t="s">
        <v>409</v>
      </c>
      <c r="G6" s="121" t="s">
        <v>409</v>
      </c>
      <c r="H6" s="122" t="s">
        <v>409</v>
      </c>
      <c r="I6" s="33"/>
    </row>
    <row r="7" spans="1:9" ht="16.5" thickBot="1">
      <c r="A7" s="123"/>
      <c r="B7" s="124">
        <v>1989</v>
      </c>
      <c r="C7" s="125">
        <v>1993</v>
      </c>
      <c r="D7" s="124">
        <v>2000</v>
      </c>
      <c r="E7" s="124">
        <v>2001</v>
      </c>
      <c r="F7" s="124" t="s">
        <v>410</v>
      </c>
      <c r="G7" s="125" t="s">
        <v>411</v>
      </c>
      <c r="H7" s="126" t="s">
        <v>412</v>
      </c>
      <c r="I7" s="33"/>
    </row>
    <row r="8" spans="1:9" ht="18.75">
      <c r="A8" s="100" t="s">
        <v>413</v>
      </c>
      <c r="B8" s="127">
        <v>350956</v>
      </c>
      <c r="C8" s="128">
        <v>180762</v>
      </c>
      <c r="D8" s="127">
        <v>79384</v>
      </c>
      <c r="E8" s="127">
        <v>73484</v>
      </c>
      <c r="F8" s="129">
        <f>E8/B8*100</f>
        <v>20.93823727190873</v>
      </c>
      <c r="G8" s="130">
        <f>E8/D8*100</f>
        <v>92.56777184319259</v>
      </c>
      <c r="H8" s="131">
        <f>E8/C8*100</f>
        <v>40.652349498235246</v>
      </c>
      <c r="I8" s="33"/>
    </row>
    <row r="9" spans="1:9" ht="18.75">
      <c r="A9" s="100" t="s">
        <v>414</v>
      </c>
      <c r="B9" s="127">
        <v>277675</v>
      </c>
      <c r="C9" s="128">
        <v>132958</v>
      </c>
      <c r="D9" s="127">
        <v>55677</v>
      </c>
      <c r="E9" s="127">
        <v>51105</v>
      </c>
      <c r="F9" s="129">
        <f aca="true" t="shared" si="0" ref="F9:F18">E9/B9*100</f>
        <v>18.404609705591067</v>
      </c>
      <c r="G9" s="130">
        <f aca="true" t="shared" si="1" ref="G9:G18">E9/D9*100</f>
        <v>91.78835066544534</v>
      </c>
      <c r="H9" s="131">
        <f aca="true" t="shared" si="2" ref="H9:H18">E9/C9*100</f>
        <v>38.436950014290225</v>
      </c>
      <c r="I9" s="33"/>
    </row>
    <row r="10" spans="1:9" ht="18.75">
      <c r="A10" s="100" t="s">
        <v>415</v>
      </c>
      <c r="B10" s="127">
        <v>72280</v>
      </c>
      <c r="C10" s="128">
        <v>38937</v>
      </c>
      <c r="D10" s="132">
        <v>222</v>
      </c>
      <c r="E10" s="132">
        <v>123</v>
      </c>
      <c r="F10" s="129">
        <f t="shared" si="0"/>
        <v>0.1701715550636414</v>
      </c>
      <c r="G10" s="130">
        <f t="shared" si="1"/>
        <v>55.4054054054054</v>
      </c>
      <c r="H10" s="131">
        <f t="shared" si="2"/>
        <v>0.3158949071577163</v>
      </c>
      <c r="I10" s="33"/>
    </row>
    <row r="11" spans="1:9" ht="18.75">
      <c r="A11" s="100" t="s">
        <v>416</v>
      </c>
      <c r="B11" s="127">
        <v>65049</v>
      </c>
      <c r="C11" s="128">
        <v>50643</v>
      </c>
      <c r="D11" s="127">
        <v>46523</v>
      </c>
      <c r="E11" s="127">
        <v>44565</v>
      </c>
      <c r="F11" s="129">
        <f t="shared" si="0"/>
        <v>68.50989254254485</v>
      </c>
      <c r="G11" s="130">
        <f t="shared" si="1"/>
        <v>95.79132902005459</v>
      </c>
      <c r="H11" s="131">
        <f t="shared" si="2"/>
        <v>87.99834133048991</v>
      </c>
      <c r="I11" s="33"/>
    </row>
    <row r="12" spans="1:9" ht="18.75">
      <c r="A12" s="100" t="s">
        <v>417</v>
      </c>
      <c r="B12" s="127">
        <v>40696</v>
      </c>
      <c r="C12" s="128">
        <v>27791</v>
      </c>
      <c r="D12" s="127">
        <v>17727</v>
      </c>
      <c r="E12" s="127">
        <v>17274</v>
      </c>
      <c r="F12" s="129">
        <f t="shared" si="0"/>
        <v>42.44643208177708</v>
      </c>
      <c r="G12" s="130">
        <f t="shared" si="1"/>
        <v>97.44457607040108</v>
      </c>
      <c r="H12" s="131">
        <f t="shared" si="2"/>
        <v>62.15681335684214</v>
      </c>
      <c r="I12" s="33"/>
    </row>
    <row r="13" spans="1:9" ht="18.75">
      <c r="A13" s="100" t="s">
        <v>418</v>
      </c>
      <c r="B13" s="127">
        <v>221798</v>
      </c>
      <c r="C13" s="128">
        <v>106055</v>
      </c>
      <c r="D13" s="127">
        <v>59053</v>
      </c>
      <c r="E13" s="127">
        <v>51809</v>
      </c>
      <c r="F13" s="129">
        <f t="shared" si="0"/>
        <v>23.35864164690394</v>
      </c>
      <c r="G13" s="130">
        <f t="shared" si="1"/>
        <v>87.73305335884713</v>
      </c>
      <c r="H13" s="131">
        <f t="shared" si="2"/>
        <v>48.85106784215737</v>
      </c>
      <c r="I13" s="33"/>
    </row>
    <row r="14" spans="1:9" ht="18.75">
      <c r="A14" s="100" t="s">
        <v>419</v>
      </c>
      <c r="B14" s="127">
        <v>727293</v>
      </c>
      <c r="C14" s="128">
        <v>547381</v>
      </c>
      <c r="D14" s="127">
        <v>445433</v>
      </c>
      <c r="E14" s="127">
        <v>443402</v>
      </c>
      <c r="F14" s="129">
        <f t="shared" si="0"/>
        <v>60.96607557064346</v>
      </c>
      <c r="G14" s="130">
        <f t="shared" si="1"/>
        <v>99.54403917087419</v>
      </c>
      <c r="H14" s="131">
        <f t="shared" si="2"/>
        <v>81.00427307487837</v>
      </c>
      <c r="I14" s="33"/>
    </row>
    <row r="15" spans="1:9" ht="18.75">
      <c r="A15" s="100" t="s">
        <v>420</v>
      </c>
      <c r="B15" s="127">
        <v>158047</v>
      </c>
      <c r="C15" s="128">
        <v>140995</v>
      </c>
      <c r="D15" s="127">
        <v>119036</v>
      </c>
      <c r="E15" s="127">
        <v>114985</v>
      </c>
      <c r="F15" s="129">
        <f t="shared" si="0"/>
        <v>72.75367453985207</v>
      </c>
      <c r="G15" s="130">
        <f t="shared" si="1"/>
        <v>96.5968278503982</v>
      </c>
      <c r="H15" s="131">
        <f t="shared" si="2"/>
        <v>81.55253732401859</v>
      </c>
      <c r="I15" s="33"/>
    </row>
    <row r="16" spans="1:9" ht="18.75">
      <c r="A16" s="100" t="s">
        <v>421</v>
      </c>
      <c r="B16" s="127">
        <v>9484</v>
      </c>
      <c r="C16" s="128">
        <v>19752</v>
      </c>
      <c r="D16" s="127">
        <v>34952</v>
      </c>
      <c r="E16" s="127">
        <v>34523</v>
      </c>
      <c r="F16" s="129">
        <f t="shared" si="0"/>
        <v>364.01307465204553</v>
      </c>
      <c r="G16" s="130">
        <f t="shared" si="1"/>
        <v>98.77260242618449</v>
      </c>
      <c r="H16" s="131">
        <f t="shared" si="2"/>
        <v>174.78230052652896</v>
      </c>
      <c r="I16" s="33"/>
    </row>
    <row r="17" spans="1:9" ht="18.75">
      <c r="A17" s="100" t="s">
        <v>422</v>
      </c>
      <c r="B17" s="127">
        <v>47801</v>
      </c>
      <c r="C17" s="128">
        <v>32151</v>
      </c>
      <c r="D17" s="127">
        <v>17198</v>
      </c>
      <c r="E17" s="127">
        <v>17818</v>
      </c>
      <c r="F17" s="133">
        <f t="shared" si="0"/>
        <v>37.275370808142085</v>
      </c>
      <c r="G17" s="134">
        <f t="shared" si="1"/>
        <v>103.60507035701825</v>
      </c>
      <c r="H17" s="135">
        <f t="shared" si="2"/>
        <v>55.41973811078971</v>
      </c>
      <c r="I17" s="33"/>
    </row>
    <row r="18" spans="1:9" ht="19.5" thickBot="1">
      <c r="A18" s="136" t="s">
        <v>423</v>
      </c>
      <c r="B18" s="137">
        <v>2504079</v>
      </c>
      <c r="C18" s="138">
        <v>1549803</v>
      </c>
      <c r="D18" s="137">
        <v>1344372</v>
      </c>
      <c r="E18" s="137">
        <v>1321450</v>
      </c>
      <c r="F18" s="139">
        <f t="shared" si="0"/>
        <v>52.771897372247444</v>
      </c>
      <c r="G18" s="140">
        <f t="shared" si="1"/>
        <v>98.29496597667907</v>
      </c>
      <c r="H18" s="141">
        <f t="shared" si="2"/>
        <v>85.26567570200858</v>
      </c>
      <c r="I18" s="33"/>
    </row>
    <row r="19" spans="1:9" ht="15.75">
      <c r="A19" s="33"/>
      <c r="B19" s="33"/>
      <c r="C19" s="33"/>
      <c r="D19" s="33"/>
      <c r="E19" s="33"/>
      <c r="F19" s="33"/>
      <c r="G19" s="33"/>
      <c r="H19" s="33"/>
      <c r="I19" s="33"/>
    </row>
    <row r="20" spans="1:9" ht="12.75">
      <c r="A20" s="51" t="s">
        <v>424</v>
      </c>
      <c r="B20" s="51"/>
      <c r="C20" s="51"/>
      <c r="D20" s="51"/>
      <c r="E20" s="51"/>
      <c r="F20" s="51"/>
      <c r="G20" s="51"/>
      <c r="H20" s="51"/>
      <c r="I20" s="51"/>
    </row>
    <row r="21" spans="1:9" ht="12.75">
      <c r="A21" s="51" t="s">
        <v>425</v>
      </c>
      <c r="B21" s="51"/>
      <c r="C21" s="51"/>
      <c r="D21" s="51"/>
      <c r="E21" s="51"/>
      <c r="F21" s="51"/>
      <c r="G21" s="51"/>
      <c r="H21" s="51"/>
      <c r="I21" s="51"/>
    </row>
    <row r="22" spans="1:9" ht="12.75">
      <c r="A22" s="51" t="s">
        <v>426</v>
      </c>
      <c r="B22" s="51"/>
      <c r="C22" s="51"/>
      <c r="D22" s="51"/>
      <c r="E22" s="51"/>
      <c r="F22" s="51"/>
      <c r="G22" s="51"/>
      <c r="H22" s="51"/>
      <c r="I22" s="51"/>
    </row>
    <row r="23" spans="1:9" ht="12.75">
      <c r="A23" s="51" t="s">
        <v>427</v>
      </c>
      <c r="B23" s="51"/>
      <c r="C23" s="51"/>
      <c r="D23" s="51"/>
      <c r="E23" s="51"/>
      <c r="F23" s="51"/>
      <c r="G23" s="51"/>
      <c r="H23" s="51"/>
      <c r="I23" s="51"/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D26" sqref="D26"/>
    </sheetView>
  </sheetViews>
  <sheetFormatPr defaultColWidth="9.00390625" defaultRowHeight="12.75"/>
  <cols>
    <col min="1" max="1" width="40.25390625" style="51" customWidth="1"/>
    <col min="2" max="7" width="15.125" style="51" customWidth="1"/>
    <col min="8" max="13" width="8.00390625" style="51" customWidth="1"/>
    <col min="14" max="16384" width="9.125" style="51" customWidth="1"/>
  </cols>
  <sheetData>
    <row r="1" spans="1:15" s="1525" customFormat="1" ht="16.5" customHeight="1">
      <c r="A1" s="1524" t="s">
        <v>1748</v>
      </c>
      <c r="H1"/>
      <c r="I1"/>
      <c r="J1"/>
      <c r="K1"/>
      <c r="L1"/>
      <c r="M1"/>
      <c r="N1"/>
      <c r="O1"/>
    </row>
    <row r="2" spans="1:15" s="1525" customFormat="1" ht="16.5" customHeight="1">
      <c r="A2" s="1524" t="s">
        <v>1749</v>
      </c>
      <c r="H2"/>
      <c r="I2"/>
      <c r="J2"/>
      <c r="K2"/>
      <c r="L2"/>
      <c r="M2"/>
      <c r="N2"/>
      <c r="O2"/>
    </row>
    <row r="3" spans="1:15" s="1525" customFormat="1" ht="13.5" customHeight="1">
      <c r="A3" s="1524" t="s">
        <v>1462</v>
      </c>
      <c r="H3"/>
      <c r="I3"/>
      <c r="J3"/>
      <c r="K3"/>
      <c r="L3"/>
      <c r="M3"/>
      <c r="N3"/>
      <c r="O3"/>
    </row>
    <row r="4" spans="1:15" s="33" customFormat="1" ht="17.25" customHeight="1" thickBot="1">
      <c r="A4" s="33" t="s">
        <v>1463</v>
      </c>
      <c r="G4" s="3" t="s">
        <v>1750</v>
      </c>
      <c r="H4"/>
      <c r="I4"/>
      <c r="J4"/>
      <c r="K4"/>
      <c r="L4"/>
      <c r="M4"/>
      <c r="N4"/>
      <c r="O4"/>
    </row>
    <row r="5" spans="1:15" s="33" customFormat="1" ht="12.75" customHeight="1" thickBot="1">
      <c r="A5" s="2081" t="s">
        <v>1672</v>
      </c>
      <c r="B5" s="1370" t="s">
        <v>1673</v>
      </c>
      <c r="C5" s="1370"/>
      <c r="D5" s="1371"/>
      <c r="E5" s="1370" t="s">
        <v>1674</v>
      </c>
      <c r="F5" s="1370"/>
      <c r="G5" s="1371"/>
      <c r="H5"/>
      <c r="I5"/>
      <c r="J5"/>
      <c r="K5"/>
      <c r="L5"/>
      <c r="M5"/>
      <c r="N5"/>
      <c r="O5"/>
    </row>
    <row r="6" spans="1:15" s="33" customFormat="1" ht="14.25" customHeight="1">
      <c r="A6" s="2082"/>
      <c r="B6" s="2084">
        <v>2000</v>
      </c>
      <c r="C6" s="2086">
        <v>2001</v>
      </c>
      <c r="D6" s="1475" t="s">
        <v>409</v>
      </c>
      <c r="E6" s="2084">
        <v>2000</v>
      </c>
      <c r="F6" s="2086">
        <v>2001</v>
      </c>
      <c r="G6" s="1475" t="s">
        <v>409</v>
      </c>
      <c r="H6"/>
      <c r="I6"/>
      <c r="J6"/>
      <c r="K6"/>
      <c r="L6"/>
      <c r="M6"/>
      <c r="N6"/>
      <c r="O6"/>
    </row>
    <row r="7" spans="1:15" s="33" customFormat="1" ht="12" customHeight="1" thickBot="1">
      <c r="A7" s="2083"/>
      <c r="B7" s="2092"/>
      <c r="C7" s="2091"/>
      <c r="D7" s="1377" t="s">
        <v>1634</v>
      </c>
      <c r="E7" s="2092"/>
      <c r="F7" s="2091"/>
      <c r="G7" s="1377" t="s">
        <v>1634</v>
      </c>
      <c r="H7"/>
      <c r="I7"/>
      <c r="J7"/>
      <c r="K7"/>
      <c r="L7"/>
      <c r="M7"/>
      <c r="N7"/>
      <c r="O7"/>
    </row>
    <row r="8" spans="1:15" ht="13.5" customHeight="1">
      <c r="A8" s="253" t="s">
        <v>1580</v>
      </c>
      <c r="B8" s="1526">
        <v>30797</v>
      </c>
      <c r="C8" s="1379">
        <v>32602</v>
      </c>
      <c r="D8" s="1476">
        <v>105.86</v>
      </c>
      <c r="E8" s="1526">
        <v>23800</v>
      </c>
      <c r="F8" s="1379">
        <v>24150</v>
      </c>
      <c r="G8" s="1476">
        <v>101.47</v>
      </c>
      <c r="H8"/>
      <c r="I8"/>
      <c r="J8"/>
      <c r="K8"/>
      <c r="L8"/>
      <c r="M8"/>
      <c r="N8"/>
      <c r="O8"/>
    </row>
    <row r="9" spans="1:15" ht="13.5" customHeight="1">
      <c r="A9" s="253" t="s">
        <v>1581</v>
      </c>
      <c r="B9" s="1526">
        <v>6</v>
      </c>
      <c r="C9" s="1379">
        <v>6</v>
      </c>
      <c r="D9" s="1476">
        <v>96.13</v>
      </c>
      <c r="E9" s="1526">
        <v>8</v>
      </c>
      <c r="F9" s="1379">
        <v>60</v>
      </c>
      <c r="G9" s="1476">
        <v>713.59</v>
      </c>
      <c r="H9"/>
      <c r="I9"/>
      <c r="J9"/>
      <c r="K9"/>
      <c r="L9"/>
      <c r="M9"/>
      <c r="N9"/>
      <c r="O9"/>
    </row>
    <row r="10" spans="1:15" ht="13.5" customHeight="1">
      <c r="A10" s="253" t="s">
        <v>1582</v>
      </c>
      <c r="B10" s="1526">
        <v>30791</v>
      </c>
      <c r="C10" s="1379">
        <v>32596</v>
      </c>
      <c r="D10" s="1476">
        <v>105.86</v>
      </c>
      <c r="E10" s="1526">
        <v>23791</v>
      </c>
      <c r="F10" s="1379">
        <v>24090</v>
      </c>
      <c r="G10" s="1476">
        <v>101.25</v>
      </c>
      <c r="H10"/>
      <c r="I10"/>
      <c r="J10"/>
      <c r="K10"/>
      <c r="L10"/>
      <c r="M10"/>
      <c r="N10"/>
      <c r="O10"/>
    </row>
    <row r="11" spans="1:15" ht="13.5" customHeight="1">
      <c r="A11" s="253" t="s">
        <v>1583</v>
      </c>
      <c r="B11" s="1526">
        <v>793</v>
      </c>
      <c r="C11" s="1379">
        <v>1077</v>
      </c>
      <c r="D11" s="1476">
        <v>135.8</v>
      </c>
      <c r="E11" s="1526">
        <v>542</v>
      </c>
      <c r="F11" s="1379">
        <v>526</v>
      </c>
      <c r="G11" s="1476">
        <v>97.09</v>
      </c>
      <c r="H11"/>
      <c r="I11"/>
      <c r="J11"/>
      <c r="K11"/>
      <c r="L11"/>
      <c r="M11"/>
      <c r="N11"/>
      <c r="O11"/>
    </row>
    <row r="12" spans="1:15" ht="13.5" customHeight="1">
      <c r="A12" s="253" t="s">
        <v>1584</v>
      </c>
      <c r="B12" s="1526">
        <v>20105</v>
      </c>
      <c r="C12" s="1379">
        <v>20373</v>
      </c>
      <c r="D12" s="1476">
        <v>101.33</v>
      </c>
      <c r="E12" s="1526">
        <v>17244</v>
      </c>
      <c r="F12" s="1379">
        <v>16603</v>
      </c>
      <c r="G12" s="1476">
        <v>96.28</v>
      </c>
      <c r="H12"/>
      <c r="I12"/>
      <c r="J12"/>
      <c r="K12"/>
      <c r="L12"/>
      <c r="M12"/>
      <c r="N12"/>
      <c r="O12"/>
    </row>
    <row r="13" spans="1:15" ht="13.5" customHeight="1">
      <c r="A13" s="253" t="s">
        <v>1751</v>
      </c>
      <c r="B13" s="1526">
        <v>6441</v>
      </c>
      <c r="C13" s="1379">
        <v>7102</v>
      </c>
      <c r="D13" s="1476">
        <v>110.26</v>
      </c>
      <c r="E13" s="1526">
        <v>3721</v>
      </c>
      <c r="F13" s="1379">
        <v>4161</v>
      </c>
      <c r="G13" s="1476">
        <v>111.84</v>
      </c>
      <c r="H13"/>
      <c r="I13"/>
      <c r="J13"/>
      <c r="K13"/>
      <c r="L13"/>
      <c r="M13"/>
      <c r="N13"/>
      <c r="O13"/>
    </row>
    <row r="14" spans="1:15" ht="13.5" customHeight="1">
      <c r="A14" s="253" t="s">
        <v>1586</v>
      </c>
      <c r="B14" s="1526">
        <v>947</v>
      </c>
      <c r="C14" s="1379">
        <v>952</v>
      </c>
      <c r="D14" s="1476">
        <v>100.54</v>
      </c>
      <c r="E14" s="1526">
        <v>242</v>
      </c>
      <c r="F14" s="1379">
        <v>308</v>
      </c>
      <c r="G14" s="1476">
        <v>127.24</v>
      </c>
      <c r="H14"/>
      <c r="I14"/>
      <c r="J14"/>
      <c r="K14"/>
      <c r="L14"/>
      <c r="M14"/>
      <c r="N14"/>
      <c r="O14"/>
    </row>
    <row r="15" spans="1:15" ht="13.5" customHeight="1">
      <c r="A15" s="253" t="s">
        <v>1587</v>
      </c>
      <c r="B15" s="1526">
        <v>1806</v>
      </c>
      <c r="C15" s="1379">
        <v>1857</v>
      </c>
      <c r="D15" s="1476">
        <v>102.84</v>
      </c>
      <c r="E15" s="1526">
        <v>1529</v>
      </c>
      <c r="F15" s="1379">
        <v>1564</v>
      </c>
      <c r="G15" s="1476">
        <v>102.27</v>
      </c>
      <c r="H15"/>
      <c r="I15"/>
      <c r="J15"/>
      <c r="K15"/>
      <c r="L15"/>
      <c r="M15"/>
      <c r="N15"/>
      <c r="O15"/>
    </row>
    <row r="16" spans="1:15" ht="13.5" customHeight="1">
      <c r="A16" s="253" t="s">
        <v>1588</v>
      </c>
      <c r="B16" s="1526">
        <v>11</v>
      </c>
      <c r="C16" s="1379">
        <v>32</v>
      </c>
      <c r="D16" s="1477">
        <v>302.27</v>
      </c>
      <c r="E16" s="1526">
        <v>20</v>
      </c>
      <c r="F16" s="1379">
        <v>24</v>
      </c>
      <c r="G16" s="1476">
        <v>116.04</v>
      </c>
      <c r="H16"/>
      <c r="I16"/>
      <c r="J16"/>
      <c r="K16"/>
      <c r="L16"/>
      <c r="M16"/>
      <c r="N16"/>
      <c r="O16"/>
    </row>
    <row r="17" spans="1:15" ht="13.5" customHeight="1">
      <c r="A17" s="253" t="s">
        <v>1589</v>
      </c>
      <c r="B17" s="1526">
        <v>1901</v>
      </c>
      <c r="C17" s="1379">
        <v>2139</v>
      </c>
      <c r="D17" s="1476">
        <v>112.51</v>
      </c>
      <c r="E17" s="1526">
        <v>1809</v>
      </c>
      <c r="F17" s="1379">
        <v>1997</v>
      </c>
      <c r="G17" s="1476">
        <v>110.44</v>
      </c>
      <c r="H17"/>
      <c r="I17"/>
      <c r="J17"/>
      <c r="K17"/>
      <c r="L17"/>
      <c r="M17"/>
      <c r="N17"/>
      <c r="O17"/>
    </row>
    <row r="18" spans="1:15" ht="13.5" customHeight="1">
      <c r="A18" s="253" t="s">
        <v>1590</v>
      </c>
      <c r="B18" s="1526">
        <v>92</v>
      </c>
      <c r="C18" s="1379">
        <v>97</v>
      </c>
      <c r="D18" s="1476">
        <v>105.79</v>
      </c>
      <c r="E18" s="1526">
        <v>73</v>
      </c>
      <c r="F18" s="1379">
        <v>77</v>
      </c>
      <c r="G18" s="1476">
        <v>106.03</v>
      </c>
      <c r="H18"/>
      <c r="I18"/>
      <c r="J18"/>
      <c r="K18"/>
      <c r="L18"/>
      <c r="M18"/>
      <c r="N18"/>
      <c r="O18"/>
    </row>
    <row r="19" spans="1:15" ht="13.5" customHeight="1">
      <c r="A19" s="253" t="s">
        <v>1591</v>
      </c>
      <c r="B19" s="1526">
        <v>4638</v>
      </c>
      <c r="C19" s="1379">
        <v>6010</v>
      </c>
      <c r="D19" s="1476">
        <v>129.59</v>
      </c>
      <c r="E19" s="1526">
        <v>3611</v>
      </c>
      <c r="F19" s="1379">
        <v>4325</v>
      </c>
      <c r="G19" s="1476">
        <v>119.76</v>
      </c>
      <c r="H19"/>
      <c r="I19"/>
      <c r="J19"/>
      <c r="K19"/>
      <c r="L19"/>
      <c r="M19"/>
      <c r="N19"/>
      <c r="O19"/>
    </row>
    <row r="20" spans="1:15" ht="13.5" customHeight="1">
      <c r="A20" s="253" t="s">
        <v>1592</v>
      </c>
      <c r="B20" s="1526">
        <v>877</v>
      </c>
      <c r="C20" s="1379">
        <v>1378</v>
      </c>
      <c r="D20" s="1476">
        <v>156.99</v>
      </c>
      <c r="E20" s="1526">
        <v>1283</v>
      </c>
      <c r="F20" s="1379">
        <v>1451</v>
      </c>
      <c r="G20" s="1476">
        <v>113.11</v>
      </c>
      <c r="H20"/>
      <c r="I20"/>
      <c r="J20"/>
      <c r="K20"/>
      <c r="L20"/>
      <c r="M20"/>
      <c r="N20"/>
      <c r="O20"/>
    </row>
    <row r="21" spans="1:15" ht="13.5" customHeight="1">
      <c r="A21" s="253" t="s">
        <v>1752</v>
      </c>
      <c r="B21" s="1526">
        <v>1920</v>
      </c>
      <c r="C21" s="1379">
        <v>2689</v>
      </c>
      <c r="D21" s="1476">
        <v>140.05</v>
      </c>
      <c r="E21" s="1526">
        <v>1120</v>
      </c>
      <c r="F21" s="1379">
        <v>1539</v>
      </c>
      <c r="G21" s="1476">
        <v>137.34</v>
      </c>
      <c r="H21"/>
      <c r="I21"/>
      <c r="J21"/>
      <c r="K21"/>
      <c r="L21"/>
      <c r="M21"/>
      <c r="N21"/>
      <c r="O21"/>
    </row>
    <row r="22" spans="1:15" ht="13.5" customHeight="1">
      <c r="A22" s="1328" t="s">
        <v>1753</v>
      </c>
      <c r="B22" s="1526">
        <v>433</v>
      </c>
      <c r="C22" s="1379">
        <v>537</v>
      </c>
      <c r="D22" s="1476">
        <v>123.96</v>
      </c>
      <c r="E22" s="1526">
        <v>108</v>
      </c>
      <c r="F22" s="1379">
        <v>173</v>
      </c>
      <c r="G22" s="1476">
        <v>159.25</v>
      </c>
      <c r="H22"/>
      <c r="I22"/>
      <c r="J22"/>
      <c r="K22"/>
      <c r="L22"/>
      <c r="M22"/>
      <c r="N22"/>
      <c r="O22"/>
    </row>
    <row r="23" spans="1:15" ht="13.5" customHeight="1">
      <c r="A23" s="1328" t="s">
        <v>1754</v>
      </c>
      <c r="B23" s="1526">
        <v>1328</v>
      </c>
      <c r="C23" s="1379">
        <v>1290</v>
      </c>
      <c r="D23" s="1476">
        <v>97.1</v>
      </c>
      <c r="E23" s="1526">
        <v>1042</v>
      </c>
      <c r="F23" s="1379">
        <v>1025</v>
      </c>
      <c r="G23" s="1476">
        <v>98.43</v>
      </c>
      <c r="H23"/>
      <c r="I23"/>
      <c r="J23"/>
      <c r="K23"/>
      <c r="L23"/>
      <c r="M23"/>
      <c r="N23"/>
      <c r="O23"/>
    </row>
    <row r="24" spans="1:15" ht="13.5" customHeight="1">
      <c r="A24" s="253" t="s">
        <v>1596</v>
      </c>
      <c r="B24" s="1526">
        <v>32068</v>
      </c>
      <c r="C24" s="1379">
        <v>32912</v>
      </c>
      <c r="D24" s="1476">
        <v>102.63</v>
      </c>
      <c r="E24" s="1526">
        <v>19273</v>
      </c>
      <c r="F24" s="1379">
        <v>19205</v>
      </c>
      <c r="G24" s="1476">
        <v>99.65</v>
      </c>
      <c r="H24"/>
      <c r="I24"/>
      <c r="J24"/>
      <c r="K24"/>
      <c r="L24"/>
      <c r="M24"/>
      <c r="N24"/>
      <c r="O24"/>
    </row>
    <row r="25" spans="1:15" ht="13.5" customHeight="1">
      <c r="A25" s="253" t="s">
        <v>1584</v>
      </c>
      <c r="B25" s="1526">
        <v>11033</v>
      </c>
      <c r="C25" s="1379">
        <v>11266</v>
      </c>
      <c r="D25" s="1476">
        <v>102.11</v>
      </c>
      <c r="E25" s="1526">
        <v>8177</v>
      </c>
      <c r="F25" s="1379">
        <v>8234</v>
      </c>
      <c r="G25" s="1476">
        <v>100.7</v>
      </c>
      <c r="H25"/>
      <c r="I25"/>
      <c r="J25"/>
      <c r="K25"/>
      <c r="L25"/>
      <c r="M25"/>
      <c r="N25"/>
      <c r="O25"/>
    </row>
    <row r="26" spans="1:15" ht="13.5" customHeight="1">
      <c r="A26" s="253" t="s">
        <v>1597</v>
      </c>
      <c r="B26" s="1526">
        <v>17147</v>
      </c>
      <c r="C26" s="1379">
        <v>17712</v>
      </c>
      <c r="D26" s="1476">
        <v>103.3</v>
      </c>
      <c r="E26" s="1526">
        <v>8792</v>
      </c>
      <c r="F26" s="1379">
        <v>8741</v>
      </c>
      <c r="G26" s="1476">
        <v>99.42</v>
      </c>
      <c r="H26"/>
      <c r="I26"/>
      <c r="J26"/>
      <c r="K26"/>
      <c r="L26"/>
      <c r="M26"/>
      <c r="N26"/>
      <c r="O26"/>
    </row>
    <row r="27" spans="1:15" ht="13.5" customHeight="1" thickBot="1">
      <c r="A27" s="236" t="s">
        <v>1598</v>
      </c>
      <c r="B27" s="1527">
        <v>1336</v>
      </c>
      <c r="C27" s="1528">
        <v>1496</v>
      </c>
      <c r="D27" s="1529">
        <v>111.96</v>
      </c>
      <c r="E27" s="1527">
        <v>446</v>
      </c>
      <c r="F27" s="1528">
        <v>429</v>
      </c>
      <c r="G27" s="1529">
        <v>96.19</v>
      </c>
      <c r="H27"/>
      <c r="I27"/>
      <c r="J27"/>
      <c r="K27"/>
      <c r="L27"/>
      <c r="M27"/>
      <c r="N27"/>
      <c r="O27"/>
    </row>
    <row r="28" spans="1:15" ht="13.5" customHeight="1">
      <c r="A28" s="1328" t="s">
        <v>1599</v>
      </c>
      <c r="B28" s="1530">
        <v>51.02</v>
      </c>
      <c r="C28" s="1531">
        <v>50.24</v>
      </c>
      <c r="D28" s="1532">
        <v>98.47</v>
      </c>
      <c r="E28" s="1530">
        <v>44.75</v>
      </c>
      <c r="F28" s="1531">
        <v>44.36</v>
      </c>
      <c r="G28" s="1532">
        <v>99.13</v>
      </c>
      <c r="H28"/>
      <c r="I28"/>
      <c r="J28"/>
      <c r="K28"/>
      <c r="L28"/>
      <c r="M28"/>
      <c r="N28"/>
      <c r="O28"/>
    </row>
    <row r="29" spans="1:15" ht="13.5" customHeight="1">
      <c r="A29" s="253" t="s">
        <v>1584</v>
      </c>
      <c r="B29" s="1530">
        <v>35.43</v>
      </c>
      <c r="C29" s="1531">
        <v>35.61</v>
      </c>
      <c r="D29" s="1532">
        <v>100.51</v>
      </c>
      <c r="E29" s="1530">
        <v>32.17</v>
      </c>
      <c r="F29" s="1531">
        <v>33.15</v>
      </c>
      <c r="G29" s="1532">
        <v>103.05</v>
      </c>
      <c r="H29"/>
      <c r="I29"/>
      <c r="J29"/>
      <c r="K29"/>
      <c r="L29"/>
      <c r="M29"/>
      <c r="N29"/>
      <c r="O29"/>
    </row>
    <row r="30" spans="1:15" ht="13.5" customHeight="1" thickBot="1">
      <c r="A30" s="236" t="s">
        <v>1597</v>
      </c>
      <c r="B30" s="1533">
        <v>72.69</v>
      </c>
      <c r="C30" s="1534">
        <v>71.38</v>
      </c>
      <c r="D30" s="1535">
        <v>98.2</v>
      </c>
      <c r="E30" s="1533">
        <v>70.27</v>
      </c>
      <c r="F30" s="1534">
        <v>67.75</v>
      </c>
      <c r="G30" s="1535">
        <v>96.41</v>
      </c>
      <c r="H30"/>
      <c r="I30"/>
      <c r="J30"/>
      <c r="K30"/>
      <c r="L30"/>
      <c r="M30"/>
      <c r="N30"/>
      <c r="O30"/>
    </row>
    <row r="31" spans="1:15" ht="14.25" customHeight="1">
      <c r="A31" s="1536" t="s">
        <v>1459</v>
      </c>
      <c r="B31" s="327"/>
      <c r="C31" s="327"/>
      <c r="D31" s="1489" t="s">
        <v>1699</v>
      </c>
      <c r="E31" s="51" t="s">
        <v>1700</v>
      </c>
      <c r="G31" s="327"/>
      <c r="H31" s="327"/>
      <c r="I31" s="327"/>
      <c r="J31" s="327"/>
      <c r="K31" s="327"/>
      <c r="L31" s="327"/>
      <c r="M31" s="327"/>
      <c r="N31" s="327"/>
      <c r="O31" s="327"/>
    </row>
    <row r="32" spans="1:15" ht="12.75" customHeight="1">
      <c r="A32" s="1160" t="s">
        <v>1460</v>
      </c>
      <c r="B32" s="327"/>
      <c r="C32" s="327"/>
      <c r="E32" s="51" t="s">
        <v>1701</v>
      </c>
      <c r="G32" s="327"/>
      <c r="H32" s="327"/>
      <c r="I32" s="327"/>
      <c r="J32" s="327"/>
      <c r="K32" s="327"/>
      <c r="L32" s="327"/>
      <c r="M32" s="327"/>
      <c r="N32" s="327"/>
      <c r="O32" s="327"/>
    </row>
    <row r="33" spans="1:15" s="33" customFormat="1" ht="20.25" customHeight="1">
      <c r="A33"/>
      <c r="B33"/>
      <c r="C33" s="1537"/>
      <c r="D33" s="1537"/>
      <c r="E33" s="1537"/>
      <c r="F33" s="1537"/>
      <c r="G33" s="1537"/>
      <c r="H33"/>
      <c r="I33"/>
      <c r="J33"/>
      <c r="K33"/>
      <c r="L33"/>
      <c r="M33"/>
      <c r="N33"/>
      <c r="O33"/>
    </row>
    <row r="34" spans="1:15" s="33" customFormat="1" ht="15" customHeight="1">
      <c r="A34"/>
      <c r="B34"/>
      <c r="H34"/>
      <c r="I34"/>
      <c r="J34"/>
      <c r="K34"/>
      <c r="L34"/>
      <c r="M34"/>
      <c r="N34"/>
      <c r="O34"/>
    </row>
    <row r="35" spans="1:15" ht="12.75">
      <c r="A35"/>
      <c r="B35"/>
      <c r="H35"/>
      <c r="I35"/>
      <c r="J35"/>
      <c r="K35"/>
      <c r="L35"/>
      <c r="M35"/>
      <c r="N35"/>
      <c r="O35"/>
    </row>
    <row r="36" spans="8:15" ht="12.75">
      <c r="H36"/>
      <c r="I36"/>
      <c r="J36"/>
      <c r="K36"/>
      <c r="L36"/>
      <c r="M36"/>
      <c r="N36"/>
      <c r="O36"/>
    </row>
    <row r="37" spans="8:15" ht="12.75">
      <c r="H37"/>
      <c r="I37"/>
      <c r="J37"/>
      <c r="K37"/>
      <c r="L37"/>
      <c r="M37"/>
      <c r="N37"/>
      <c r="O37"/>
    </row>
    <row r="38" spans="8:15" ht="12.75">
      <c r="H38"/>
      <c r="I38"/>
      <c r="J38"/>
      <c r="K38"/>
      <c r="L38"/>
      <c r="M38"/>
      <c r="N38"/>
      <c r="O38"/>
    </row>
    <row r="39" spans="8:15" ht="12.75">
      <c r="H39"/>
      <c r="I39"/>
      <c r="J39"/>
      <c r="K39"/>
      <c r="L39"/>
      <c r="M39"/>
      <c r="N39"/>
      <c r="O39"/>
    </row>
  </sheetData>
  <mergeCells count="5">
    <mergeCell ref="F6:F7"/>
    <mergeCell ref="A5:A7"/>
    <mergeCell ref="B6:B7"/>
    <mergeCell ref="C6:C7"/>
    <mergeCell ref="E6:E7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D26" sqref="D26"/>
    </sheetView>
  </sheetViews>
  <sheetFormatPr defaultColWidth="9.00390625" defaultRowHeight="12.75"/>
  <cols>
    <col min="1" max="1" width="47.75390625" style="51" customWidth="1"/>
    <col min="2" max="7" width="14.875" style="51" customWidth="1"/>
    <col min="8" max="10" width="10.125" style="51" customWidth="1"/>
    <col min="11" max="16384" width="9.125" style="51" customWidth="1"/>
  </cols>
  <sheetData>
    <row r="1" spans="1:14" ht="16.5" customHeight="1">
      <c r="A1" s="86" t="s">
        <v>1755</v>
      </c>
      <c r="H1"/>
      <c r="I1"/>
      <c r="J1"/>
      <c r="K1"/>
      <c r="L1"/>
      <c r="M1"/>
      <c r="N1"/>
    </row>
    <row r="2" spans="1:14" ht="16.5" customHeight="1">
      <c r="A2" s="86" t="s">
        <v>1462</v>
      </c>
      <c r="H2"/>
      <c r="I2"/>
      <c r="J2"/>
      <c r="K2"/>
      <c r="L2"/>
      <c r="M2"/>
      <c r="N2"/>
    </row>
    <row r="3" spans="1:14" ht="19.5" customHeight="1" thickBot="1">
      <c r="A3" s="33" t="s">
        <v>1670</v>
      </c>
      <c r="G3" s="3" t="s">
        <v>1756</v>
      </c>
      <c r="H3"/>
      <c r="I3"/>
      <c r="J3"/>
      <c r="K3"/>
      <c r="L3"/>
      <c r="M3"/>
      <c r="N3"/>
    </row>
    <row r="4" spans="1:14" ht="15" customHeight="1" thickBot="1">
      <c r="A4" s="2081" t="s">
        <v>1672</v>
      </c>
      <c r="B4" s="1370" t="s">
        <v>1673</v>
      </c>
      <c r="C4" s="1370"/>
      <c r="D4" s="1371"/>
      <c r="E4" s="1370" t="s">
        <v>1674</v>
      </c>
      <c r="F4" s="1370"/>
      <c r="G4" s="1371"/>
      <c r="H4"/>
      <c r="I4"/>
      <c r="J4"/>
      <c r="K4"/>
      <c r="L4"/>
      <c r="M4"/>
      <c r="N4"/>
    </row>
    <row r="5" spans="1:14" ht="15" customHeight="1">
      <c r="A5" s="2082"/>
      <c r="B5" s="2084">
        <v>2000</v>
      </c>
      <c r="C5" s="2086">
        <v>2001</v>
      </c>
      <c r="D5" s="1475" t="s">
        <v>409</v>
      </c>
      <c r="E5" s="2084">
        <v>2000</v>
      </c>
      <c r="F5" s="2086">
        <v>2001</v>
      </c>
      <c r="G5" s="1475" t="s">
        <v>409</v>
      </c>
      <c r="H5"/>
      <c r="I5"/>
      <c r="J5"/>
      <c r="K5"/>
      <c r="L5"/>
      <c r="M5"/>
      <c r="N5"/>
    </row>
    <row r="6" spans="1:14" ht="15" customHeight="1" thickBot="1">
      <c r="A6" s="2083"/>
      <c r="B6" s="2092"/>
      <c r="C6" s="2091"/>
      <c r="D6" s="1377" t="s">
        <v>1634</v>
      </c>
      <c r="E6" s="2092"/>
      <c r="F6" s="2091"/>
      <c r="G6" s="1377" t="s">
        <v>1634</v>
      </c>
      <c r="H6"/>
      <c r="I6"/>
      <c r="J6"/>
      <c r="K6"/>
      <c r="L6"/>
      <c r="M6"/>
      <c r="N6"/>
    </row>
    <row r="7" spans="1:14" ht="13.5" customHeight="1">
      <c r="A7" s="1342" t="s">
        <v>1603</v>
      </c>
      <c r="B7" s="1303">
        <v>14318</v>
      </c>
      <c r="C7" s="1303">
        <v>14962</v>
      </c>
      <c r="D7" s="1521">
        <v>104.5</v>
      </c>
      <c r="E7" s="1303">
        <v>9826</v>
      </c>
      <c r="F7" s="1303">
        <v>9821</v>
      </c>
      <c r="G7" s="1521">
        <v>99.95</v>
      </c>
      <c r="H7"/>
      <c r="I7"/>
      <c r="J7"/>
      <c r="K7"/>
      <c r="L7"/>
      <c r="M7"/>
      <c r="N7"/>
    </row>
    <row r="8" spans="1:14" ht="13.5" customHeight="1">
      <c r="A8" s="1538" t="s">
        <v>1604</v>
      </c>
      <c r="B8" s="128">
        <v>8640</v>
      </c>
      <c r="C8" s="128">
        <v>9559</v>
      </c>
      <c r="D8" s="1490">
        <v>110.64</v>
      </c>
      <c r="E8" s="128">
        <v>5840</v>
      </c>
      <c r="F8" s="128">
        <v>6286</v>
      </c>
      <c r="G8" s="1490">
        <v>107.63</v>
      </c>
      <c r="H8"/>
      <c r="I8"/>
      <c r="J8"/>
      <c r="K8"/>
      <c r="L8"/>
      <c r="M8"/>
      <c r="N8"/>
    </row>
    <row r="9" spans="1:14" ht="13.5" customHeight="1">
      <c r="A9" s="1538" t="s">
        <v>1605</v>
      </c>
      <c r="B9" s="128">
        <v>5678</v>
      </c>
      <c r="C9" s="128">
        <v>5404</v>
      </c>
      <c r="D9" s="1490">
        <v>95.17</v>
      </c>
      <c r="E9" s="128">
        <v>3987</v>
      </c>
      <c r="F9" s="128">
        <v>3536</v>
      </c>
      <c r="G9" s="1490">
        <v>88.69</v>
      </c>
      <c r="H9"/>
      <c r="I9"/>
      <c r="J9"/>
      <c r="K9"/>
      <c r="L9"/>
      <c r="M9"/>
      <c r="N9"/>
    </row>
    <row r="10" spans="1:14" ht="13.5" customHeight="1">
      <c r="A10" s="1538" t="s">
        <v>1606</v>
      </c>
      <c r="B10" s="128">
        <v>2994</v>
      </c>
      <c r="C10" s="128">
        <v>2612</v>
      </c>
      <c r="D10" s="1490">
        <v>87.23</v>
      </c>
      <c r="E10" s="128">
        <v>2393</v>
      </c>
      <c r="F10" s="128">
        <v>1977</v>
      </c>
      <c r="G10" s="1490">
        <v>82.61</v>
      </c>
      <c r="H10"/>
      <c r="I10"/>
      <c r="J10"/>
      <c r="K10"/>
      <c r="L10"/>
      <c r="M10"/>
      <c r="N10"/>
    </row>
    <row r="11" spans="1:14" ht="13.5" customHeight="1">
      <c r="A11" s="1538" t="s">
        <v>1607</v>
      </c>
      <c r="B11" s="128">
        <v>5296</v>
      </c>
      <c r="C11" s="128">
        <v>5227</v>
      </c>
      <c r="D11" s="1490">
        <v>98.69</v>
      </c>
      <c r="E11" s="128">
        <v>4429</v>
      </c>
      <c r="F11" s="128">
        <v>4269</v>
      </c>
      <c r="G11" s="1490">
        <v>96.37</v>
      </c>
      <c r="H11"/>
      <c r="I11"/>
      <c r="J11"/>
      <c r="K11"/>
      <c r="L11"/>
      <c r="M11"/>
      <c r="N11"/>
    </row>
    <row r="12" spans="1:14" ht="13.5" customHeight="1">
      <c r="A12" s="1538" t="s">
        <v>1608</v>
      </c>
      <c r="B12" s="128">
        <v>3095</v>
      </c>
      <c r="C12" s="128">
        <v>3479</v>
      </c>
      <c r="D12" s="1490">
        <v>112.4</v>
      </c>
      <c r="E12" s="128">
        <v>2336</v>
      </c>
      <c r="F12" s="128">
        <v>2512</v>
      </c>
      <c r="G12" s="1490">
        <v>107.5</v>
      </c>
      <c r="H12"/>
      <c r="I12"/>
      <c r="J12"/>
      <c r="K12"/>
      <c r="L12"/>
      <c r="M12"/>
      <c r="N12"/>
    </row>
    <row r="13" spans="1:14" ht="13.5" customHeight="1">
      <c r="A13" s="1538" t="s">
        <v>1609</v>
      </c>
      <c r="B13" s="128">
        <v>138</v>
      </c>
      <c r="C13" s="128">
        <v>90</v>
      </c>
      <c r="D13" s="1490">
        <v>65.17</v>
      </c>
      <c r="E13" s="128">
        <v>60</v>
      </c>
      <c r="F13" s="128">
        <v>12</v>
      </c>
      <c r="G13" s="1490">
        <v>19.57</v>
      </c>
      <c r="H13"/>
      <c r="I13"/>
      <c r="J13"/>
      <c r="K13"/>
      <c r="L13"/>
      <c r="M13"/>
      <c r="N13"/>
    </row>
    <row r="14" spans="1:14" ht="13.5" customHeight="1">
      <c r="A14" s="1538" t="s">
        <v>1610</v>
      </c>
      <c r="B14" s="128">
        <v>387</v>
      </c>
      <c r="C14" s="128">
        <v>277</v>
      </c>
      <c r="D14" s="1490">
        <v>71.57</v>
      </c>
      <c r="E14" s="128">
        <v>787</v>
      </c>
      <c r="F14" s="128">
        <v>564</v>
      </c>
      <c r="G14" s="1490">
        <v>71.63</v>
      </c>
      <c r="H14"/>
      <c r="I14"/>
      <c r="J14"/>
      <c r="K14"/>
      <c r="L14"/>
      <c r="M14"/>
      <c r="N14"/>
    </row>
    <row r="15" spans="1:14" ht="13.5" customHeight="1">
      <c r="A15" s="1538" t="s">
        <v>1757</v>
      </c>
      <c r="B15" s="128">
        <v>945</v>
      </c>
      <c r="C15" s="128">
        <v>783</v>
      </c>
      <c r="D15" s="1490">
        <v>82.85</v>
      </c>
      <c r="E15" s="128">
        <v>912</v>
      </c>
      <c r="F15" s="128">
        <v>602</v>
      </c>
      <c r="G15" s="1490">
        <v>66.03</v>
      </c>
      <c r="H15"/>
      <c r="I15"/>
      <c r="J15"/>
      <c r="K15"/>
      <c r="L15"/>
      <c r="M15"/>
      <c r="N15"/>
    </row>
    <row r="16" spans="1:14" ht="13.5" customHeight="1">
      <c r="A16" s="1538" t="s">
        <v>1612</v>
      </c>
      <c r="B16" s="128">
        <v>734</v>
      </c>
      <c r="C16" s="128">
        <v>543</v>
      </c>
      <c r="D16" s="1490">
        <v>73.96</v>
      </c>
      <c r="E16" s="128">
        <v>633</v>
      </c>
      <c r="F16" s="128">
        <v>430</v>
      </c>
      <c r="G16" s="1490">
        <v>68</v>
      </c>
      <c r="H16"/>
      <c r="I16"/>
      <c r="J16"/>
      <c r="K16"/>
      <c r="L16"/>
      <c r="M16"/>
      <c r="N16"/>
    </row>
    <row r="17" spans="1:14" ht="13.5" customHeight="1">
      <c r="A17" s="1538" t="s">
        <v>1613</v>
      </c>
      <c r="B17" s="128">
        <v>198</v>
      </c>
      <c r="C17" s="128">
        <v>184</v>
      </c>
      <c r="D17" s="1490">
        <v>93.05</v>
      </c>
      <c r="E17" s="128">
        <v>251</v>
      </c>
      <c r="F17" s="128">
        <v>147</v>
      </c>
      <c r="G17" s="1490">
        <v>58.76</v>
      </c>
      <c r="H17"/>
      <c r="I17"/>
      <c r="J17"/>
      <c r="K17"/>
      <c r="L17"/>
      <c r="M17"/>
      <c r="N17"/>
    </row>
    <row r="18" spans="1:14" ht="13.5" customHeight="1">
      <c r="A18" s="1349" t="s">
        <v>1614</v>
      </c>
      <c r="B18" s="1311">
        <v>7082</v>
      </c>
      <c r="C18" s="1311">
        <v>7333</v>
      </c>
      <c r="D18" s="1186">
        <v>103.55</v>
      </c>
      <c r="E18" s="1311">
        <v>3599</v>
      </c>
      <c r="F18" s="1311">
        <v>3520</v>
      </c>
      <c r="G18" s="1186">
        <v>97.8</v>
      </c>
      <c r="H18"/>
      <c r="I18"/>
      <c r="J18"/>
      <c r="K18"/>
      <c r="L18"/>
      <c r="M18"/>
      <c r="N18"/>
    </row>
    <row r="19" spans="1:14" ht="13.5" customHeight="1">
      <c r="A19" s="1538" t="s">
        <v>1604</v>
      </c>
      <c r="B19" s="128">
        <v>6641</v>
      </c>
      <c r="C19" s="128">
        <v>6863</v>
      </c>
      <c r="D19" s="1490">
        <v>103.35</v>
      </c>
      <c r="E19" s="128">
        <v>3385</v>
      </c>
      <c r="F19" s="128">
        <v>3353</v>
      </c>
      <c r="G19" s="1490">
        <v>99.04</v>
      </c>
      <c r="H19"/>
      <c r="I19"/>
      <c r="J19"/>
      <c r="K19"/>
      <c r="L19"/>
      <c r="M19"/>
      <c r="N19"/>
    </row>
    <row r="20" spans="1:14" ht="13.5" customHeight="1">
      <c r="A20" s="1538" t="s">
        <v>1615</v>
      </c>
      <c r="B20" s="128">
        <v>441</v>
      </c>
      <c r="C20" s="128">
        <v>470</v>
      </c>
      <c r="D20" s="1490">
        <v>106.48</v>
      </c>
      <c r="E20" s="128">
        <v>214</v>
      </c>
      <c r="F20" s="128">
        <v>167</v>
      </c>
      <c r="G20" s="1490">
        <v>78.17</v>
      </c>
      <c r="H20"/>
      <c r="I20"/>
      <c r="J20"/>
      <c r="K20"/>
      <c r="L20"/>
      <c r="M20"/>
      <c r="N20"/>
    </row>
    <row r="21" spans="1:14" ht="13.5" customHeight="1">
      <c r="A21" s="1538" t="s">
        <v>1758</v>
      </c>
      <c r="B21" s="128">
        <v>4334</v>
      </c>
      <c r="C21" s="128">
        <v>4456</v>
      </c>
      <c r="D21" s="1490">
        <v>102.82</v>
      </c>
      <c r="E21" s="128">
        <v>2200</v>
      </c>
      <c r="F21" s="128">
        <v>1966</v>
      </c>
      <c r="G21" s="1490">
        <v>89.38</v>
      </c>
      <c r="H21"/>
      <c r="I21"/>
      <c r="J21"/>
      <c r="K21"/>
      <c r="L21"/>
      <c r="M21"/>
      <c r="N21"/>
    </row>
    <row r="22" spans="1:14" ht="13.5" customHeight="1" thickBot="1">
      <c r="A22" s="1539" t="s">
        <v>1617</v>
      </c>
      <c r="B22" s="1522">
        <v>3833</v>
      </c>
      <c r="C22" s="1522">
        <v>3860</v>
      </c>
      <c r="D22" s="1523">
        <v>100.72</v>
      </c>
      <c r="E22" s="1522">
        <v>1914</v>
      </c>
      <c r="F22" s="1522">
        <v>1751</v>
      </c>
      <c r="G22" s="1523">
        <v>91.48</v>
      </c>
      <c r="H22"/>
      <c r="I22"/>
      <c r="J22"/>
      <c r="K22"/>
      <c r="L22"/>
      <c r="M22"/>
      <c r="N22"/>
    </row>
    <row r="23" spans="1:14" ht="13.5" customHeight="1">
      <c r="A23" s="1347" t="s">
        <v>1618</v>
      </c>
      <c r="B23" s="1348">
        <v>8632</v>
      </c>
      <c r="C23" s="1143">
        <v>8866</v>
      </c>
      <c r="D23" s="1274">
        <v>102.71</v>
      </c>
      <c r="E23" s="1348">
        <v>5535</v>
      </c>
      <c r="F23" s="1143">
        <v>5327</v>
      </c>
      <c r="G23" s="1274">
        <v>96.23</v>
      </c>
      <c r="H23"/>
      <c r="I23"/>
      <c r="J23"/>
      <c r="K23"/>
      <c r="L23"/>
      <c r="M23"/>
      <c r="N23"/>
    </row>
    <row r="24" spans="1:14" ht="13.5" customHeight="1">
      <c r="A24" s="1347" t="s">
        <v>1619</v>
      </c>
      <c r="B24" s="1348">
        <v>5720</v>
      </c>
      <c r="C24" s="1143">
        <v>5844</v>
      </c>
      <c r="D24" s="1274">
        <v>102.18</v>
      </c>
      <c r="E24" s="1348">
        <v>4105</v>
      </c>
      <c r="F24" s="1143">
        <v>4101</v>
      </c>
      <c r="G24" s="1274">
        <v>99.9</v>
      </c>
      <c r="H24"/>
      <c r="I24"/>
      <c r="J24"/>
      <c r="K24"/>
      <c r="L24"/>
      <c r="M24"/>
      <c r="N24"/>
    </row>
    <row r="25" spans="1:14" ht="13.5" customHeight="1">
      <c r="A25" s="1347" t="s">
        <v>1620</v>
      </c>
      <c r="B25" s="1357">
        <v>47.89</v>
      </c>
      <c r="C25" s="1358">
        <v>43.87</v>
      </c>
      <c r="D25" s="1359" t="s">
        <v>1456</v>
      </c>
      <c r="E25" s="1357">
        <v>65.72</v>
      </c>
      <c r="F25" s="1358">
        <v>66.51</v>
      </c>
      <c r="G25" s="1359" t="s">
        <v>1456</v>
      </c>
      <c r="H25"/>
      <c r="I25"/>
      <c r="J25"/>
      <c r="K25"/>
      <c r="L25"/>
      <c r="M25"/>
      <c r="N25"/>
    </row>
    <row r="26" spans="1:14" ht="13.5" customHeight="1">
      <c r="A26" s="1347" t="s">
        <v>1621</v>
      </c>
      <c r="B26" s="1348">
        <v>-2912</v>
      </c>
      <c r="C26" s="1143">
        <v>-3021</v>
      </c>
      <c r="D26" s="1274">
        <v>103.77</v>
      </c>
      <c r="E26" s="1348">
        <v>-1430</v>
      </c>
      <c r="F26" s="1143">
        <v>-1226</v>
      </c>
      <c r="G26" s="1274">
        <v>85.72</v>
      </c>
      <c r="H26"/>
      <c r="I26"/>
      <c r="J26"/>
      <c r="K26"/>
      <c r="L26"/>
      <c r="M26"/>
      <c r="N26"/>
    </row>
    <row r="27" spans="1:14" ht="13.5" customHeight="1">
      <c r="A27" s="1347" t="s">
        <v>1620</v>
      </c>
      <c r="B27" s="1357">
        <v>48.19</v>
      </c>
      <c r="C27" s="1358">
        <v>48.16</v>
      </c>
      <c r="D27" s="1359" t="s">
        <v>1456</v>
      </c>
      <c r="E27" s="1357">
        <v>29.89</v>
      </c>
      <c r="F27" s="1358">
        <v>28.52</v>
      </c>
      <c r="G27" s="1359" t="s">
        <v>1456</v>
      </c>
      <c r="H27"/>
      <c r="I27"/>
      <c r="J27"/>
      <c r="K27"/>
      <c r="L27"/>
      <c r="M27"/>
      <c r="N27"/>
    </row>
    <row r="28" spans="1:14" ht="13.5" customHeight="1">
      <c r="A28" s="1347" t="s">
        <v>1622</v>
      </c>
      <c r="B28" s="1348">
        <v>6128</v>
      </c>
      <c r="C28" s="1143">
        <v>7125</v>
      </c>
      <c r="D28" s="1274">
        <v>116.27</v>
      </c>
      <c r="E28" s="1348">
        <v>3353</v>
      </c>
      <c r="F28" s="1143">
        <v>3451</v>
      </c>
      <c r="G28" s="1274">
        <v>102.92</v>
      </c>
      <c r="H28"/>
      <c r="I28"/>
      <c r="J28"/>
      <c r="K28"/>
      <c r="L28"/>
      <c r="M28"/>
      <c r="N28"/>
    </row>
    <row r="29" spans="1:14" ht="13.5" customHeight="1">
      <c r="A29" s="1347" t="s">
        <v>1623</v>
      </c>
      <c r="B29" s="1348">
        <v>3280</v>
      </c>
      <c r="C29" s="1143">
        <v>4239</v>
      </c>
      <c r="D29" s="1274">
        <v>129.23</v>
      </c>
      <c r="E29" s="1348">
        <v>2004</v>
      </c>
      <c r="F29" s="1143">
        <v>2162</v>
      </c>
      <c r="G29" s="1274">
        <v>107.86</v>
      </c>
      <c r="H29"/>
      <c r="I29"/>
      <c r="J29"/>
      <c r="K29"/>
      <c r="L29"/>
      <c r="M29"/>
      <c r="N29"/>
    </row>
    <row r="30" spans="1:14" ht="13.5" customHeight="1">
      <c r="A30" s="1347" t="s">
        <v>1620</v>
      </c>
      <c r="B30" s="1357">
        <v>37.95</v>
      </c>
      <c r="C30" s="1358">
        <v>36.5</v>
      </c>
      <c r="D30" s="1359" t="s">
        <v>1456</v>
      </c>
      <c r="E30" s="1357">
        <v>52.91</v>
      </c>
      <c r="F30" s="1358">
        <v>57.74</v>
      </c>
      <c r="G30" s="1359" t="s">
        <v>1456</v>
      </c>
      <c r="H30"/>
      <c r="I30"/>
      <c r="J30"/>
      <c r="K30"/>
      <c r="L30"/>
      <c r="M30"/>
      <c r="N30"/>
    </row>
    <row r="31" spans="1:14" ht="13.5" customHeight="1">
      <c r="A31" s="1347" t="s">
        <v>1624</v>
      </c>
      <c r="B31" s="1348">
        <v>-2848</v>
      </c>
      <c r="C31" s="1143">
        <v>-2886</v>
      </c>
      <c r="D31" s="1274">
        <v>101.34</v>
      </c>
      <c r="E31" s="1348">
        <v>-1349</v>
      </c>
      <c r="F31" s="1143">
        <v>-1289</v>
      </c>
      <c r="G31" s="1274">
        <v>95.57</v>
      </c>
      <c r="H31"/>
      <c r="I31"/>
      <c r="J31"/>
      <c r="K31"/>
      <c r="L31"/>
      <c r="M31"/>
      <c r="N31"/>
    </row>
    <row r="32" spans="1:14" ht="13.5" customHeight="1" thickBot="1">
      <c r="A32" s="1354" t="s">
        <v>1620</v>
      </c>
      <c r="B32" s="1360">
        <v>57.53</v>
      </c>
      <c r="C32" s="1361">
        <v>55.21</v>
      </c>
      <c r="D32" s="1362" t="s">
        <v>1456</v>
      </c>
      <c r="E32" s="1360">
        <v>42.47</v>
      </c>
      <c r="F32" s="1361">
        <v>36.61</v>
      </c>
      <c r="G32" s="1362" t="s">
        <v>1456</v>
      </c>
      <c r="H32"/>
      <c r="I32"/>
      <c r="J32"/>
      <c r="K32"/>
      <c r="L32"/>
      <c r="M32"/>
      <c r="N32"/>
    </row>
    <row r="33" spans="1:5" ht="20.25" customHeight="1">
      <c r="A33" s="51" t="s">
        <v>1459</v>
      </c>
      <c r="D33" s="1489" t="s">
        <v>1699</v>
      </c>
      <c r="E33" s="51" t="s">
        <v>1700</v>
      </c>
    </row>
    <row r="34" spans="1:5" ht="15" customHeight="1">
      <c r="A34" s="1160" t="s">
        <v>1460</v>
      </c>
      <c r="E34" s="51" t="s">
        <v>1701</v>
      </c>
    </row>
    <row r="35" spans="1:14" ht="16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6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20.25" customHeight="1">
      <c r="A37" s="31"/>
      <c r="H37"/>
      <c r="I37"/>
      <c r="J37"/>
      <c r="K37"/>
      <c r="L37"/>
      <c r="M37"/>
      <c r="N37"/>
    </row>
    <row r="38" spans="1:14" ht="15" customHeight="1">
      <c r="A38" s="31"/>
      <c r="H38"/>
      <c r="I38"/>
      <c r="J38"/>
      <c r="K38"/>
      <c r="L38"/>
      <c r="M38"/>
      <c r="N38"/>
    </row>
    <row r="39" spans="8:14" ht="12.75">
      <c r="H39"/>
      <c r="I39"/>
      <c r="J39"/>
      <c r="K39"/>
      <c r="L39"/>
      <c r="M39"/>
      <c r="N39"/>
    </row>
    <row r="40" spans="8:14" ht="12.75">
      <c r="H40"/>
      <c r="I40"/>
      <c r="J40"/>
      <c r="K40"/>
      <c r="L40"/>
      <c r="M40"/>
      <c r="N40"/>
    </row>
    <row r="41" spans="8:14" ht="12.75">
      <c r="H41"/>
      <c r="I41"/>
      <c r="J41"/>
      <c r="K41"/>
      <c r="L41"/>
      <c r="M41"/>
      <c r="N41"/>
    </row>
  </sheetData>
  <mergeCells count="5">
    <mergeCell ref="F5:F6"/>
    <mergeCell ref="A4:A6"/>
    <mergeCell ref="B5:B6"/>
    <mergeCell ref="C5:C6"/>
    <mergeCell ref="E5:E6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J27" sqref="J27"/>
    </sheetView>
  </sheetViews>
  <sheetFormatPr defaultColWidth="9.00390625" defaultRowHeight="12.75"/>
  <cols>
    <col min="1" max="1" width="11.125" style="51" customWidth="1"/>
    <col min="2" max="16" width="8.375" style="51" customWidth="1"/>
    <col min="17" max="16384" width="9.125" style="51" customWidth="1"/>
  </cols>
  <sheetData>
    <row r="1" ht="16.5">
      <c r="A1" s="86" t="s">
        <v>1759</v>
      </c>
    </row>
    <row r="2" ht="16.5" customHeight="1">
      <c r="A2" s="86" t="s">
        <v>1462</v>
      </c>
    </row>
    <row r="3" spans="1:16" ht="19.5" customHeight="1" thickBot="1">
      <c r="A3" s="33" t="s">
        <v>1670</v>
      </c>
      <c r="P3" s="3" t="s">
        <v>1760</v>
      </c>
    </row>
    <row r="4" spans="1:16" ht="15" customHeight="1" thickBot="1">
      <c r="A4" s="2081" t="s">
        <v>1761</v>
      </c>
      <c r="B4" s="1135" t="s">
        <v>1659</v>
      </c>
      <c r="C4" s="1135"/>
      <c r="D4" s="1540"/>
      <c r="E4" s="1135" t="s">
        <v>1660</v>
      </c>
      <c r="F4" s="1135"/>
      <c r="G4" s="1540"/>
      <c r="H4" s="1135" t="s">
        <v>1661</v>
      </c>
      <c r="I4" s="1135"/>
      <c r="J4" s="1540"/>
      <c r="K4" s="1135" t="s">
        <v>1545</v>
      </c>
      <c r="L4" s="1135"/>
      <c r="M4" s="1540"/>
      <c r="N4" s="1135" t="s">
        <v>1662</v>
      </c>
      <c r="O4" s="1135"/>
      <c r="P4" s="1540"/>
    </row>
    <row r="5" spans="1:16" ht="15" customHeight="1">
      <c r="A5" s="2082"/>
      <c r="B5" s="2084">
        <v>2000</v>
      </c>
      <c r="C5" s="2086">
        <v>2001</v>
      </c>
      <c r="D5" s="1475" t="s">
        <v>409</v>
      </c>
      <c r="E5" s="2084">
        <v>2000</v>
      </c>
      <c r="F5" s="2086">
        <v>2001</v>
      </c>
      <c r="G5" s="1475" t="s">
        <v>409</v>
      </c>
      <c r="H5" s="2084">
        <v>2000</v>
      </c>
      <c r="I5" s="2086">
        <v>2001</v>
      </c>
      <c r="J5" s="1541" t="s">
        <v>1762</v>
      </c>
      <c r="K5" s="2084">
        <v>2000</v>
      </c>
      <c r="L5" s="2086">
        <v>2001</v>
      </c>
      <c r="M5" s="1475" t="s">
        <v>409</v>
      </c>
      <c r="N5" s="2095" t="s">
        <v>1664</v>
      </c>
      <c r="O5" s="2096" t="s">
        <v>1665</v>
      </c>
      <c r="P5" s="2097" t="s">
        <v>1312</v>
      </c>
    </row>
    <row r="6" spans="1:16" ht="15" customHeight="1" thickBot="1">
      <c r="A6" s="2083"/>
      <c r="B6" s="2092"/>
      <c r="C6" s="2091"/>
      <c r="D6" s="1377" t="s">
        <v>1634</v>
      </c>
      <c r="E6" s="2092"/>
      <c r="F6" s="2091"/>
      <c r="G6" s="1377" t="s">
        <v>1634</v>
      </c>
      <c r="H6" s="2092"/>
      <c r="I6" s="2091"/>
      <c r="J6" s="821" t="s">
        <v>1763</v>
      </c>
      <c r="K6" s="2092"/>
      <c r="L6" s="2091"/>
      <c r="M6" s="1377" t="s">
        <v>1634</v>
      </c>
      <c r="N6" s="2085"/>
      <c r="O6" s="2087"/>
      <c r="P6" s="2098"/>
    </row>
    <row r="7" spans="1:16" ht="14.25" customHeight="1">
      <c r="A7" s="507">
        <v>1</v>
      </c>
      <c r="B7" s="1378">
        <v>30766</v>
      </c>
      <c r="C7" s="1378">
        <v>20522</v>
      </c>
      <c r="D7" s="1476">
        <v>66.7</v>
      </c>
      <c r="E7" s="1378">
        <v>30812</v>
      </c>
      <c r="F7" s="1378">
        <v>20801</v>
      </c>
      <c r="G7" s="1476">
        <v>67.51</v>
      </c>
      <c r="H7" s="1378">
        <v>-47</v>
      </c>
      <c r="I7" s="1378">
        <v>-279</v>
      </c>
      <c r="J7" s="1542">
        <v>-232</v>
      </c>
      <c r="K7" s="1378">
        <v>4086</v>
      </c>
      <c r="L7" s="1378">
        <v>2380</v>
      </c>
      <c r="M7" s="1476">
        <v>58.25</v>
      </c>
      <c r="N7" s="1378">
        <v>16</v>
      </c>
      <c r="O7" s="1378">
        <v>7</v>
      </c>
      <c r="P7" s="1542">
        <v>23</v>
      </c>
    </row>
    <row r="8" spans="1:16" ht="14.25" customHeight="1">
      <c r="A8" s="507">
        <v>2</v>
      </c>
      <c r="B8" s="1378">
        <v>18449</v>
      </c>
      <c r="C8" s="1378">
        <v>18123</v>
      </c>
      <c r="D8" s="1476">
        <v>98.23</v>
      </c>
      <c r="E8" s="1378">
        <v>18854</v>
      </c>
      <c r="F8" s="1378">
        <v>18540</v>
      </c>
      <c r="G8" s="1476">
        <v>98.34</v>
      </c>
      <c r="H8" s="1378">
        <v>-405</v>
      </c>
      <c r="I8" s="1378">
        <v>-417</v>
      </c>
      <c r="J8" s="1542">
        <v>-12</v>
      </c>
      <c r="K8" s="1378">
        <v>919</v>
      </c>
      <c r="L8" s="1378">
        <v>896</v>
      </c>
      <c r="M8" s="1476">
        <v>97.49</v>
      </c>
      <c r="N8" s="1378">
        <v>15</v>
      </c>
      <c r="O8" s="1378">
        <v>8</v>
      </c>
      <c r="P8" s="1542">
        <v>23</v>
      </c>
    </row>
    <row r="9" spans="1:16" ht="14.25" customHeight="1">
      <c r="A9" s="507">
        <v>3</v>
      </c>
      <c r="B9" s="1378">
        <v>16011</v>
      </c>
      <c r="C9" s="1378">
        <v>17439</v>
      </c>
      <c r="D9" s="1476">
        <v>108.92</v>
      </c>
      <c r="E9" s="1378">
        <v>16334</v>
      </c>
      <c r="F9" s="1378">
        <v>17437</v>
      </c>
      <c r="G9" s="1476">
        <v>106.76</v>
      </c>
      <c r="H9" s="1378">
        <v>-323</v>
      </c>
      <c r="I9" s="1378">
        <v>2</v>
      </c>
      <c r="J9" s="1542">
        <v>325</v>
      </c>
      <c r="K9" s="1378">
        <v>1671</v>
      </c>
      <c r="L9" s="1378">
        <v>2641</v>
      </c>
      <c r="M9" s="1476">
        <v>158.07</v>
      </c>
      <c r="N9" s="1378">
        <v>29</v>
      </c>
      <c r="O9" s="1378">
        <v>14</v>
      </c>
      <c r="P9" s="1542">
        <v>43</v>
      </c>
    </row>
    <row r="10" spans="1:16" ht="14.25" customHeight="1">
      <c r="A10" s="507">
        <v>4</v>
      </c>
      <c r="B10" s="1378">
        <v>15645</v>
      </c>
      <c r="C10" s="1378">
        <v>21659</v>
      </c>
      <c r="D10" s="1476">
        <v>138.44</v>
      </c>
      <c r="E10" s="1378">
        <v>16212</v>
      </c>
      <c r="F10" s="1378">
        <v>21513</v>
      </c>
      <c r="G10" s="1476">
        <v>132.7</v>
      </c>
      <c r="H10" s="1378">
        <v>-567</v>
      </c>
      <c r="I10" s="1378">
        <v>146</v>
      </c>
      <c r="J10" s="1542">
        <v>713</v>
      </c>
      <c r="K10" s="1378">
        <v>2018</v>
      </c>
      <c r="L10" s="1378">
        <v>3635</v>
      </c>
      <c r="M10" s="1476">
        <v>180.17</v>
      </c>
      <c r="N10" s="1378">
        <v>22</v>
      </c>
      <c r="O10" s="1378">
        <v>8</v>
      </c>
      <c r="P10" s="1542">
        <v>30</v>
      </c>
    </row>
    <row r="11" spans="1:16" ht="14.25" customHeight="1">
      <c r="A11" s="507">
        <v>5</v>
      </c>
      <c r="B11" s="1378">
        <v>22266</v>
      </c>
      <c r="C11" s="1378">
        <v>17389</v>
      </c>
      <c r="D11" s="1476">
        <v>78.1</v>
      </c>
      <c r="E11" s="1378">
        <v>22489</v>
      </c>
      <c r="F11" s="1378">
        <v>17965</v>
      </c>
      <c r="G11" s="1476">
        <v>79.88</v>
      </c>
      <c r="H11" s="1378">
        <v>-224</v>
      </c>
      <c r="I11" s="1378">
        <v>-576</v>
      </c>
      <c r="J11" s="1542">
        <v>-353</v>
      </c>
      <c r="K11" s="1378">
        <v>3415</v>
      </c>
      <c r="L11" s="1378">
        <v>2487</v>
      </c>
      <c r="M11" s="1476">
        <v>72.84</v>
      </c>
      <c r="N11" s="1378">
        <v>25</v>
      </c>
      <c r="O11" s="1378">
        <v>16</v>
      </c>
      <c r="P11" s="1542">
        <v>41</v>
      </c>
    </row>
    <row r="12" spans="1:16" ht="14.25" customHeight="1">
      <c r="A12" s="507">
        <v>6</v>
      </c>
      <c r="B12" s="1378">
        <v>14467</v>
      </c>
      <c r="C12" s="1378">
        <v>18151</v>
      </c>
      <c r="D12" s="1476">
        <v>125.46</v>
      </c>
      <c r="E12" s="1378">
        <v>14791</v>
      </c>
      <c r="F12" s="1378">
        <v>18086</v>
      </c>
      <c r="G12" s="1476">
        <v>122.28</v>
      </c>
      <c r="H12" s="1378">
        <v>-324</v>
      </c>
      <c r="I12" s="1378">
        <v>65</v>
      </c>
      <c r="J12" s="1542">
        <v>389</v>
      </c>
      <c r="K12" s="1378">
        <v>1217</v>
      </c>
      <c r="L12" s="1378">
        <v>2986</v>
      </c>
      <c r="M12" s="1476">
        <v>245.33</v>
      </c>
      <c r="N12" s="1378">
        <v>17</v>
      </c>
      <c r="O12" s="1378">
        <v>9</v>
      </c>
      <c r="P12" s="1542">
        <v>26</v>
      </c>
    </row>
    <row r="13" spans="1:16" ht="14.25" customHeight="1">
      <c r="A13" s="507">
        <v>7</v>
      </c>
      <c r="B13" s="1378">
        <v>23690</v>
      </c>
      <c r="C13" s="1378">
        <v>23873</v>
      </c>
      <c r="D13" s="1476">
        <v>100.77</v>
      </c>
      <c r="E13" s="1378">
        <v>24025</v>
      </c>
      <c r="F13" s="1378">
        <v>23786</v>
      </c>
      <c r="G13" s="1476">
        <v>99</v>
      </c>
      <c r="H13" s="1378">
        <v>-334</v>
      </c>
      <c r="I13" s="1378">
        <v>87</v>
      </c>
      <c r="J13" s="1542">
        <v>422</v>
      </c>
      <c r="K13" s="1378">
        <v>3028</v>
      </c>
      <c r="L13" s="1378">
        <v>3454</v>
      </c>
      <c r="M13" s="1476">
        <v>114.05</v>
      </c>
      <c r="N13" s="1378">
        <v>90</v>
      </c>
      <c r="O13" s="1378">
        <v>37</v>
      </c>
      <c r="P13" s="1542">
        <v>127</v>
      </c>
    </row>
    <row r="14" spans="1:16" ht="14.25" customHeight="1">
      <c r="A14" s="507">
        <v>8</v>
      </c>
      <c r="B14" s="1378">
        <v>22884</v>
      </c>
      <c r="C14" s="1378">
        <v>25423</v>
      </c>
      <c r="D14" s="1476">
        <v>111.09</v>
      </c>
      <c r="E14" s="1378">
        <v>23076</v>
      </c>
      <c r="F14" s="1378">
        <v>25630</v>
      </c>
      <c r="G14" s="1476">
        <v>111.06</v>
      </c>
      <c r="H14" s="1378">
        <v>-192</v>
      </c>
      <c r="I14" s="1378">
        <v>-207</v>
      </c>
      <c r="J14" s="1542">
        <v>-14</v>
      </c>
      <c r="K14" s="1378">
        <v>2868</v>
      </c>
      <c r="L14" s="1378">
        <v>3836</v>
      </c>
      <c r="M14" s="1476">
        <v>133.77</v>
      </c>
      <c r="N14" s="1378">
        <v>71</v>
      </c>
      <c r="O14" s="1378">
        <v>45</v>
      </c>
      <c r="P14" s="1542">
        <v>116</v>
      </c>
    </row>
    <row r="15" spans="1:16" ht="14.25" customHeight="1">
      <c r="A15" s="507">
        <v>9</v>
      </c>
      <c r="B15" s="1378">
        <v>30879</v>
      </c>
      <c r="C15" s="1378">
        <v>29475</v>
      </c>
      <c r="D15" s="1476">
        <v>95.46</v>
      </c>
      <c r="E15" s="1378">
        <v>30724</v>
      </c>
      <c r="F15" s="1378">
        <v>29033</v>
      </c>
      <c r="G15" s="1476">
        <v>94.5</v>
      </c>
      <c r="H15" s="1378">
        <v>154</v>
      </c>
      <c r="I15" s="1378">
        <v>442</v>
      </c>
      <c r="J15" s="1542">
        <v>288</v>
      </c>
      <c r="K15" s="1378">
        <v>4234</v>
      </c>
      <c r="L15" s="1378">
        <v>5918</v>
      </c>
      <c r="M15" s="1476">
        <v>139.79</v>
      </c>
      <c r="N15" s="1378">
        <v>16</v>
      </c>
      <c r="O15" s="1378">
        <v>6</v>
      </c>
      <c r="P15" s="1542">
        <v>22</v>
      </c>
    </row>
    <row r="16" spans="1:16" ht="14.25" customHeight="1">
      <c r="A16" s="507">
        <v>10</v>
      </c>
      <c r="B16" s="1378">
        <v>24483</v>
      </c>
      <c r="C16" s="1378">
        <v>25295</v>
      </c>
      <c r="D16" s="1476">
        <v>103.32</v>
      </c>
      <c r="E16" s="1378">
        <v>25493</v>
      </c>
      <c r="F16" s="1378">
        <v>25569</v>
      </c>
      <c r="G16" s="1476">
        <v>100.3</v>
      </c>
      <c r="H16" s="1378">
        <v>-1010</v>
      </c>
      <c r="I16" s="1378">
        <v>-274</v>
      </c>
      <c r="J16" s="1542">
        <v>735</v>
      </c>
      <c r="K16" s="1378">
        <v>2851</v>
      </c>
      <c r="L16" s="1378">
        <v>3737</v>
      </c>
      <c r="M16" s="1476">
        <v>131.06</v>
      </c>
      <c r="N16" s="1378">
        <v>58</v>
      </c>
      <c r="O16" s="1378">
        <v>30</v>
      </c>
      <c r="P16" s="1542">
        <v>88</v>
      </c>
    </row>
    <row r="17" spans="1:16" ht="14.25" customHeight="1">
      <c r="A17" s="507">
        <v>11</v>
      </c>
      <c r="B17" s="1378">
        <v>30102</v>
      </c>
      <c r="C17" s="1378">
        <v>35934</v>
      </c>
      <c r="D17" s="1476">
        <v>119.38</v>
      </c>
      <c r="E17" s="1378">
        <v>31157</v>
      </c>
      <c r="F17" s="1378">
        <v>37222</v>
      </c>
      <c r="G17" s="1476">
        <v>119.47</v>
      </c>
      <c r="H17" s="1378">
        <v>-1055</v>
      </c>
      <c r="I17" s="1378">
        <v>-1288</v>
      </c>
      <c r="J17" s="1542">
        <v>-233</v>
      </c>
      <c r="K17" s="1378">
        <v>3215</v>
      </c>
      <c r="L17" s="1378">
        <v>5322</v>
      </c>
      <c r="M17" s="1476">
        <v>165.51</v>
      </c>
      <c r="N17" s="1378">
        <v>37</v>
      </c>
      <c r="O17" s="1378">
        <v>23</v>
      </c>
      <c r="P17" s="1542">
        <v>60</v>
      </c>
    </row>
    <row r="18" spans="1:16" ht="14.25" customHeight="1">
      <c r="A18" s="507">
        <v>12</v>
      </c>
      <c r="B18" s="1378">
        <v>26068</v>
      </c>
      <c r="C18" s="1378">
        <v>29813</v>
      </c>
      <c r="D18" s="1476">
        <v>114.36</v>
      </c>
      <c r="E18" s="1378">
        <v>26661</v>
      </c>
      <c r="F18" s="1378">
        <v>29385</v>
      </c>
      <c r="G18" s="1476">
        <v>110.22</v>
      </c>
      <c r="H18" s="1378">
        <v>-593</v>
      </c>
      <c r="I18" s="1378">
        <v>428</v>
      </c>
      <c r="J18" s="1542">
        <v>1021</v>
      </c>
      <c r="K18" s="1378">
        <v>2683</v>
      </c>
      <c r="L18" s="1378">
        <v>5085</v>
      </c>
      <c r="M18" s="1476">
        <v>189.51</v>
      </c>
      <c r="N18" s="1378">
        <v>68</v>
      </c>
      <c r="O18" s="1378">
        <v>20</v>
      </c>
      <c r="P18" s="1542">
        <v>88</v>
      </c>
    </row>
    <row r="19" spans="1:16" ht="14.25" customHeight="1">
      <c r="A19" s="507">
        <v>13</v>
      </c>
      <c r="B19" s="1378">
        <v>34027</v>
      </c>
      <c r="C19" s="1378">
        <v>34517</v>
      </c>
      <c r="D19" s="1476">
        <v>101.44</v>
      </c>
      <c r="E19" s="1378">
        <v>34399</v>
      </c>
      <c r="F19" s="1378">
        <v>34172</v>
      </c>
      <c r="G19" s="1476">
        <v>99.34</v>
      </c>
      <c r="H19" s="1378">
        <v>-372</v>
      </c>
      <c r="I19" s="1378">
        <v>344</v>
      </c>
      <c r="J19" s="1542">
        <v>716</v>
      </c>
      <c r="K19" s="1378">
        <v>5591</v>
      </c>
      <c r="L19" s="1378">
        <v>6225</v>
      </c>
      <c r="M19" s="1476">
        <v>111.34</v>
      </c>
      <c r="N19" s="1378">
        <v>42</v>
      </c>
      <c r="O19" s="1378">
        <v>12</v>
      </c>
      <c r="P19" s="1542">
        <v>54</v>
      </c>
    </row>
    <row r="20" spans="1:16" ht="14.25" customHeight="1">
      <c r="A20" s="507">
        <v>14</v>
      </c>
      <c r="B20" s="1378">
        <v>34028</v>
      </c>
      <c r="C20" s="1378">
        <v>36143</v>
      </c>
      <c r="D20" s="1476">
        <v>106.22</v>
      </c>
      <c r="E20" s="1378">
        <v>34165</v>
      </c>
      <c r="F20" s="1378">
        <v>35492</v>
      </c>
      <c r="G20" s="1476">
        <v>103.88</v>
      </c>
      <c r="H20" s="1378">
        <v>-137</v>
      </c>
      <c r="I20" s="1378">
        <v>652</v>
      </c>
      <c r="J20" s="1542">
        <v>789</v>
      </c>
      <c r="K20" s="1378">
        <v>6054</v>
      </c>
      <c r="L20" s="1378">
        <v>8512</v>
      </c>
      <c r="M20" s="1476">
        <v>140.6</v>
      </c>
      <c r="N20" s="1378">
        <v>55</v>
      </c>
      <c r="O20" s="1378">
        <v>15</v>
      </c>
      <c r="P20" s="1542">
        <v>70</v>
      </c>
    </row>
    <row r="21" spans="1:16" ht="14.25" customHeight="1">
      <c r="A21" s="507">
        <v>15</v>
      </c>
      <c r="B21" s="1378">
        <v>35661</v>
      </c>
      <c r="C21" s="1378">
        <v>39683</v>
      </c>
      <c r="D21" s="1476">
        <v>111.28</v>
      </c>
      <c r="E21" s="1378">
        <v>36667</v>
      </c>
      <c r="F21" s="1378">
        <v>38740</v>
      </c>
      <c r="G21" s="1476">
        <v>105.66</v>
      </c>
      <c r="H21" s="1378">
        <v>-1006</v>
      </c>
      <c r="I21" s="1378">
        <v>943</v>
      </c>
      <c r="J21" s="1542">
        <v>1949</v>
      </c>
      <c r="K21" s="1378">
        <v>6532</v>
      </c>
      <c r="L21" s="1378">
        <v>10866</v>
      </c>
      <c r="M21" s="1476">
        <v>166.35</v>
      </c>
      <c r="N21" s="1378">
        <v>42</v>
      </c>
      <c r="O21" s="1378">
        <v>13</v>
      </c>
      <c r="P21" s="1542">
        <v>55</v>
      </c>
    </row>
    <row r="22" spans="1:16" ht="14.25" customHeight="1">
      <c r="A22" s="507">
        <v>16</v>
      </c>
      <c r="B22" s="1378">
        <v>39321</v>
      </c>
      <c r="C22" s="1378">
        <v>42516</v>
      </c>
      <c r="D22" s="1476">
        <v>108.12</v>
      </c>
      <c r="E22" s="1378">
        <v>39469</v>
      </c>
      <c r="F22" s="1378">
        <v>40901</v>
      </c>
      <c r="G22" s="1476">
        <v>103.63</v>
      </c>
      <c r="H22" s="1378">
        <v>-147</v>
      </c>
      <c r="I22" s="1378">
        <v>1614</v>
      </c>
      <c r="J22" s="1542">
        <v>1762</v>
      </c>
      <c r="K22" s="1378">
        <v>9061</v>
      </c>
      <c r="L22" s="1378">
        <v>12404</v>
      </c>
      <c r="M22" s="1476">
        <v>136.9</v>
      </c>
      <c r="N22" s="1378">
        <v>37</v>
      </c>
      <c r="O22" s="1378">
        <v>12</v>
      </c>
      <c r="P22" s="1542">
        <v>49</v>
      </c>
    </row>
    <row r="23" spans="1:16" ht="14.25" customHeight="1">
      <c r="A23" s="507">
        <v>17</v>
      </c>
      <c r="B23" s="1378">
        <v>41770</v>
      </c>
      <c r="C23" s="1378">
        <v>47614</v>
      </c>
      <c r="D23" s="1476">
        <v>113.99</v>
      </c>
      <c r="E23" s="1378">
        <v>42637</v>
      </c>
      <c r="F23" s="1378">
        <v>46474</v>
      </c>
      <c r="G23" s="1476">
        <v>109</v>
      </c>
      <c r="H23" s="1378">
        <v>-867</v>
      </c>
      <c r="I23" s="1378">
        <v>1140</v>
      </c>
      <c r="J23" s="1542">
        <v>2008</v>
      </c>
      <c r="K23" s="1378">
        <v>9290</v>
      </c>
      <c r="L23" s="1378">
        <v>14314</v>
      </c>
      <c r="M23" s="1476">
        <v>154.07</v>
      </c>
      <c r="N23" s="1378">
        <v>55</v>
      </c>
      <c r="O23" s="1378">
        <v>7</v>
      </c>
      <c r="P23" s="1542">
        <v>62</v>
      </c>
    </row>
    <row r="24" spans="1:16" ht="14.25" customHeight="1">
      <c r="A24" s="507">
        <v>18</v>
      </c>
      <c r="B24" s="1378">
        <v>41725</v>
      </c>
      <c r="C24" s="1378">
        <v>50032</v>
      </c>
      <c r="D24" s="1476">
        <v>119.91</v>
      </c>
      <c r="E24" s="1378">
        <v>41702</v>
      </c>
      <c r="F24" s="1378">
        <v>48705</v>
      </c>
      <c r="G24" s="1476">
        <v>116.79</v>
      </c>
      <c r="H24" s="1378">
        <v>23</v>
      </c>
      <c r="I24" s="1378">
        <v>1327</v>
      </c>
      <c r="J24" s="1542">
        <v>1304</v>
      </c>
      <c r="K24" s="1378">
        <v>8656</v>
      </c>
      <c r="L24" s="1378">
        <v>14398</v>
      </c>
      <c r="M24" s="1476">
        <v>166.33</v>
      </c>
      <c r="N24" s="1378">
        <v>62</v>
      </c>
      <c r="O24" s="1378">
        <v>15</v>
      </c>
      <c r="P24" s="1542">
        <v>77</v>
      </c>
    </row>
    <row r="25" spans="1:16" ht="14.25" customHeight="1">
      <c r="A25" s="507">
        <v>19</v>
      </c>
      <c r="B25" s="1378">
        <v>42422</v>
      </c>
      <c r="C25" s="1378">
        <v>47353</v>
      </c>
      <c r="D25" s="1476">
        <v>111.62</v>
      </c>
      <c r="E25" s="1378">
        <v>42612</v>
      </c>
      <c r="F25" s="1378">
        <v>46267</v>
      </c>
      <c r="G25" s="1476">
        <v>108.58</v>
      </c>
      <c r="H25" s="1378">
        <v>-190</v>
      </c>
      <c r="I25" s="1378">
        <v>1086</v>
      </c>
      <c r="J25" s="1542">
        <v>1276</v>
      </c>
      <c r="K25" s="1378">
        <v>8806</v>
      </c>
      <c r="L25" s="1378">
        <v>12574</v>
      </c>
      <c r="M25" s="1476">
        <v>142.8</v>
      </c>
      <c r="N25" s="1378">
        <v>62</v>
      </c>
      <c r="O25" s="1378">
        <v>20</v>
      </c>
      <c r="P25" s="1542">
        <v>82</v>
      </c>
    </row>
    <row r="26" spans="1:16" ht="14.25" customHeight="1">
      <c r="A26" s="507">
        <v>20</v>
      </c>
      <c r="B26" s="1378">
        <v>48588</v>
      </c>
      <c r="C26" s="1378">
        <v>47730</v>
      </c>
      <c r="D26" s="1476">
        <v>98.23</v>
      </c>
      <c r="E26" s="1378">
        <v>50127</v>
      </c>
      <c r="F26" s="1378">
        <v>47511</v>
      </c>
      <c r="G26" s="1476">
        <v>94.78</v>
      </c>
      <c r="H26" s="1378">
        <v>-1539</v>
      </c>
      <c r="I26" s="1378">
        <v>219</v>
      </c>
      <c r="J26" s="1542">
        <v>1758</v>
      </c>
      <c r="K26" s="1378">
        <v>8355</v>
      </c>
      <c r="L26" s="1378">
        <v>11656</v>
      </c>
      <c r="M26" s="1476">
        <v>139.51</v>
      </c>
      <c r="N26" s="1378">
        <v>42</v>
      </c>
      <c r="O26" s="1378">
        <v>14</v>
      </c>
      <c r="P26" s="1542">
        <v>56</v>
      </c>
    </row>
    <row r="27" spans="1:16" ht="14.25" customHeight="1">
      <c r="A27" s="1543" t="s">
        <v>1764</v>
      </c>
      <c r="B27" s="1481">
        <v>25599</v>
      </c>
      <c r="C27" s="1481">
        <v>27445</v>
      </c>
      <c r="D27" s="1482">
        <v>107.21</v>
      </c>
      <c r="E27" s="1481">
        <v>26114</v>
      </c>
      <c r="F27" s="1481">
        <v>27413</v>
      </c>
      <c r="G27" s="1482">
        <v>104.98</v>
      </c>
      <c r="H27" s="1481">
        <v>-515</v>
      </c>
      <c r="I27" s="1481">
        <v>32</v>
      </c>
      <c r="J27" s="1544">
        <v>547</v>
      </c>
      <c r="K27" s="1481">
        <v>3343</v>
      </c>
      <c r="L27" s="1481">
        <v>4778</v>
      </c>
      <c r="M27" s="1482">
        <v>142.95</v>
      </c>
      <c r="N27" s="1481">
        <v>603</v>
      </c>
      <c r="O27" s="1481">
        <v>263</v>
      </c>
      <c r="P27" s="1544">
        <v>866</v>
      </c>
    </row>
    <row r="28" spans="1:16" ht="14.25" customHeight="1" thickBot="1">
      <c r="A28" s="1034" t="s">
        <v>1765</v>
      </c>
      <c r="B28" s="1487">
        <v>42449</v>
      </c>
      <c r="C28" s="1487">
        <v>47461</v>
      </c>
      <c r="D28" s="1488">
        <v>111.81</v>
      </c>
      <c r="E28" s="1487">
        <v>42916</v>
      </c>
      <c r="F28" s="1487">
        <v>46348</v>
      </c>
      <c r="G28" s="1488">
        <v>108</v>
      </c>
      <c r="H28" s="1487">
        <v>-467</v>
      </c>
      <c r="I28" s="1487">
        <v>1113</v>
      </c>
      <c r="J28" s="1545">
        <v>1581</v>
      </c>
      <c r="K28" s="1487">
        <v>8868</v>
      </c>
      <c r="L28" s="1487">
        <v>13289</v>
      </c>
      <c r="M28" s="1488">
        <v>149.85</v>
      </c>
      <c r="N28" s="1487">
        <v>258</v>
      </c>
      <c r="O28" s="1487">
        <v>68</v>
      </c>
      <c r="P28" s="1545">
        <v>326</v>
      </c>
    </row>
    <row r="29" spans="1:16" ht="14.25" customHeight="1" thickBot="1">
      <c r="A29" s="1034" t="s">
        <v>1766</v>
      </c>
      <c r="B29" s="1487">
        <v>31325</v>
      </c>
      <c r="C29" s="1487">
        <v>35019</v>
      </c>
      <c r="D29" s="1546">
        <v>111.79</v>
      </c>
      <c r="E29" s="1487">
        <v>31827</v>
      </c>
      <c r="F29" s="1487">
        <v>34737</v>
      </c>
      <c r="G29" s="1546">
        <v>109.15</v>
      </c>
      <c r="H29" s="1487">
        <v>-503</v>
      </c>
      <c r="I29" s="1487">
        <v>282</v>
      </c>
      <c r="J29" s="1545">
        <v>785</v>
      </c>
      <c r="K29" s="1487">
        <v>5022</v>
      </c>
      <c r="L29" s="1487">
        <v>7178</v>
      </c>
      <c r="M29" s="1546">
        <v>142.93</v>
      </c>
      <c r="N29" s="1487">
        <v>890</v>
      </c>
      <c r="O29" s="1487">
        <v>344</v>
      </c>
      <c r="P29" s="1545">
        <v>1234</v>
      </c>
    </row>
    <row r="30" spans="1:9" ht="20.25" customHeight="1">
      <c r="A30" s="51" t="s">
        <v>1459</v>
      </c>
      <c r="H30" s="1489" t="s">
        <v>1699</v>
      </c>
      <c r="I30" s="51" t="s">
        <v>1700</v>
      </c>
    </row>
    <row r="31" spans="1:9" ht="15" customHeight="1">
      <c r="A31" s="1160" t="s">
        <v>1460</v>
      </c>
      <c r="I31" s="51" t="s">
        <v>1701</v>
      </c>
    </row>
  </sheetData>
  <mergeCells count="12">
    <mergeCell ref="L5:L6"/>
    <mergeCell ref="N5:N6"/>
    <mergeCell ref="O5:O6"/>
    <mergeCell ref="P5:P6"/>
    <mergeCell ref="F5:F6"/>
    <mergeCell ref="H5:H6"/>
    <mergeCell ref="I5:I6"/>
    <mergeCell ref="K5:K6"/>
    <mergeCell ref="A4:A6"/>
    <mergeCell ref="B5:B6"/>
    <mergeCell ref="C5:C6"/>
    <mergeCell ref="E5:E6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D21" sqref="D21"/>
    </sheetView>
  </sheetViews>
  <sheetFormatPr defaultColWidth="9.00390625" defaultRowHeight="12.75"/>
  <cols>
    <col min="1" max="1" width="47.375" style="51" customWidth="1"/>
    <col min="2" max="7" width="14.875" style="51" customWidth="1"/>
    <col min="8" max="10" width="10.125" style="51" customWidth="1"/>
    <col min="11" max="16384" width="9.125" style="51" customWidth="1"/>
  </cols>
  <sheetData>
    <row r="1" spans="1:14" ht="16.5" customHeight="1">
      <c r="A1" s="86" t="s">
        <v>1767</v>
      </c>
      <c r="H1"/>
      <c r="I1"/>
      <c r="J1"/>
      <c r="K1"/>
      <c r="L1"/>
      <c r="M1"/>
      <c r="N1"/>
    </row>
    <row r="2" spans="1:14" ht="16.5" customHeight="1">
      <c r="A2" s="86" t="s">
        <v>1462</v>
      </c>
      <c r="H2"/>
      <c r="I2"/>
      <c r="J2"/>
      <c r="K2"/>
      <c r="L2"/>
      <c r="M2"/>
      <c r="N2"/>
    </row>
    <row r="3" spans="1:14" ht="19.5" customHeight="1" thickBot="1">
      <c r="A3" s="33" t="s">
        <v>1670</v>
      </c>
      <c r="G3" s="3" t="s">
        <v>1768</v>
      </c>
      <c r="H3"/>
      <c r="I3"/>
      <c r="J3"/>
      <c r="K3"/>
      <c r="L3"/>
      <c r="M3"/>
      <c r="N3"/>
    </row>
    <row r="4" spans="1:14" ht="16.5" customHeight="1" thickBot="1">
      <c r="A4" s="2081" t="s">
        <v>1672</v>
      </c>
      <c r="B4" s="1370" t="s">
        <v>1769</v>
      </c>
      <c r="C4" s="1370"/>
      <c r="D4" s="1371"/>
      <c r="E4" s="1370" t="s">
        <v>1770</v>
      </c>
      <c r="F4" s="1370"/>
      <c r="G4" s="1371"/>
      <c r="H4"/>
      <c r="I4"/>
      <c r="J4"/>
      <c r="K4"/>
      <c r="L4"/>
      <c r="M4"/>
      <c r="N4"/>
    </row>
    <row r="5" spans="1:14" ht="16.5" customHeight="1">
      <c r="A5" s="2082"/>
      <c r="B5" s="2084">
        <v>2000</v>
      </c>
      <c r="C5" s="2086">
        <v>2001</v>
      </c>
      <c r="D5" s="1475" t="s">
        <v>409</v>
      </c>
      <c r="E5" s="2084">
        <v>2000</v>
      </c>
      <c r="F5" s="2086">
        <v>2001</v>
      </c>
      <c r="G5" s="1475" t="s">
        <v>409</v>
      </c>
      <c r="H5"/>
      <c r="I5"/>
      <c r="J5"/>
      <c r="K5"/>
      <c r="L5"/>
      <c r="M5"/>
      <c r="N5"/>
    </row>
    <row r="6" spans="1:14" ht="16.5" customHeight="1" thickBot="1">
      <c r="A6" s="2083"/>
      <c r="B6" s="2092"/>
      <c r="C6" s="2091"/>
      <c r="D6" s="1377" t="s">
        <v>1634</v>
      </c>
      <c r="E6" s="2092"/>
      <c r="F6" s="2091"/>
      <c r="G6" s="1377" t="s">
        <v>1634</v>
      </c>
      <c r="H6"/>
      <c r="I6"/>
      <c r="J6"/>
      <c r="K6"/>
      <c r="L6"/>
      <c r="M6"/>
      <c r="N6"/>
    </row>
    <row r="7" spans="1:14" ht="17.25" customHeight="1">
      <c r="A7" s="97" t="s">
        <v>1704</v>
      </c>
      <c r="B7" s="128">
        <v>2318</v>
      </c>
      <c r="C7" s="128">
        <v>2570</v>
      </c>
      <c r="D7" s="1490">
        <v>110.87</v>
      </c>
      <c r="E7" s="128">
        <v>1288</v>
      </c>
      <c r="F7" s="128">
        <v>1223</v>
      </c>
      <c r="G7" s="1490">
        <v>94.95</v>
      </c>
      <c r="H7"/>
      <c r="I7"/>
      <c r="J7"/>
      <c r="K7"/>
      <c r="L7"/>
      <c r="M7"/>
      <c r="N7"/>
    </row>
    <row r="8" spans="1:14" ht="17.25" customHeight="1">
      <c r="A8" s="97" t="s">
        <v>1705</v>
      </c>
      <c r="B8" s="128">
        <v>23913</v>
      </c>
      <c r="C8" s="128">
        <v>28127</v>
      </c>
      <c r="D8" s="1490">
        <v>117.62</v>
      </c>
      <c r="E8" s="128">
        <v>18335</v>
      </c>
      <c r="F8" s="128">
        <v>18279</v>
      </c>
      <c r="G8" s="1490">
        <v>99.69</v>
      </c>
      <c r="H8"/>
      <c r="I8"/>
      <c r="J8"/>
      <c r="K8"/>
      <c r="L8"/>
      <c r="M8"/>
      <c r="N8"/>
    </row>
    <row r="9" spans="1:14" ht="17.25" customHeight="1">
      <c r="A9" s="97" t="s">
        <v>1771</v>
      </c>
      <c r="B9" s="128">
        <v>20815</v>
      </c>
      <c r="C9" s="128">
        <v>24009</v>
      </c>
      <c r="D9" s="1490">
        <v>115.34</v>
      </c>
      <c r="E9" s="128">
        <v>16701</v>
      </c>
      <c r="F9" s="128">
        <v>16698</v>
      </c>
      <c r="G9" s="1490">
        <v>99.98</v>
      </c>
      <c r="H9"/>
      <c r="I9"/>
      <c r="J9"/>
      <c r="K9"/>
      <c r="L9"/>
      <c r="M9"/>
      <c r="N9"/>
    </row>
    <row r="10" spans="1:14" ht="17.25" customHeight="1">
      <c r="A10" s="97" t="s">
        <v>1772</v>
      </c>
      <c r="B10" s="128">
        <v>271</v>
      </c>
      <c r="C10" s="128">
        <v>917</v>
      </c>
      <c r="D10" s="1490">
        <v>338.38</v>
      </c>
      <c r="E10" s="128">
        <v>-520</v>
      </c>
      <c r="F10" s="128">
        <v>-57</v>
      </c>
      <c r="G10" s="1490">
        <v>10.96</v>
      </c>
      <c r="H10"/>
      <c r="I10"/>
      <c r="J10"/>
      <c r="K10"/>
      <c r="L10"/>
      <c r="M10"/>
      <c r="N10"/>
    </row>
    <row r="11" spans="1:14" ht="17.25" customHeight="1">
      <c r="A11" s="97" t="s">
        <v>1708</v>
      </c>
      <c r="B11" s="128">
        <v>2827</v>
      </c>
      <c r="C11" s="128">
        <v>3201</v>
      </c>
      <c r="D11" s="1490">
        <v>113.23</v>
      </c>
      <c r="E11" s="128">
        <v>2154</v>
      </c>
      <c r="F11" s="128">
        <v>1638</v>
      </c>
      <c r="G11" s="1490">
        <v>76.04</v>
      </c>
      <c r="H11"/>
      <c r="I11"/>
      <c r="J11"/>
      <c r="K11"/>
      <c r="L11"/>
      <c r="M11"/>
      <c r="N11"/>
    </row>
    <row r="12" spans="1:14" ht="17.25" customHeight="1">
      <c r="A12" s="97" t="s">
        <v>1773</v>
      </c>
      <c r="B12" s="128">
        <v>1704</v>
      </c>
      <c r="C12" s="128">
        <v>1960</v>
      </c>
      <c r="D12" s="1490">
        <v>115.02</v>
      </c>
      <c r="E12" s="128">
        <v>1479</v>
      </c>
      <c r="F12" s="128">
        <v>1581</v>
      </c>
      <c r="G12" s="1490">
        <v>106.9</v>
      </c>
      <c r="H12"/>
      <c r="I12"/>
      <c r="J12"/>
      <c r="K12"/>
      <c r="L12"/>
      <c r="M12"/>
      <c r="N12"/>
    </row>
    <row r="13" spans="1:14" ht="17.25" customHeight="1">
      <c r="A13" s="97" t="s">
        <v>1710</v>
      </c>
      <c r="B13" s="128">
        <v>5819</v>
      </c>
      <c r="C13" s="128">
        <v>4514</v>
      </c>
      <c r="D13" s="1490">
        <v>77.57</v>
      </c>
      <c r="E13" s="128">
        <v>5086</v>
      </c>
      <c r="F13" s="128">
        <v>4201</v>
      </c>
      <c r="G13" s="1490">
        <v>82.6</v>
      </c>
      <c r="H13"/>
      <c r="I13"/>
      <c r="J13"/>
      <c r="K13"/>
      <c r="L13"/>
      <c r="M13"/>
      <c r="N13"/>
    </row>
    <row r="14" spans="1:14" ht="17.25" customHeight="1">
      <c r="A14" s="97" t="s">
        <v>1711</v>
      </c>
      <c r="B14" s="128">
        <v>4643</v>
      </c>
      <c r="C14" s="128">
        <v>3776</v>
      </c>
      <c r="D14" s="1490">
        <v>81.33</v>
      </c>
      <c r="E14" s="128">
        <v>4010</v>
      </c>
      <c r="F14" s="128">
        <v>3610</v>
      </c>
      <c r="G14" s="1490">
        <v>90.02</v>
      </c>
      <c r="H14"/>
      <c r="I14"/>
      <c r="J14"/>
      <c r="K14"/>
      <c r="L14"/>
      <c r="M14"/>
      <c r="N14"/>
    </row>
    <row r="15" spans="1:14" ht="17.25" customHeight="1">
      <c r="A15" s="97" t="s">
        <v>1495</v>
      </c>
      <c r="B15" s="128">
        <v>351</v>
      </c>
      <c r="C15" s="128">
        <v>309</v>
      </c>
      <c r="D15" s="1490">
        <v>88.03</v>
      </c>
      <c r="E15" s="128">
        <v>291</v>
      </c>
      <c r="F15" s="128">
        <v>207</v>
      </c>
      <c r="G15" s="1490">
        <v>71.13</v>
      </c>
      <c r="H15"/>
      <c r="I15"/>
      <c r="J15"/>
      <c r="K15"/>
      <c r="L15"/>
      <c r="M15"/>
      <c r="N15"/>
    </row>
    <row r="16" spans="1:14" ht="17.25" customHeight="1">
      <c r="A16" s="1492" t="s">
        <v>1712</v>
      </c>
      <c r="B16" s="1311">
        <v>34105</v>
      </c>
      <c r="C16" s="1311">
        <v>37480</v>
      </c>
      <c r="D16" s="1186">
        <v>109.9</v>
      </c>
      <c r="E16" s="1311">
        <v>26479</v>
      </c>
      <c r="F16" s="1311">
        <v>25491</v>
      </c>
      <c r="G16" s="1186">
        <v>96.27</v>
      </c>
      <c r="H16"/>
      <c r="I16"/>
      <c r="J16"/>
      <c r="K16"/>
      <c r="L16"/>
      <c r="M16"/>
      <c r="N16"/>
    </row>
    <row r="17" spans="1:14" ht="17.25" customHeight="1">
      <c r="A17" s="97" t="s">
        <v>1496</v>
      </c>
      <c r="B17" s="128">
        <v>152</v>
      </c>
      <c r="C17" s="128">
        <v>212</v>
      </c>
      <c r="D17" s="1490">
        <v>139.47</v>
      </c>
      <c r="E17" s="128">
        <v>39</v>
      </c>
      <c r="F17" s="128">
        <v>114</v>
      </c>
      <c r="G17" s="1490">
        <v>292.31</v>
      </c>
      <c r="H17"/>
      <c r="I17"/>
      <c r="J17"/>
      <c r="K17"/>
      <c r="L17"/>
      <c r="M17"/>
      <c r="N17"/>
    </row>
    <row r="18" spans="1:14" ht="17.25" customHeight="1">
      <c r="A18" s="97" t="s">
        <v>1713</v>
      </c>
      <c r="B18" s="128">
        <v>29</v>
      </c>
      <c r="C18" s="128">
        <v>20</v>
      </c>
      <c r="D18" s="1490">
        <v>68.97</v>
      </c>
      <c r="E18" s="128">
        <v>9</v>
      </c>
      <c r="F18" s="128">
        <v>11</v>
      </c>
      <c r="G18" s="1490">
        <v>122.22</v>
      </c>
      <c r="H18"/>
      <c r="I18"/>
      <c r="J18"/>
      <c r="K18"/>
      <c r="L18"/>
      <c r="M18"/>
      <c r="N18"/>
    </row>
    <row r="19" spans="1:14" ht="17.25" customHeight="1">
      <c r="A19" s="97" t="s">
        <v>1497</v>
      </c>
      <c r="B19" s="128">
        <v>1</v>
      </c>
      <c r="C19" s="128">
        <v>0</v>
      </c>
      <c r="D19" s="1490">
        <v>0</v>
      </c>
      <c r="E19" s="128">
        <v>6</v>
      </c>
      <c r="F19" s="128">
        <v>4</v>
      </c>
      <c r="G19" s="1547">
        <v>66.67</v>
      </c>
      <c r="H19"/>
      <c r="I19"/>
      <c r="J19"/>
      <c r="K19"/>
      <c r="L19"/>
      <c r="M19"/>
      <c r="N19"/>
    </row>
    <row r="20" spans="1:14" ht="17.25" customHeight="1">
      <c r="A20" s="97" t="s">
        <v>1498</v>
      </c>
      <c r="B20" s="128">
        <v>13</v>
      </c>
      <c r="C20" s="128">
        <v>24</v>
      </c>
      <c r="D20" s="1490">
        <v>184.62</v>
      </c>
      <c r="E20" s="128">
        <v>25</v>
      </c>
      <c r="F20" s="128">
        <v>22</v>
      </c>
      <c r="G20" s="1490">
        <v>88</v>
      </c>
      <c r="H20"/>
      <c r="I20"/>
      <c r="J20"/>
      <c r="K20"/>
      <c r="L20"/>
      <c r="M20"/>
      <c r="N20"/>
    </row>
    <row r="21" spans="1:14" ht="17.25" customHeight="1">
      <c r="A21" s="97" t="s">
        <v>1714</v>
      </c>
      <c r="B21" s="128">
        <v>118</v>
      </c>
      <c r="C21" s="128">
        <v>72</v>
      </c>
      <c r="D21" s="1490">
        <v>61.02</v>
      </c>
      <c r="E21" s="128">
        <v>60</v>
      </c>
      <c r="F21" s="128">
        <v>28</v>
      </c>
      <c r="G21" s="1490">
        <v>46.67</v>
      </c>
      <c r="H21"/>
      <c r="I21"/>
      <c r="J21"/>
      <c r="K21"/>
      <c r="L21"/>
      <c r="M21"/>
      <c r="N21"/>
    </row>
    <row r="22" spans="1:14" ht="17.25" customHeight="1">
      <c r="A22" s="97" t="s">
        <v>1715</v>
      </c>
      <c r="B22" s="128">
        <v>134</v>
      </c>
      <c r="C22" s="128">
        <v>90</v>
      </c>
      <c r="D22" s="1490">
        <v>67.16</v>
      </c>
      <c r="E22" s="128">
        <v>61</v>
      </c>
      <c r="F22" s="128">
        <v>58</v>
      </c>
      <c r="G22" s="1490">
        <v>95.08</v>
      </c>
      <c r="H22"/>
      <c r="I22"/>
      <c r="J22"/>
      <c r="K22"/>
      <c r="L22"/>
      <c r="M22"/>
      <c r="N22"/>
    </row>
    <row r="23" spans="1:14" ht="17.25" customHeight="1">
      <c r="A23" s="1492" t="s">
        <v>1716</v>
      </c>
      <c r="B23" s="1311">
        <v>447</v>
      </c>
      <c r="C23" s="1311">
        <v>418</v>
      </c>
      <c r="D23" s="1186">
        <v>93.51</v>
      </c>
      <c r="E23" s="1311">
        <v>201</v>
      </c>
      <c r="F23" s="1311">
        <v>237</v>
      </c>
      <c r="G23" s="1186">
        <v>117.91</v>
      </c>
      <c r="H23"/>
      <c r="I23"/>
      <c r="J23"/>
      <c r="K23"/>
      <c r="L23"/>
      <c r="M23"/>
      <c r="N23"/>
    </row>
    <row r="24" spans="1:14" ht="17.25" customHeight="1" thickBot="1">
      <c r="A24" s="1493" t="s">
        <v>1717</v>
      </c>
      <c r="B24" s="1494">
        <v>344</v>
      </c>
      <c r="C24" s="1494">
        <v>342</v>
      </c>
      <c r="D24" s="1495">
        <v>99.42</v>
      </c>
      <c r="E24" s="1494">
        <v>313</v>
      </c>
      <c r="F24" s="1494">
        <v>261</v>
      </c>
      <c r="G24" s="1495">
        <v>83.39</v>
      </c>
      <c r="H24"/>
      <c r="I24"/>
      <c r="J24"/>
      <c r="K24"/>
      <c r="L24"/>
      <c r="M24"/>
      <c r="N24"/>
    </row>
    <row r="25" spans="1:14" ht="17.25" customHeight="1" thickBot="1">
      <c r="A25" s="1188" t="s">
        <v>1487</v>
      </c>
      <c r="B25" s="1497">
        <v>34954</v>
      </c>
      <c r="C25" s="1497">
        <v>38240</v>
      </c>
      <c r="D25" s="1191">
        <v>109.4</v>
      </c>
      <c r="E25" s="1497">
        <v>27428</v>
      </c>
      <c r="F25" s="1497">
        <v>25989</v>
      </c>
      <c r="G25" s="1191">
        <v>94.75</v>
      </c>
      <c r="H25"/>
      <c r="I25"/>
      <c r="J25"/>
      <c r="K25"/>
      <c r="L25"/>
      <c r="M25"/>
      <c r="N25"/>
    </row>
    <row r="26" ht="20.25" customHeight="1">
      <c r="A26" s="51" t="s">
        <v>1459</v>
      </c>
    </row>
    <row r="27" ht="15.75" customHeight="1">
      <c r="A27" s="1160" t="s">
        <v>1460</v>
      </c>
    </row>
    <row r="28" spans="8:14" ht="12.75">
      <c r="H28"/>
      <c r="I28"/>
      <c r="J28"/>
      <c r="K28"/>
      <c r="L28"/>
      <c r="M28"/>
      <c r="N28"/>
    </row>
    <row r="29" spans="8:14" ht="12.75">
      <c r="H29"/>
      <c r="I29"/>
      <c r="J29"/>
      <c r="K29"/>
      <c r="L29"/>
      <c r="M29"/>
      <c r="N29"/>
    </row>
    <row r="30" spans="8:14" ht="12.75">
      <c r="H30"/>
      <c r="I30"/>
      <c r="J30"/>
      <c r="K30"/>
      <c r="L30"/>
      <c r="M30"/>
      <c r="N30"/>
    </row>
  </sheetData>
  <mergeCells count="5">
    <mergeCell ref="F5:F6"/>
    <mergeCell ref="A4:A6"/>
    <mergeCell ref="B5:B6"/>
    <mergeCell ref="C5:C6"/>
    <mergeCell ref="E5:E6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D25" sqref="D25"/>
    </sheetView>
  </sheetViews>
  <sheetFormatPr defaultColWidth="9.00390625" defaultRowHeight="12.75"/>
  <cols>
    <col min="1" max="1" width="46.375" style="51" customWidth="1"/>
    <col min="2" max="7" width="14.875" style="51" customWidth="1"/>
    <col min="8" max="10" width="10.125" style="51" customWidth="1"/>
    <col min="11" max="16384" width="9.125" style="51" customWidth="1"/>
  </cols>
  <sheetData>
    <row r="1" spans="1:12" ht="16.5" customHeight="1">
      <c r="A1" s="86" t="s">
        <v>1774</v>
      </c>
      <c r="H1"/>
      <c r="I1"/>
      <c r="J1"/>
      <c r="K1"/>
      <c r="L1"/>
    </row>
    <row r="2" spans="1:12" ht="16.5" customHeight="1">
      <c r="A2" s="86" t="s">
        <v>1462</v>
      </c>
      <c r="H2"/>
      <c r="I2"/>
      <c r="J2"/>
      <c r="K2"/>
      <c r="L2"/>
    </row>
    <row r="3" spans="1:12" ht="19.5" customHeight="1" thickBot="1">
      <c r="A3" s="33" t="s">
        <v>1670</v>
      </c>
      <c r="G3" s="3" t="s">
        <v>1775</v>
      </c>
      <c r="H3"/>
      <c r="I3"/>
      <c r="J3"/>
      <c r="K3"/>
      <c r="L3"/>
    </row>
    <row r="4" spans="1:12" ht="16.5" customHeight="1" thickBot="1">
      <c r="A4" s="2081" t="s">
        <v>1672</v>
      </c>
      <c r="B4" s="1370" t="s">
        <v>1769</v>
      </c>
      <c r="C4" s="1370"/>
      <c r="D4" s="1371"/>
      <c r="E4" s="1370" t="s">
        <v>1770</v>
      </c>
      <c r="F4" s="1370"/>
      <c r="G4" s="1371"/>
      <c r="H4"/>
      <c r="I4"/>
      <c r="J4"/>
      <c r="K4"/>
      <c r="L4"/>
    </row>
    <row r="5" spans="1:12" ht="16.5" customHeight="1">
      <c r="A5" s="2082"/>
      <c r="B5" s="2084">
        <v>2000</v>
      </c>
      <c r="C5" s="2086">
        <v>2001</v>
      </c>
      <c r="D5" s="1475" t="s">
        <v>409</v>
      </c>
      <c r="E5" s="2084">
        <v>2000</v>
      </c>
      <c r="F5" s="2086">
        <v>2001</v>
      </c>
      <c r="G5" s="1475" t="s">
        <v>409</v>
      </c>
      <c r="H5"/>
      <c r="I5"/>
      <c r="J5"/>
      <c r="K5"/>
      <c r="L5"/>
    </row>
    <row r="6" spans="1:12" ht="16.5" customHeight="1" thickBot="1">
      <c r="A6" s="2083"/>
      <c r="B6" s="2092"/>
      <c r="C6" s="2091"/>
      <c r="D6" s="1377" t="s">
        <v>1634</v>
      </c>
      <c r="E6" s="2092"/>
      <c r="F6" s="2091"/>
      <c r="G6" s="1377" t="s">
        <v>1634</v>
      </c>
      <c r="H6"/>
      <c r="I6"/>
      <c r="J6"/>
      <c r="K6"/>
      <c r="L6"/>
    </row>
    <row r="7" spans="1:12" ht="12.75" customHeight="1">
      <c r="A7" s="773" t="s">
        <v>1675</v>
      </c>
      <c r="B7" s="1378">
        <v>1970</v>
      </c>
      <c r="C7" s="1378">
        <v>2224</v>
      </c>
      <c r="D7" s="1476">
        <v>112.95</v>
      </c>
      <c r="E7" s="1378">
        <v>1122</v>
      </c>
      <c r="F7" s="1378">
        <v>1095</v>
      </c>
      <c r="G7" s="1476">
        <v>97.58</v>
      </c>
      <c r="H7"/>
      <c r="I7"/>
      <c r="J7"/>
      <c r="K7"/>
      <c r="L7"/>
    </row>
    <row r="8" spans="1:12" ht="12.75" customHeight="1">
      <c r="A8" s="773" t="s">
        <v>1676</v>
      </c>
      <c r="B8" s="1378">
        <v>17926</v>
      </c>
      <c r="C8" s="1378">
        <v>19988</v>
      </c>
      <c r="D8" s="1476">
        <v>111.5</v>
      </c>
      <c r="E8" s="1378">
        <v>15072</v>
      </c>
      <c r="F8" s="1378">
        <v>14894</v>
      </c>
      <c r="G8" s="1476">
        <v>98.82</v>
      </c>
      <c r="H8"/>
      <c r="I8"/>
      <c r="J8"/>
      <c r="K8"/>
      <c r="L8"/>
    </row>
    <row r="9" spans="1:12" ht="12.75" customHeight="1">
      <c r="A9" s="773" t="s">
        <v>1677</v>
      </c>
      <c r="B9" s="1378">
        <v>14560</v>
      </c>
      <c r="C9" s="1378">
        <v>16054</v>
      </c>
      <c r="D9" s="1476">
        <v>110.27</v>
      </c>
      <c r="E9" s="1378">
        <v>12177</v>
      </c>
      <c r="F9" s="1378">
        <v>11706</v>
      </c>
      <c r="G9" s="1476">
        <v>96.13</v>
      </c>
      <c r="H9"/>
      <c r="I9"/>
      <c r="J9"/>
      <c r="K9"/>
      <c r="L9"/>
    </row>
    <row r="10" spans="1:12" ht="12.75" customHeight="1">
      <c r="A10" s="773" t="s">
        <v>1678</v>
      </c>
      <c r="B10" s="1378">
        <v>3366</v>
      </c>
      <c r="C10" s="1378">
        <v>3934</v>
      </c>
      <c r="D10" s="1476">
        <v>116.85</v>
      </c>
      <c r="E10" s="1378">
        <v>2895</v>
      </c>
      <c r="F10" s="1378">
        <v>3187</v>
      </c>
      <c r="G10" s="1476">
        <v>110.1</v>
      </c>
      <c r="H10"/>
      <c r="I10"/>
      <c r="J10"/>
      <c r="K10"/>
      <c r="L10"/>
    </row>
    <row r="11" spans="1:12" ht="12.75" customHeight="1">
      <c r="A11" s="773" t="s">
        <v>1679</v>
      </c>
      <c r="B11" s="1378">
        <v>7249</v>
      </c>
      <c r="C11" s="1378">
        <v>7570</v>
      </c>
      <c r="D11" s="1476">
        <v>104.44</v>
      </c>
      <c r="E11" s="1378">
        <v>6695</v>
      </c>
      <c r="F11" s="1378">
        <v>6392</v>
      </c>
      <c r="G11" s="1476">
        <v>95.47</v>
      </c>
      <c r="H11"/>
      <c r="I11"/>
      <c r="J11"/>
      <c r="K11"/>
      <c r="L11"/>
    </row>
    <row r="12" spans="1:12" ht="12.75" customHeight="1">
      <c r="A12" s="773" t="s">
        <v>1680</v>
      </c>
      <c r="B12" s="1378">
        <v>5277</v>
      </c>
      <c r="C12" s="1378">
        <v>5490</v>
      </c>
      <c r="D12" s="1476">
        <v>104.02</v>
      </c>
      <c r="E12" s="1378">
        <v>4854</v>
      </c>
      <c r="F12" s="1378">
        <v>4644</v>
      </c>
      <c r="G12" s="1476">
        <v>95.69</v>
      </c>
      <c r="H12"/>
      <c r="I12"/>
      <c r="J12"/>
      <c r="K12"/>
      <c r="L12"/>
    </row>
    <row r="13" spans="1:12" ht="12.75" customHeight="1">
      <c r="A13" s="773" t="s">
        <v>1681</v>
      </c>
      <c r="B13" s="1378">
        <v>1842</v>
      </c>
      <c r="C13" s="1378">
        <v>1935</v>
      </c>
      <c r="D13" s="1476">
        <v>105.04</v>
      </c>
      <c r="E13" s="1378">
        <v>1727</v>
      </c>
      <c r="F13" s="1378">
        <v>1640</v>
      </c>
      <c r="G13" s="1476">
        <v>94.97</v>
      </c>
      <c r="H13"/>
      <c r="I13"/>
      <c r="J13"/>
      <c r="K13"/>
      <c r="L13"/>
    </row>
    <row r="14" spans="1:12" ht="12.75" customHeight="1">
      <c r="A14" s="773" t="s">
        <v>1682</v>
      </c>
      <c r="B14" s="1378">
        <v>114</v>
      </c>
      <c r="C14" s="1378">
        <v>134</v>
      </c>
      <c r="D14" s="1476">
        <v>116.98</v>
      </c>
      <c r="E14" s="1378">
        <v>99</v>
      </c>
      <c r="F14" s="1378">
        <v>95</v>
      </c>
      <c r="G14" s="1476">
        <v>95.5</v>
      </c>
      <c r="H14"/>
      <c r="I14"/>
      <c r="J14"/>
      <c r="K14"/>
      <c r="L14"/>
    </row>
    <row r="15" spans="1:12" ht="12.75" customHeight="1">
      <c r="A15" s="773" t="s">
        <v>1683</v>
      </c>
      <c r="B15" s="1378">
        <v>439</v>
      </c>
      <c r="C15" s="1378">
        <v>475</v>
      </c>
      <c r="D15" s="1476">
        <v>108.29</v>
      </c>
      <c r="E15" s="1378">
        <v>481</v>
      </c>
      <c r="F15" s="1378">
        <v>408</v>
      </c>
      <c r="G15" s="1476">
        <v>84.87</v>
      </c>
      <c r="H15"/>
      <c r="I15"/>
      <c r="J15"/>
      <c r="K15"/>
      <c r="L15"/>
    </row>
    <row r="16" spans="1:12" ht="12.75" customHeight="1">
      <c r="A16" s="773" t="s">
        <v>1684</v>
      </c>
      <c r="B16" s="1378">
        <v>2783</v>
      </c>
      <c r="C16" s="1378">
        <v>2889</v>
      </c>
      <c r="D16" s="1476">
        <v>103.78</v>
      </c>
      <c r="E16" s="1378">
        <v>2492</v>
      </c>
      <c r="F16" s="1378">
        <v>2471</v>
      </c>
      <c r="G16" s="1476">
        <v>99.17</v>
      </c>
      <c r="H16"/>
      <c r="I16"/>
      <c r="J16"/>
      <c r="K16"/>
      <c r="L16"/>
    </row>
    <row r="17" spans="1:12" ht="12.75" customHeight="1">
      <c r="A17" s="773" t="s">
        <v>1685</v>
      </c>
      <c r="B17" s="1378">
        <v>1281</v>
      </c>
      <c r="C17" s="1378">
        <v>1633</v>
      </c>
      <c r="D17" s="1476">
        <v>127.46</v>
      </c>
      <c r="E17" s="1378">
        <v>1287</v>
      </c>
      <c r="F17" s="1378">
        <v>1394</v>
      </c>
      <c r="G17" s="1476">
        <v>108.38</v>
      </c>
      <c r="H17"/>
      <c r="I17"/>
      <c r="J17"/>
      <c r="K17"/>
      <c r="L17"/>
    </row>
    <row r="18" spans="1:12" ht="12.75" customHeight="1">
      <c r="A18" s="773" t="s">
        <v>1514</v>
      </c>
      <c r="B18" s="1378">
        <v>446</v>
      </c>
      <c r="C18" s="1378">
        <v>536</v>
      </c>
      <c r="D18" s="1476">
        <v>120.15</v>
      </c>
      <c r="E18" s="1378">
        <v>215</v>
      </c>
      <c r="F18" s="1378">
        <v>155</v>
      </c>
      <c r="G18" s="1476">
        <v>72.13</v>
      </c>
      <c r="H18"/>
      <c r="I18"/>
      <c r="J18"/>
      <c r="K18"/>
      <c r="L18"/>
    </row>
    <row r="19" spans="1:12" ht="12.75" customHeight="1">
      <c r="A19" s="773" t="s">
        <v>1515</v>
      </c>
      <c r="B19" s="1378">
        <v>178</v>
      </c>
      <c r="C19" s="1378">
        <v>119</v>
      </c>
      <c r="D19" s="1476">
        <v>66.86</v>
      </c>
      <c r="E19" s="1378">
        <v>265</v>
      </c>
      <c r="F19" s="1378">
        <v>180</v>
      </c>
      <c r="G19" s="1476">
        <v>67.91</v>
      </c>
      <c r="H19"/>
      <c r="I19"/>
      <c r="J19"/>
      <c r="K19"/>
      <c r="L19"/>
    </row>
    <row r="20" spans="1:12" ht="12.75" customHeight="1">
      <c r="A20" s="773" t="s">
        <v>1687</v>
      </c>
      <c r="B20" s="1378">
        <v>511</v>
      </c>
      <c r="C20" s="1378">
        <v>470</v>
      </c>
      <c r="D20" s="1476">
        <v>91.99</v>
      </c>
      <c r="E20" s="1378">
        <v>575</v>
      </c>
      <c r="F20" s="1378">
        <v>588</v>
      </c>
      <c r="G20" s="1476">
        <v>102.18</v>
      </c>
      <c r="H20"/>
      <c r="I20"/>
      <c r="J20"/>
      <c r="K20"/>
      <c r="L20"/>
    </row>
    <row r="21" spans="1:12" ht="12.75" customHeight="1">
      <c r="A21" s="773" t="s">
        <v>1688</v>
      </c>
      <c r="B21" s="1378">
        <v>21</v>
      </c>
      <c r="C21" s="1378">
        <v>1</v>
      </c>
      <c r="D21" s="1476">
        <v>4.9</v>
      </c>
      <c r="E21" s="1378">
        <v>4</v>
      </c>
      <c r="F21" s="1378">
        <v>3</v>
      </c>
      <c r="G21" s="1477">
        <v>59.83</v>
      </c>
      <c r="H21"/>
      <c r="I21"/>
      <c r="J21"/>
      <c r="K21"/>
      <c r="L21"/>
    </row>
    <row r="22" spans="1:12" ht="17.25" customHeight="1">
      <c r="A22" s="1543" t="s">
        <v>1689</v>
      </c>
      <c r="B22" s="1481">
        <v>32761</v>
      </c>
      <c r="C22" s="1481">
        <v>35903</v>
      </c>
      <c r="D22" s="1482">
        <v>109.59</v>
      </c>
      <c r="E22" s="1481">
        <v>28200</v>
      </c>
      <c r="F22" s="1481">
        <v>27575</v>
      </c>
      <c r="G22" s="1482">
        <v>97.78</v>
      </c>
      <c r="H22"/>
      <c r="I22"/>
      <c r="J22"/>
      <c r="K22"/>
      <c r="L22"/>
    </row>
    <row r="23" spans="1:12" ht="13.5" customHeight="1">
      <c r="A23" s="773" t="s">
        <v>1690</v>
      </c>
      <c r="B23" s="1378">
        <v>114</v>
      </c>
      <c r="C23" s="1378">
        <v>110</v>
      </c>
      <c r="D23" s="1476">
        <v>96.01</v>
      </c>
      <c r="E23" s="1378">
        <v>103</v>
      </c>
      <c r="F23" s="1378">
        <v>141</v>
      </c>
      <c r="G23" s="1476">
        <v>137.4</v>
      </c>
      <c r="H23"/>
      <c r="I23"/>
      <c r="J23"/>
      <c r="K23"/>
      <c r="L23"/>
    </row>
    <row r="24" spans="1:12" ht="13.5" customHeight="1">
      <c r="A24" s="773" t="s">
        <v>1691</v>
      </c>
      <c r="B24" s="1378">
        <v>30</v>
      </c>
      <c r="C24" s="1378">
        <v>14</v>
      </c>
      <c r="D24" s="1476">
        <v>44.99</v>
      </c>
      <c r="E24" s="1378">
        <v>18</v>
      </c>
      <c r="F24" s="1378">
        <v>18</v>
      </c>
      <c r="G24" s="1476">
        <v>95.85</v>
      </c>
      <c r="H24"/>
      <c r="I24"/>
      <c r="J24"/>
      <c r="K24"/>
      <c r="L24"/>
    </row>
    <row r="25" spans="1:12" ht="13.5" customHeight="1">
      <c r="A25" s="773" t="s">
        <v>1692</v>
      </c>
      <c r="B25" s="1378">
        <v>7</v>
      </c>
      <c r="C25" s="1378">
        <v>15</v>
      </c>
      <c r="D25" s="1476">
        <v>229.22</v>
      </c>
      <c r="E25" s="1378">
        <v>37</v>
      </c>
      <c r="F25" s="1378">
        <v>19</v>
      </c>
      <c r="G25" s="1476">
        <v>52.34</v>
      </c>
      <c r="H25"/>
      <c r="I25"/>
      <c r="J25"/>
      <c r="K25"/>
      <c r="L25"/>
    </row>
    <row r="26" spans="1:12" ht="13.5" customHeight="1">
      <c r="A26" s="773" t="s">
        <v>1693</v>
      </c>
      <c r="B26" s="1378">
        <v>369</v>
      </c>
      <c r="C26" s="1378">
        <v>333</v>
      </c>
      <c r="D26" s="1476">
        <v>90.05</v>
      </c>
      <c r="E26" s="1378">
        <v>428</v>
      </c>
      <c r="F26" s="1378">
        <v>360</v>
      </c>
      <c r="G26" s="1476">
        <v>84.11</v>
      </c>
      <c r="H26"/>
      <c r="I26"/>
      <c r="J26"/>
      <c r="K26"/>
      <c r="L26"/>
    </row>
    <row r="27" spans="1:12" ht="13.5" customHeight="1">
      <c r="A27" s="773" t="s">
        <v>1694</v>
      </c>
      <c r="B27" s="1378">
        <v>413</v>
      </c>
      <c r="C27" s="1378">
        <v>430</v>
      </c>
      <c r="D27" s="1476">
        <v>104.13</v>
      </c>
      <c r="E27" s="1378">
        <v>343</v>
      </c>
      <c r="F27" s="1378">
        <v>331</v>
      </c>
      <c r="G27" s="1476">
        <v>96.56</v>
      </c>
      <c r="H27"/>
      <c r="I27"/>
      <c r="J27"/>
      <c r="K27"/>
      <c r="L27"/>
    </row>
    <row r="28" spans="1:12" ht="13.5" customHeight="1">
      <c r="A28" s="773" t="s">
        <v>1695</v>
      </c>
      <c r="B28" s="1378">
        <v>0</v>
      </c>
      <c r="C28" s="1378">
        <v>0</v>
      </c>
      <c r="D28" s="1477" t="s">
        <v>1456</v>
      </c>
      <c r="E28" s="1378">
        <v>0</v>
      </c>
      <c r="F28" s="1378">
        <v>0</v>
      </c>
      <c r="G28" s="1477" t="s">
        <v>1456</v>
      </c>
      <c r="H28"/>
      <c r="I28"/>
      <c r="J28"/>
      <c r="K28"/>
      <c r="L28"/>
    </row>
    <row r="29" spans="1:12" ht="13.5" customHeight="1">
      <c r="A29" s="773" t="s">
        <v>1696</v>
      </c>
      <c r="B29" s="1378">
        <v>934</v>
      </c>
      <c r="C29" s="1378">
        <v>901</v>
      </c>
      <c r="D29" s="1476">
        <v>96.54</v>
      </c>
      <c r="E29" s="1378">
        <v>928</v>
      </c>
      <c r="F29" s="1378">
        <v>869</v>
      </c>
      <c r="G29" s="1476">
        <v>93.59</v>
      </c>
      <c r="H29"/>
      <c r="I29"/>
      <c r="J29"/>
      <c r="K29"/>
      <c r="L29"/>
    </row>
    <row r="30" spans="1:12" ht="13.5" customHeight="1" thickBot="1">
      <c r="A30" s="797" t="s">
        <v>1697</v>
      </c>
      <c r="B30" s="1548">
        <v>137</v>
      </c>
      <c r="C30" s="1548">
        <v>129</v>
      </c>
      <c r="D30" s="1529">
        <v>94.24</v>
      </c>
      <c r="E30" s="1548">
        <v>266</v>
      </c>
      <c r="F30" s="1548">
        <v>136</v>
      </c>
      <c r="G30" s="1529">
        <v>51.3</v>
      </c>
      <c r="H30"/>
      <c r="I30"/>
      <c r="J30"/>
      <c r="K30"/>
      <c r="L30"/>
    </row>
    <row r="31" spans="1:12" ht="17.25" customHeight="1" thickBot="1">
      <c r="A31" s="1238" t="s">
        <v>1528</v>
      </c>
      <c r="B31" s="1487">
        <v>33892</v>
      </c>
      <c r="C31" s="1487">
        <v>36934</v>
      </c>
      <c r="D31" s="1488">
        <v>108.97</v>
      </c>
      <c r="E31" s="1487">
        <v>29829</v>
      </c>
      <c r="F31" s="1487">
        <v>28580</v>
      </c>
      <c r="G31" s="1488">
        <v>95.81</v>
      </c>
      <c r="H31"/>
      <c r="I31"/>
      <c r="J31"/>
      <c r="K31"/>
      <c r="L31"/>
    </row>
    <row r="32" ht="20.25" customHeight="1">
      <c r="A32" s="51" t="s">
        <v>1459</v>
      </c>
    </row>
    <row r="33" ht="15" customHeight="1">
      <c r="A33" s="1160" t="s">
        <v>1460</v>
      </c>
    </row>
    <row r="34" spans="8:12" ht="12.75">
      <c r="H34"/>
      <c r="I34"/>
      <c r="J34"/>
      <c r="K34"/>
      <c r="L34"/>
    </row>
    <row r="35" spans="8:12" ht="12.75">
      <c r="H35"/>
      <c r="I35"/>
      <c r="J35"/>
      <c r="K35"/>
      <c r="L35"/>
    </row>
    <row r="36" spans="8:12" ht="12.75">
      <c r="H36"/>
      <c r="I36"/>
      <c r="J36"/>
      <c r="K36"/>
      <c r="L36"/>
    </row>
  </sheetData>
  <mergeCells count="5">
    <mergeCell ref="F5:F6"/>
    <mergeCell ref="A4:A6"/>
    <mergeCell ref="B5:B6"/>
    <mergeCell ref="C5:C6"/>
    <mergeCell ref="E5:E6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D11" sqref="D11"/>
    </sheetView>
  </sheetViews>
  <sheetFormatPr defaultColWidth="9.00390625" defaultRowHeight="12.75"/>
  <cols>
    <col min="1" max="1" width="38.875" style="1286" customWidth="1"/>
    <col min="2" max="3" width="16.625" style="1292" customWidth="1"/>
    <col min="4" max="4" width="16.625" style="1293" customWidth="1"/>
    <col min="5" max="5" width="13.375" style="1292" customWidth="1"/>
    <col min="6" max="6" width="14.875" style="1292" customWidth="1"/>
    <col min="7" max="7" width="13.875" style="1293" customWidth="1"/>
    <col min="8" max="8" width="9.00390625" style="1292" customWidth="1"/>
    <col min="9" max="9" width="7.875" style="1292" customWidth="1"/>
    <col min="10" max="10" width="7.00390625" style="1293" customWidth="1"/>
    <col min="11" max="11" width="9.00390625" style="1292" customWidth="1"/>
    <col min="12" max="12" width="9.75390625" style="1292" customWidth="1"/>
    <col min="13" max="13" width="7.375" style="1293" customWidth="1"/>
    <col min="14" max="16384" width="9.125" style="1286" customWidth="1"/>
  </cols>
  <sheetData>
    <row r="1" spans="1:17" s="1265" customFormat="1" ht="20.25" customHeight="1">
      <c r="A1" s="1498" t="s">
        <v>1776</v>
      </c>
      <c r="B1" s="1263"/>
      <c r="C1" s="1263"/>
      <c r="D1" s="1264"/>
      <c r="E1" s="1263"/>
      <c r="F1" s="1263"/>
      <c r="G1" s="1264"/>
      <c r="H1"/>
      <c r="I1"/>
      <c r="J1"/>
      <c r="K1"/>
      <c r="L1"/>
      <c r="M1"/>
      <c r="N1"/>
      <c r="O1"/>
      <c r="P1"/>
      <c r="Q1"/>
    </row>
    <row r="2" spans="1:17" s="1265" customFormat="1" ht="20.25" customHeight="1">
      <c r="A2" s="1498" t="s">
        <v>1462</v>
      </c>
      <c r="B2" s="1263"/>
      <c r="C2" s="1263"/>
      <c r="D2" s="1264"/>
      <c r="E2" s="1263"/>
      <c r="F2" s="1263"/>
      <c r="G2" s="1264"/>
      <c r="H2"/>
      <c r="I2"/>
      <c r="J2"/>
      <c r="K2"/>
      <c r="L2"/>
      <c r="M2"/>
      <c r="N2"/>
      <c r="O2"/>
      <c r="P2"/>
      <c r="Q2"/>
    </row>
    <row r="3" spans="1:17" s="1270" customFormat="1" ht="20.25" customHeight="1" thickBot="1">
      <c r="A3" s="33" t="s">
        <v>1670</v>
      </c>
      <c r="B3" s="1266"/>
      <c r="C3" s="1267"/>
      <c r="D3" s="1268"/>
      <c r="E3" s="1266"/>
      <c r="F3" s="1267"/>
      <c r="G3" s="1269" t="s">
        <v>1777</v>
      </c>
      <c r="H3"/>
      <c r="I3"/>
      <c r="J3"/>
      <c r="K3"/>
      <c r="L3"/>
      <c r="M3"/>
      <c r="N3"/>
      <c r="O3"/>
      <c r="P3"/>
      <c r="Q3"/>
    </row>
    <row r="4" spans="1:17" s="1271" customFormat="1" ht="39.75" customHeight="1" thickBot="1">
      <c r="A4" s="2099" t="s">
        <v>1672</v>
      </c>
      <c r="B4" s="1370" t="s">
        <v>1769</v>
      </c>
      <c r="C4" s="1370"/>
      <c r="D4" s="1371"/>
      <c r="E4" s="1370" t="s">
        <v>1770</v>
      </c>
      <c r="F4" s="1370"/>
      <c r="G4" s="1371"/>
      <c r="H4"/>
      <c r="I4"/>
      <c r="J4"/>
      <c r="K4"/>
      <c r="L4"/>
      <c r="M4"/>
      <c r="N4"/>
      <c r="O4"/>
      <c r="P4"/>
      <c r="Q4"/>
    </row>
    <row r="5" spans="1:17" s="1271" customFormat="1" ht="39.75" customHeight="1">
      <c r="A5" s="2100"/>
      <c r="B5" s="2084">
        <v>2000</v>
      </c>
      <c r="C5" s="2086">
        <v>2001</v>
      </c>
      <c r="D5" s="1475" t="s">
        <v>409</v>
      </c>
      <c r="E5" s="2084">
        <v>2000</v>
      </c>
      <c r="F5" s="2086">
        <v>2001</v>
      </c>
      <c r="G5" s="1475" t="s">
        <v>409</v>
      </c>
      <c r="H5"/>
      <c r="I5"/>
      <c r="J5"/>
      <c r="K5"/>
      <c r="L5"/>
      <c r="M5"/>
      <c r="N5"/>
      <c r="O5"/>
      <c r="P5"/>
      <c r="Q5"/>
    </row>
    <row r="6" spans="1:17" s="1272" customFormat="1" ht="39.75" customHeight="1" thickBot="1">
      <c r="A6" s="2101"/>
      <c r="B6" s="2092"/>
      <c r="C6" s="2091"/>
      <c r="D6" s="1377" t="s">
        <v>1634</v>
      </c>
      <c r="E6" s="2092"/>
      <c r="F6" s="2091"/>
      <c r="G6" s="1377" t="s">
        <v>1634</v>
      </c>
      <c r="H6"/>
      <c r="I6"/>
      <c r="J6"/>
      <c r="K6"/>
      <c r="L6"/>
      <c r="M6"/>
      <c r="N6"/>
      <c r="O6"/>
      <c r="P6"/>
      <c r="Q6"/>
    </row>
    <row r="7" spans="1:17" s="1271" customFormat="1" ht="39.75" customHeight="1">
      <c r="A7" s="1502" t="s">
        <v>1538</v>
      </c>
      <c r="B7" s="1503">
        <v>1344</v>
      </c>
      <c r="C7" s="1504">
        <v>1577</v>
      </c>
      <c r="D7" s="1505">
        <v>117.34</v>
      </c>
      <c r="E7" s="1503">
        <v>-1721</v>
      </c>
      <c r="F7" s="1504">
        <v>-2083</v>
      </c>
      <c r="G7" s="1505">
        <v>121.03</v>
      </c>
      <c r="H7"/>
      <c r="I7"/>
      <c r="J7"/>
      <c r="K7"/>
      <c r="L7"/>
      <c r="M7"/>
      <c r="N7"/>
      <c r="O7"/>
      <c r="P7"/>
      <c r="Q7"/>
    </row>
    <row r="8" spans="1:17" s="1271" customFormat="1" ht="39.75" customHeight="1">
      <c r="A8" s="1502" t="s">
        <v>1778</v>
      </c>
      <c r="B8" s="1503">
        <v>-487</v>
      </c>
      <c r="C8" s="1504">
        <v>-483</v>
      </c>
      <c r="D8" s="1505">
        <v>99.18</v>
      </c>
      <c r="E8" s="1503">
        <v>-727</v>
      </c>
      <c r="F8" s="1504">
        <v>-632</v>
      </c>
      <c r="G8" s="1505">
        <v>86.93</v>
      </c>
      <c r="H8"/>
      <c r="I8"/>
      <c r="J8"/>
      <c r="K8"/>
      <c r="L8"/>
      <c r="M8"/>
      <c r="N8"/>
      <c r="O8"/>
      <c r="P8"/>
      <c r="Q8"/>
    </row>
    <row r="9" spans="1:17" s="1271" customFormat="1" ht="39.75" customHeight="1">
      <c r="A9" s="1502" t="s">
        <v>1722</v>
      </c>
      <c r="B9" s="1503">
        <v>199</v>
      </c>
      <c r="C9" s="1504">
        <v>205</v>
      </c>
      <c r="D9" s="1505">
        <v>103.02</v>
      </c>
      <c r="E9" s="1503">
        <v>46</v>
      </c>
      <c r="F9" s="1504">
        <v>123</v>
      </c>
      <c r="G9" s="1505">
        <v>267.39</v>
      </c>
      <c r="H9"/>
      <c r="I9"/>
      <c r="J9"/>
      <c r="K9"/>
      <c r="L9"/>
      <c r="M9"/>
      <c r="N9"/>
      <c r="O9"/>
      <c r="P9"/>
      <c r="Q9"/>
    </row>
    <row r="10" spans="1:17" s="1271" customFormat="1" ht="39.75" customHeight="1">
      <c r="A10" s="1502" t="s">
        <v>1541</v>
      </c>
      <c r="B10" s="1503">
        <v>1062</v>
      </c>
      <c r="C10" s="1504">
        <v>1307</v>
      </c>
      <c r="D10" s="1505">
        <v>123.07</v>
      </c>
      <c r="E10" s="1503">
        <v>-2401</v>
      </c>
      <c r="F10" s="1504">
        <v>-2590</v>
      </c>
      <c r="G10" s="1505">
        <v>107.87</v>
      </c>
      <c r="H10"/>
      <c r="I10"/>
      <c r="J10"/>
      <c r="K10"/>
      <c r="L10"/>
      <c r="M10"/>
      <c r="N10"/>
      <c r="O10"/>
      <c r="P10"/>
      <c r="Q10"/>
    </row>
    <row r="11" spans="1:17" s="1271" customFormat="1" ht="39.75" customHeight="1">
      <c r="A11" s="1502" t="s">
        <v>1542</v>
      </c>
      <c r="B11" s="1503">
        <v>922</v>
      </c>
      <c r="C11" s="1504">
        <v>1157</v>
      </c>
      <c r="D11" s="1505">
        <v>125.49</v>
      </c>
      <c r="E11" s="1503">
        <v>-2417</v>
      </c>
      <c r="F11" s="1504">
        <v>-2601</v>
      </c>
      <c r="G11" s="1505">
        <v>107.61</v>
      </c>
      <c r="H11"/>
      <c r="I11"/>
      <c r="J11"/>
      <c r="K11"/>
      <c r="L11"/>
      <c r="M11"/>
      <c r="N11"/>
      <c r="O11"/>
      <c r="P11"/>
      <c r="Q11"/>
    </row>
    <row r="12" spans="1:17" s="1271" customFormat="1" ht="35.25" customHeight="1" thickBot="1">
      <c r="A12" s="1507" t="s">
        <v>1723</v>
      </c>
      <c r="B12" s="1508">
        <v>6335</v>
      </c>
      <c r="C12" s="1509">
        <v>8485</v>
      </c>
      <c r="D12" s="1510">
        <v>133.94</v>
      </c>
      <c r="E12" s="1508">
        <v>3429</v>
      </c>
      <c r="F12" s="1509">
        <v>3513</v>
      </c>
      <c r="G12" s="1510">
        <v>102.45</v>
      </c>
      <c r="H12"/>
      <c r="I12"/>
      <c r="J12"/>
      <c r="K12"/>
      <c r="L12"/>
      <c r="M12"/>
      <c r="N12"/>
      <c r="O12"/>
      <c r="P12"/>
      <c r="Q12"/>
    </row>
    <row r="13" spans="1:17" s="1271" customFormat="1" ht="18" customHeight="1">
      <c r="A13" s="1270" t="s">
        <v>1459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s="1271" customFormat="1" ht="15" customHeight="1">
      <c r="A14" s="1160" t="s">
        <v>1460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s="1271" customFormat="1" ht="15" customHeight="1">
      <c r="A15" s="1519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1271" customFormat="1" ht="20.25" customHeight="1">
      <c r="A16" s="1519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1289" customFormat="1" ht="18" customHeight="1">
      <c r="A17" s="1519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1289" customFormat="1" ht="18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1289" customFormat="1" ht="18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1289" customFormat="1" ht="18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1289" customFormat="1" ht="18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5" s="1289" customFormat="1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s="1289" customFormat="1" ht="18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3" s="1289" customFormat="1" ht="20.25" customHeight="1">
      <c r="A24"/>
      <c r="B24" s="1290"/>
      <c r="C24" s="1290"/>
      <c r="D24" s="1291"/>
      <c r="E24" s="1290"/>
      <c r="F24" s="1290"/>
      <c r="G24" s="1291"/>
      <c r="H24" s="1290"/>
      <c r="I24" s="1290"/>
      <c r="J24" s="1291"/>
      <c r="K24" s="1290"/>
      <c r="L24" s="1290"/>
      <c r="M24" s="1291"/>
    </row>
    <row r="25" spans="1:13" s="1288" customFormat="1" ht="19.5" customHeight="1">
      <c r="A25"/>
      <c r="B25" s="1290"/>
      <c r="C25" s="1290"/>
      <c r="D25" s="1291"/>
      <c r="E25" s="1290"/>
      <c r="F25" s="1290"/>
      <c r="G25" s="1291"/>
      <c r="H25" s="1290"/>
      <c r="I25" s="1290"/>
      <c r="J25" s="1291"/>
      <c r="K25" s="1290"/>
      <c r="L25" s="1290"/>
      <c r="M25" s="1291"/>
    </row>
    <row r="26" spans="2:13" s="1288" customFormat="1" ht="15">
      <c r="B26" s="1290"/>
      <c r="C26" s="1290"/>
      <c r="D26" s="1291"/>
      <c r="E26" s="1290"/>
      <c r="F26" s="1290"/>
      <c r="G26" s="1291"/>
      <c r="H26" s="1290"/>
      <c r="I26" s="1290"/>
      <c r="J26" s="1291"/>
      <c r="K26" s="1290"/>
      <c r="L26" s="1290"/>
      <c r="M26" s="1291"/>
    </row>
    <row r="27" spans="2:13" s="1288" customFormat="1" ht="15">
      <c r="B27" s="1290"/>
      <c r="C27" s="1290"/>
      <c r="D27" s="1291"/>
      <c r="E27" s="1290"/>
      <c r="F27" s="1290"/>
      <c r="G27" s="1291"/>
      <c r="H27" s="1290"/>
      <c r="I27" s="1290"/>
      <c r="J27" s="1291"/>
      <c r="K27" s="1290"/>
      <c r="L27" s="1290"/>
      <c r="M27" s="1291"/>
    </row>
    <row r="29" ht="12.75">
      <c r="A29" s="1287"/>
    </row>
  </sheetData>
  <mergeCells count="5">
    <mergeCell ref="F5:F6"/>
    <mergeCell ref="A4:A6"/>
    <mergeCell ref="B5:B6"/>
    <mergeCell ref="C5:C6"/>
    <mergeCell ref="E5:E6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E13" sqref="E13"/>
    </sheetView>
  </sheetViews>
  <sheetFormatPr defaultColWidth="9.00390625" defaultRowHeight="12.75"/>
  <cols>
    <col min="1" max="3" width="21.25390625" style="1550" customWidth="1"/>
    <col min="4" max="4" width="9.125" style="1550" customWidth="1"/>
    <col min="5" max="7" width="21.25390625" style="1550" customWidth="1"/>
    <col min="8" max="16384" width="9.125" style="1550" customWidth="1"/>
  </cols>
  <sheetData>
    <row r="1" ht="16.5" customHeight="1">
      <c r="A1" s="1549" t="s">
        <v>1779</v>
      </c>
    </row>
    <row r="2" ht="16.5" customHeight="1">
      <c r="A2" s="1549" t="s">
        <v>1462</v>
      </c>
    </row>
    <row r="3" ht="20.25" customHeight="1" thickBot="1">
      <c r="G3" s="1551" t="s">
        <v>1780</v>
      </c>
    </row>
    <row r="4" spans="1:7" s="1556" customFormat="1" ht="30" customHeight="1">
      <c r="A4" s="1552" t="s">
        <v>1781</v>
      </c>
      <c r="B4" s="1553" t="s">
        <v>296</v>
      </c>
      <c r="C4" s="1554" t="s">
        <v>455</v>
      </c>
      <c r="D4" s="1555"/>
      <c r="E4" s="1552" t="s">
        <v>1781</v>
      </c>
      <c r="F4" s="1553" t="s">
        <v>296</v>
      </c>
      <c r="G4" s="1554" t="s">
        <v>455</v>
      </c>
    </row>
    <row r="5" spans="1:7" s="1556" customFormat="1" ht="30" customHeight="1" thickBot="1">
      <c r="A5" s="1557" t="s">
        <v>1782</v>
      </c>
      <c r="B5" s="1558" t="s">
        <v>1783</v>
      </c>
      <c r="C5" s="1559" t="s">
        <v>1784</v>
      </c>
      <c r="D5" s="1555"/>
      <c r="E5" s="1557" t="s">
        <v>1785</v>
      </c>
      <c r="F5" s="1558" t="s">
        <v>1783</v>
      </c>
      <c r="G5" s="1559" t="s">
        <v>1784</v>
      </c>
    </row>
    <row r="6" spans="1:7" s="1556" customFormat="1" ht="30" customHeight="1">
      <c r="A6" s="1560" t="s">
        <v>1786</v>
      </c>
      <c r="B6" s="1228">
        <v>390</v>
      </c>
      <c r="C6" s="1230">
        <v>32.77</v>
      </c>
      <c r="D6" s="1561"/>
      <c r="E6" s="1560" t="s">
        <v>1787</v>
      </c>
      <c r="F6" s="1228">
        <v>72</v>
      </c>
      <c r="G6" s="1279">
        <v>6.05</v>
      </c>
    </row>
    <row r="7" spans="1:7" s="1556" customFormat="1" ht="30" customHeight="1">
      <c r="A7" s="1560" t="s">
        <v>1788</v>
      </c>
      <c r="B7" s="1228">
        <v>143</v>
      </c>
      <c r="C7" s="1230">
        <v>12.02</v>
      </c>
      <c r="D7" s="1561"/>
      <c r="E7" s="1560" t="s">
        <v>1789</v>
      </c>
      <c r="F7" s="1228">
        <v>62</v>
      </c>
      <c r="G7" s="1279">
        <v>5.21</v>
      </c>
    </row>
    <row r="8" spans="1:7" s="1556" customFormat="1" ht="30" customHeight="1">
      <c r="A8" s="1560" t="s">
        <v>1790</v>
      </c>
      <c r="B8" s="1228">
        <v>91</v>
      </c>
      <c r="C8" s="1230">
        <v>7.65</v>
      </c>
      <c r="D8" s="1561"/>
      <c r="E8" s="1560" t="s">
        <v>1791</v>
      </c>
      <c r="F8" s="1228">
        <v>49</v>
      </c>
      <c r="G8" s="1279">
        <v>4.12</v>
      </c>
    </row>
    <row r="9" spans="1:7" s="1556" customFormat="1" ht="30" customHeight="1">
      <c r="A9" s="1560" t="s">
        <v>1792</v>
      </c>
      <c r="B9" s="1228">
        <v>57</v>
      </c>
      <c r="C9" s="1230">
        <v>4.79</v>
      </c>
      <c r="D9" s="1561"/>
      <c r="E9" s="1560" t="s">
        <v>1793</v>
      </c>
      <c r="F9" s="1228">
        <v>52</v>
      </c>
      <c r="G9" s="1279">
        <v>4.37</v>
      </c>
    </row>
    <row r="10" spans="1:7" s="1556" customFormat="1" ht="30" customHeight="1">
      <c r="A10" s="1560" t="s">
        <v>1794</v>
      </c>
      <c r="B10" s="1228">
        <v>37</v>
      </c>
      <c r="C10" s="1230">
        <v>3.11</v>
      </c>
      <c r="D10" s="1561"/>
      <c r="E10" s="1560" t="s">
        <v>1795</v>
      </c>
      <c r="F10" s="1228">
        <v>14</v>
      </c>
      <c r="G10" s="1279">
        <v>1.18</v>
      </c>
    </row>
    <row r="11" spans="1:7" s="1556" customFormat="1" ht="30" customHeight="1">
      <c r="A11" s="1560" t="s">
        <v>1796</v>
      </c>
      <c r="B11" s="1228">
        <v>27</v>
      </c>
      <c r="C11" s="1230">
        <v>2.27</v>
      </c>
      <c r="D11" s="1561"/>
      <c r="E11" s="1560" t="s">
        <v>1797</v>
      </c>
      <c r="F11" s="1228">
        <v>13</v>
      </c>
      <c r="G11" s="1279">
        <v>1.09</v>
      </c>
    </row>
    <row r="12" spans="1:7" s="1556" customFormat="1" ht="30" customHeight="1">
      <c r="A12" s="1560" t="s">
        <v>1798</v>
      </c>
      <c r="B12" s="1228">
        <v>29</v>
      </c>
      <c r="C12" s="1230">
        <v>2.44</v>
      </c>
      <c r="D12" s="1561"/>
      <c r="E12" s="1560" t="s">
        <v>1799</v>
      </c>
      <c r="F12" s="1228">
        <v>16</v>
      </c>
      <c r="G12" s="1279">
        <v>1.34</v>
      </c>
    </row>
    <row r="13" spans="1:7" s="1556" customFormat="1" ht="30" customHeight="1">
      <c r="A13" s="1562" t="s">
        <v>1800</v>
      </c>
      <c r="B13" s="1228">
        <v>19</v>
      </c>
      <c r="C13" s="1230">
        <v>1.6</v>
      </c>
      <c r="D13" s="1561"/>
      <c r="E13" s="1560" t="s">
        <v>1801</v>
      </c>
      <c r="F13" s="1228">
        <v>12</v>
      </c>
      <c r="G13" s="1279">
        <v>1.01</v>
      </c>
    </row>
    <row r="14" spans="1:7" s="1556" customFormat="1" ht="30" customHeight="1" thickBot="1">
      <c r="A14" s="1563" t="s">
        <v>1802</v>
      </c>
      <c r="B14" s="1276">
        <v>66</v>
      </c>
      <c r="C14" s="1278">
        <v>5.55</v>
      </c>
      <c r="D14" s="1561"/>
      <c r="E14" s="1564" t="s">
        <v>1803</v>
      </c>
      <c r="F14" s="1276">
        <v>41</v>
      </c>
      <c r="G14" s="1284">
        <v>3.45</v>
      </c>
    </row>
    <row r="15" spans="1:7" s="1556" customFormat="1" ht="30" customHeight="1" thickBot="1">
      <c r="A15" s="1565" t="s">
        <v>1804</v>
      </c>
      <c r="B15" s="1239">
        <v>859</v>
      </c>
      <c r="C15" s="1241">
        <v>72.18</v>
      </c>
      <c r="D15" s="1566"/>
      <c r="E15" s="1565" t="s">
        <v>1804</v>
      </c>
      <c r="F15" s="1239">
        <v>331</v>
      </c>
      <c r="G15" s="1567">
        <v>27.82</v>
      </c>
    </row>
    <row r="16" ht="20.25" customHeight="1">
      <c r="A16" s="1550" t="s">
        <v>1805</v>
      </c>
    </row>
    <row r="17" ht="15" customHeight="1">
      <c r="A17" s="1160" t="s">
        <v>1460</v>
      </c>
    </row>
  </sheetData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D24" sqref="D24"/>
    </sheetView>
  </sheetViews>
  <sheetFormatPr defaultColWidth="9.00390625" defaultRowHeight="12.75"/>
  <cols>
    <col min="1" max="1" width="40.125" style="51" customWidth="1"/>
    <col min="2" max="7" width="14.875" style="51" customWidth="1"/>
    <col min="8" max="10" width="10.125" style="51" customWidth="1"/>
    <col min="11" max="16384" width="9.125" style="51" customWidth="1"/>
  </cols>
  <sheetData>
    <row r="1" spans="1:14" ht="15.75" customHeight="1">
      <c r="A1" s="1498" t="s">
        <v>1806</v>
      </c>
      <c r="H1"/>
      <c r="I1"/>
      <c r="J1"/>
      <c r="K1"/>
      <c r="L1"/>
      <c r="M1"/>
      <c r="N1"/>
    </row>
    <row r="2" spans="1:14" ht="15.75" customHeight="1">
      <c r="A2" s="86" t="s">
        <v>1462</v>
      </c>
      <c r="H2"/>
      <c r="I2"/>
      <c r="J2"/>
      <c r="K2"/>
      <c r="L2"/>
      <c r="M2"/>
      <c r="N2"/>
    </row>
    <row r="3" spans="1:14" ht="19.5" thickBot="1">
      <c r="A3" s="33" t="s">
        <v>1670</v>
      </c>
      <c r="G3" s="3" t="s">
        <v>1807</v>
      </c>
      <c r="H3"/>
      <c r="I3"/>
      <c r="J3"/>
      <c r="K3"/>
      <c r="L3"/>
      <c r="M3"/>
      <c r="N3"/>
    </row>
    <row r="4" spans="1:14" ht="16.5" customHeight="1" thickBot="1">
      <c r="A4" s="2081" t="s">
        <v>1672</v>
      </c>
      <c r="B4" s="1370" t="s">
        <v>1769</v>
      </c>
      <c r="C4" s="1370"/>
      <c r="D4" s="1371"/>
      <c r="E4" s="1370" t="s">
        <v>1770</v>
      </c>
      <c r="F4" s="1370"/>
      <c r="G4" s="1371"/>
      <c r="H4"/>
      <c r="I4"/>
      <c r="J4"/>
      <c r="K4"/>
      <c r="L4"/>
      <c r="M4"/>
      <c r="N4"/>
    </row>
    <row r="5" spans="1:14" ht="16.5" customHeight="1">
      <c r="A5" s="2082"/>
      <c r="B5" s="2084">
        <v>2000</v>
      </c>
      <c r="C5" s="2086">
        <v>2001</v>
      </c>
      <c r="D5" s="1475" t="s">
        <v>409</v>
      </c>
      <c r="E5" s="2084">
        <v>2000</v>
      </c>
      <c r="F5" s="2086">
        <v>2001</v>
      </c>
      <c r="G5" s="1475" t="s">
        <v>409</v>
      </c>
      <c r="H5"/>
      <c r="I5"/>
      <c r="J5"/>
      <c r="K5"/>
      <c r="L5"/>
      <c r="M5"/>
      <c r="N5"/>
    </row>
    <row r="6" spans="1:14" ht="16.5" customHeight="1" thickBot="1">
      <c r="A6" s="2083"/>
      <c r="B6" s="2092"/>
      <c r="C6" s="2091"/>
      <c r="D6" s="1377" t="s">
        <v>1634</v>
      </c>
      <c r="E6" s="2092"/>
      <c r="F6" s="2091"/>
      <c r="G6" s="1377" t="s">
        <v>1634</v>
      </c>
      <c r="H6"/>
      <c r="I6"/>
      <c r="J6"/>
      <c r="K6"/>
      <c r="L6"/>
      <c r="M6"/>
      <c r="N6"/>
    </row>
    <row r="7" spans="1:14" ht="15.75" customHeight="1">
      <c r="A7" s="1568" t="s">
        <v>1726</v>
      </c>
      <c r="B7" s="1569">
        <v>45317</v>
      </c>
      <c r="C7" s="1569">
        <v>46977</v>
      </c>
      <c r="D7" s="1570">
        <v>103.66</v>
      </c>
      <c r="E7" s="1569">
        <v>41965</v>
      </c>
      <c r="F7" s="1569">
        <v>41529</v>
      </c>
      <c r="G7" s="1570">
        <v>98.96</v>
      </c>
      <c r="H7"/>
      <c r="I7"/>
      <c r="J7"/>
      <c r="K7"/>
      <c r="L7"/>
      <c r="M7"/>
      <c r="N7"/>
    </row>
    <row r="8" spans="1:14" ht="15" customHeight="1">
      <c r="A8" s="97" t="s">
        <v>1727</v>
      </c>
      <c r="B8" s="128">
        <v>21</v>
      </c>
      <c r="C8" s="128">
        <v>42</v>
      </c>
      <c r="D8" s="1490">
        <v>200</v>
      </c>
      <c r="E8" s="128">
        <v>76</v>
      </c>
      <c r="F8" s="128">
        <v>77</v>
      </c>
      <c r="G8" s="1490">
        <v>101.32</v>
      </c>
      <c r="H8"/>
      <c r="I8"/>
      <c r="J8"/>
      <c r="K8"/>
      <c r="L8"/>
      <c r="M8"/>
      <c r="N8"/>
    </row>
    <row r="9" spans="1:14" ht="15" customHeight="1">
      <c r="A9" s="97" t="s">
        <v>1728</v>
      </c>
      <c r="B9" s="128">
        <v>28046</v>
      </c>
      <c r="C9" s="128">
        <v>28862</v>
      </c>
      <c r="D9" s="1490">
        <v>102.91</v>
      </c>
      <c r="E9" s="128">
        <v>27799</v>
      </c>
      <c r="F9" s="128">
        <v>28133</v>
      </c>
      <c r="G9" s="1490">
        <v>101.2</v>
      </c>
      <c r="H9"/>
      <c r="I9"/>
      <c r="J9"/>
      <c r="K9"/>
      <c r="L9"/>
      <c r="M9"/>
      <c r="N9"/>
    </row>
    <row r="10" spans="1:14" ht="15" customHeight="1">
      <c r="A10" s="97" t="s">
        <v>1729</v>
      </c>
      <c r="B10" s="128">
        <v>26436</v>
      </c>
      <c r="C10" s="128">
        <v>27367</v>
      </c>
      <c r="D10" s="1490">
        <v>103.52</v>
      </c>
      <c r="E10" s="128">
        <v>26264</v>
      </c>
      <c r="F10" s="128">
        <v>26915</v>
      </c>
      <c r="G10" s="1490">
        <v>102.48</v>
      </c>
      <c r="H10"/>
      <c r="I10"/>
      <c r="J10"/>
      <c r="K10"/>
      <c r="L10"/>
      <c r="M10"/>
      <c r="N10"/>
    </row>
    <row r="11" spans="1:14" ht="15" customHeight="1">
      <c r="A11" s="97" t="s">
        <v>1730</v>
      </c>
      <c r="B11" s="128">
        <v>1610</v>
      </c>
      <c r="C11" s="128">
        <v>1494</v>
      </c>
      <c r="D11" s="1490">
        <v>92.8</v>
      </c>
      <c r="E11" s="128">
        <v>1534</v>
      </c>
      <c r="F11" s="128">
        <v>1218</v>
      </c>
      <c r="G11" s="1490">
        <v>79.4</v>
      </c>
      <c r="H11"/>
      <c r="I11"/>
      <c r="J11"/>
      <c r="K11"/>
      <c r="L11"/>
      <c r="M11"/>
      <c r="N11"/>
    </row>
    <row r="12" spans="1:14" ht="15" customHeight="1">
      <c r="A12" s="97" t="s">
        <v>1731</v>
      </c>
      <c r="B12" s="128">
        <v>16751</v>
      </c>
      <c r="C12" s="128">
        <v>17517</v>
      </c>
      <c r="D12" s="1490">
        <v>104.57</v>
      </c>
      <c r="E12" s="128">
        <v>13622</v>
      </c>
      <c r="F12" s="128">
        <v>12913</v>
      </c>
      <c r="G12" s="1490">
        <v>94.8</v>
      </c>
      <c r="H12"/>
      <c r="I12"/>
      <c r="J12"/>
      <c r="K12"/>
      <c r="L12"/>
      <c r="M12"/>
      <c r="N12"/>
    </row>
    <row r="13" spans="1:14" ht="15" customHeight="1">
      <c r="A13" s="97" t="s">
        <v>1732</v>
      </c>
      <c r="B13" s="128">
        <v>9636</v>
      </c>
      <c r="C13" s="128">
        <v>10513</v>
      </c>
      <c r="D13" s="1490">
        <v>109.1</v>
      </c>
      <c r="E13" s="128">
        <v>8117</v>
      </c>
      <c r="F13" s="128">
        <v>8116</v>
      </c>
      <c r="G13" s="1490">
        <v>99.99</v>
      </c>
      <c r="H13"/>
      <c r="I13"/>
      <c r="J13"/>
      <c r="K13"/>
      <c r="L13"/>
      <c r="M13"/>
      <c r="N13"/>
    </row>
    <row r="14" spans="1:14" ht="15" customHeight="1">
      <c r="A14" s="97" t="s">
        <v>1733</v>
      </c>
      <c r="B14" s="128">
        <v>222</v>
      </c>
      <c r="C14" s="128">
        <v>246</v>
      </c>
      <c r="D14" s="1490">
        <v>110.81</v>
      </c>
      <c r="E14" s="128">
        <v>386</v>
      </c>
      <c r="F14" s="128">
        <v>277</v>
      </c>
      <c r="G14" s="1490">
        <v>71.76</v>
      </c>
      <c r="H14"/>
      <c r="I14"/>
      <c r="J14"/>
      <c r="K14"/>
      <c r="L14"/>
      <c r="M14"/>
      <c r="N14"/>
    </row>
    <row r="15" spans="1:14" ht="15" customHeight="1">
      <c r="A15" s="97" t="s">
        <v>1734</v>
      </c>
      <c r="B15" s="128">
        <v>4912</v>
      </c>
      <c r="C15" s="128">
        <v>4883</v>
      </c>
      <c r="D15" s="1490">
        <v>99.41</v>
      </c>
      <c r="E15" s="128">
        <v>3916</v>
      </c>
      <c r="F15" s="128">
        <v>3606</v>
      </c>
      <c r="G15" s="1490">
        <v>92.08</v>
      </c>
      <c r="H15"/>
      <c r="I15"/>
      <c r="J15"/>
      <c r="K15"/>
      <c r="L15"/>
      <c r="M15"/>
      <c r="N15"/>
    </row>
    <row r="16" spans="1:14" ht="15" customHeight="1">
      <c r="A16" s="97" t="s">
        <v>1735</v>
      </c>
      <c r="B16" s="128">
        <v>1982</v>
      </c>
      <c r="C16" s="128">
        <v>1875</v>
      </c>
      <c r="D16" s="1490">
        <v>94.6</v>
      </c>
      <c r="E16" s="128">
        <v>1204</v>
      </c>
      <c r="F16" s="128">
        <v>914</v>
      </c>
      <c r="G16" s="1490">
        <v>75.91</v>
      </c>
      <c r="H16"/>
      <c r="I16"/>
      <c r="J16"/>
      <c r="K16"/>
      <c r="L16"/>
      <c r="M16"/>
      <c r="N16"/>
    </row>
    <row r="17" spans="1:14" ht="15" customHeight="1">
      <c r="A17" s="97" t="s">
        <v>1736</v>
      </c>
      <c r="B17" s="128">
        <v>499</v>
      </c>
      <c r="C17" s="128">
        <v>557</v>
      </c>
      <c r="D17" s="1490">
        <v>111.62</v>
      </c>
      <c r="E17" s="128">
        <v>468</v>
      </c>
      <c r="F17" s="128">
        <v>405</v>
      </c>
      <c r="G17" s="1490">
        <v>86.54</v>
      </c>
      <c r="H17"/>
      <c r="I17"/>
      <c r="J17"/>
      <c r="K17"/>
      <c r="L17"/>
      <c r="M17"/>
      <c r="N17"/>
    </row>
    <row r="18" spans="1:14" ht="15.75">
      <c r="A18" s="1571" t="s">
        <v>1737</v>
      </c>
      <c r="B18" s="1572">
        <v>45317</v>
      </c>
      <c r="C18" s="1572">
        <v>46977</v>
      </c>
      <c r="D18" s="1573">
        <v>103.66</v>
      </c>
      <c r="E18" s="1572">
        <v>41965</v>
      </c>
      <c r="F18" s="1572">
        <v>41529</v>
      </c>
      <c r="G18" s="1573">
        <v>98.96</v>
      </c>
      <c r="H18"/>
      <c r="I18"/>
      <c r="J18"/>
      <c r="K18"/>
      <c r="L18"/>
      <c r="M18"/>
      <c r="N18"/>
    </row>
    <row r="19" spans="1:14" ht="15" customHeight="1">
      <c r="A19" s="97" t="s">
        <v>1738</v>
      </c>
      <c r="B19" s="128">
        <v>29807</v>
      </c>
      <c r="C19" s="128">
        <v>29176</v>
      </c>
      <c r="D19" s="1490">
        <v>97.88</v>
      </c>
      <c r="E19" s="128">
        <v>25466</v>
      </c>
      <c r="F19" s="128">
        <v>24346</v>
      </c>
      <c r="G19" s="1490">
        <v>95.6</v>
      </c>
      <c r="H19"/>
      <c r="I19"/>
      <c r="J19"/>
      <c r="K19"/>
      <c r="L19"/>
      <c r="M19"/>
      <c r="N19"/>
    </row>
    <row r="20" spans="1:14" ht="15" customHeight="1">
      <c r="A20" s="97" t="s">
        <v>1739</v>
      </c>
      <c r="B20" s="128">
        <v>12908</v>
      </c>
      <c r="C20" s="128">
        <v>12384</v>
      </c>
      <c r="D20" s="1490">
        <v>95.94</v>
      </c>
      <c r="E20" s="128">
        <v>15918</v>
      </c>
      <c r="F20" s="128">
        <v>16162</v>
      </c>
      <c r="G20" s="1490">
        <v>101.53</v>
      </c>
      <c r="H20"/>
      <c r="I20"/>
      <c r="J20"/>
      <c r="K20"/>
      <c r="L20"/>
      <c r="M20"/>
      <c r="N20"/>
    </row>
    <row r="21" spans="1:14" ht="15" customHeight="1">
      <c r="A21" s="97" t="s">
        <v>1740</v>
      </c>
      <c r="B21" s="128">
        <v>0</v>
      </c>
      <c r="C21" s="128">
        <v>-1</v>
      </c>
      <c r="D21" s="1491" t="s">
        <v>1472</v>
      </c>
      <c r="E21" s="128">
        <v>16</v>
      </c>
      <c r="F21" s="128">
        <v>0</v>
      </c>
      <c r="G21" s="1491">
        <v>0</v>
      </c>
      <c r="H21"/>
      <c r="I21"/>
      <c r="J21"/>
      <c r="K21"/>
      <c r="L21"/>
      <c r="M21"/>
      <c r="N21"/>
    </row>
    <row r="22" spans="1:14" ht="15" customHeight="1">
      <c r="A22" s="97" t="s">
        <v>1741</v>
      </c>
      <c r="B22" s="128">
        <v>11833</v>
      </c>
      <c r="C22" s="128">
        <v>12326</v>
      </c>
      <c r="D22" s="1490">
        <v>104.17</v>
      </c>
      <c r="E22" s="128">
        <v>12252</v>
      </c>
      <c r="F22" s="128">
        <v>11054</v>
      </c>
      <c r="G22" s="1490">
        <v>90.22</v>
      </c>
      <c r="H22"/>
      <c r="I22"/>
      <c r="J22"/>
      <c r="K22"/>
      <c r="L22"/>
      <c r="M22"/>
      <c r="N22"/>
    </row>
    <row r="23" spans="1:14" ht="15" customHeight="1">
      <c r="A23" s="97" t="s">
        <v>1742</v>
      </c>
      <c r="B23" s="128">
        <v>3180</v>
      </c>
      <c r="C23" s="128">
        <v>2804</v>
      </c>
      <c r="D23" s="1490">
        <v>88.18</v>
      </c>
      <c r="E23" s="128">
        <v>1828</v>
      </c>
      <c r="F23" s="128">
        <v>2050</v>
      </c>
      <c r="G23" s="1490">
        <v>112.14</v>
      </c>
      <c r="H23"/>
      <c r="I23"/>
      <c r="J23"/>
      <c r="K23"/>
      <c r="L23"/>
      <c r="M23"/>
      <c r="N23"/>
    </row>
    <row r="24" spans="1:14" ht="15" customHeight="1">
      <c r="A24" s="97" t="s">
        <v>1743</v>
      </c>
      <c r="B24" s="128">
        <v>14218</v>
      </c>
      <c r="C24" s="128">
        <v>15760</v>
      </c>
      <c r="D24" s="1490">
        <v>110.85</v>
      </c>
      <c r="E24" s="128">
        <v>15687</v>
      </c>
      <c r="F24" s="128">
        <v>16003</v>
      </c>
      <c r="G24" s="1490">
        <v>102.01</v>
      </c>
      <c r="H24"/>
      <c r="I24"/>
      <c r="J24"/>
      <c r="K24"/>
      <c r="L24"/>
      <c r="M24"/>
      <c r="N24"/>
    </row>
    <row r="25" spans="1:14" ht="15" customHeight="1">
      <c r="A25" s="97" t="s">
        <v>1744</v>
      </c>
      <c r="B25" s="128">
        <v>4358</v>
      </c>
      <c r="C25" s="128">
        <v>3934</v>
      </c>
      <c r="D25" s="1490">
        <v>90.27</v>
      </c>
      <c r="E25" s="128">
        <v>4629</v>
      </c>
      <c r="F25" s="128">
        <v>4450</v>
      </c>
      <c r="G25" s="1490">
        <v>96.13</v>
      </c>
      <c r="H25"/>
      <c r="I25"/>
      <c r="J25"/>
      <c r="K25"/>
      <c r="L25"/>
      <c r="M25"/>
      <c r="N25"/>
    </row>
    <row r="26" spans="1:14" ht="15" customHeight="1">
      <c r="A26" s="97" t="s">
        <v>1745</v>
      </c>
      <c r="B26" s="128">
        <v>6394</v>
      </c>
      <c r="C26" s="128">
        <v>7264</v>
      </c>
      <c r="D26" s="1490">
        <v>113.61</v>
      </c>
      <c r="E26" s="128">
        <v>7550</v>
      </c>
      <c r="F26" s="128">
        <v>8229</v>
      </c>
      <c r="G26" s="1490">
        <v>108.99</v>
      </c>
      <c r="H26"/>
      <c r="I26"/>
      <c r="J26"/>
      <c r="K26"/>
      <c r="L26"/>
      <c r="M26"/>
      <c r="N26"/>
    </row>
    <row r="27" spans="1:14" ht="15" customHeight="1">
      <c r="A27" s="97" t="s">
        <v>1808</v>
      </c>
      <c r="B27" s="1098">
        <v>2931</v>
      </c>
      <c r="C27" s="128">
        <v>3692</v>
      </c>
      <c r="D27" s="1490">
        <v>125.96</v>
      </c>
      <c r="E27" s="128">
        <v>3196</v>
      </c>
      <c r="F27" s="128">
        <v>3099</v>
      </c>
      <c r="G27" s="1490">
        <v>96.96</v>
      </c>
      <c r="H27"/>
      <c r="I27"/>
      <c r="J27"/>
      <c r="K27"/>
      <c r="L27"/>
      <c r="M27"/>
      <c r="N27"/>
    </row>
    <row r="28" spans="1:14" ht="15" customHeight="1" thickBot="1">
      <c r="A28" s="105" t="s">
        <v>1747</v>
      </c>
      <c r="B28" s="1522">
        <v>1292</v>
      </c>
      <c r="C28" s="1522">
        <v>2041</v>
      </c>
      <c r="D28" s="1523">
        <v>157.97</v>
      </c>
      <c r="E28" s="1522">
        <v>812</v>
      </c>
      <c r="F28" s="1522">
        <v>1179</v>
      </c>
      <c r="G28" s="1523">
        <v>145.2</v>
      </c>
      <c r="H28"/>
      <c r="I28"/>
      <c r="J28"/>
      <c r="K28"/>
      <c r="L28"/>
      <c r="M28"/>
      <c r="N28"/>
    </row>
    <row r="29" spans="1:14" ht="19.5" customHeight="1">
      <c r="A29" s="51" t="s">
        <v>1459</v>
      </c>
      <c r="H29" s="327"/>
      <c r="I29" s="327"/>
      <c r="J29" s="327"/>
      <c r="K29" s="327"/>
      <c r="L29" s="327"/>
      <c r="M29" s="327"/>
      <c r="N29" s="327"/>
    </row>
    <row r="30" spans="1:14" ht="15" customHeight="1">
      <c r="A30" s="1160" t="s">
        <v>1460</v>
      </c>
      <c r="H30" s="327"/>
      <c r="I30" s="327"/>
      <c r="J30" s="327"/>
      <c r="K30" s="327"/>
      <c r="L30" s="327"/>
      <c r="M30" s="327"/>
      <c r="N30" s="327"/>
    </row>
    <row r="31" spans="8:14" ht="12.75">
      <c r="H31"/>
      <c r="I31"/>
      <c r="J31"/>
      <c r="K31"/>
      <c r="L31"/>
      <c r="M31"/>
      <c r="N31"/>
    </row>
    <row r="32" spans="8:14" ht="12.75">
      <c r="H32"/>
      <c r="I32"/>
      <c r="J32"/>
      <c r="K32"/>
      <c r="L32"/>
      <c r="M32"/>
      <c r="N32"/>
    </row>
    <row r="33" spans="8:14" ht="12.75">
      <c r="H33"/>
      <c r="I33"/>
      <c r="J33"/>
      <c r="K33"/>
      <c r="L33"/>
      <c r="M33"/>
      <c r="N33"/>
    </row>
  </sheetData>
  <mergeCells count="5">
    <mergeCell ref="F5:F6"/>
    <mergeCell ref="A4:A6"/>
    <mergeCell ref="B5:B6"/>
    <mergeCell ref="C5:C6"/>
    <mergeCell ref="E5:E6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D26" sqref="D26"/>
    </sheetView>
  </sheetViews>
  <sheetFormatPr defaultColWidth="9.00390625" defaultRowHeight="12.75"/>
  <cols>
    <col min="1" max="1" width="40.125" style="51" customWidth="1"/>
    <col min="2" max="6" width="15.25390625" style="51" customWidth="1"/>
    <col min="7" max="7" width="14.00390625" style="51" customWidth="1"/>
    <col min="8" max="13" width="8.00390625" style="51" customWidth="1"/>
    <col min="14" max="16384" width="9.125" style="51" customWidth="1"/>
  </cols>
  <sheetData>
    <row r="1" spans="1:15" s="1525" customFormat="1" ht="13.5" customHeight="1">
      <c r="A1" s="497" t="s">
        <v>1809</v>
      </c>
      <c r="H1"/>
      <c r="I1"/>
      <c r="J1"/>
      <c r="K1"/>
      <c r="L1"/>
      <c r="M1"/>
      <c r="N1"/>
      <c r="O1"/>
    </row>
    <row r="2" spans="1:15" s="1525" customFormat="1" ht="14.25" customHeight="1">
      <c r="A2" s="497" t="s">
        <v>1810</v>
      </c>
      <c r="H2"/>
      <c r="I2"/>
      <c r="J2"/>
      <c r="K2"/>
      <c r="L2"/>
      <c r="M2"/>
      <c r="N2"/>
      <c r="O2"/>
    </row>
    <row r="3" spans="1:15" s="1525" customFormat="1" ht="13.5" customHeight="1">
      <c r="A3" s="497" t="s">
        <v>1462</v>
      </c>
      <c r="H3"/>
      <c r="I3"/>
      <c r="J3"/>
      <c r="K3"/>
      <c r="L3"/>
      <c r="M3"/>
      <c r="N3"/>
      <c r="O3"/>
    </row>
    <row r="4" spans="1:15" s="33" customFormat="1" ht="18" customHeight="1" thickBot="1">
      <c r="A4" s="31" t="s">
        <v>1811</v>
      </c>
      <c r="G4" s="3" t="s">
        <v>1812</v>
      </c>
      <c r="H4"/>
      <c r="I4"/>
      <c r="J4"/>
      <c r="K4"/>
      <c r="L4"/>
      <c r="M4"/>
      <c r="N4"/>
      <c r="O4"/>
    </row>
    <row r="5" spans="1:15" s="33" customFormat="1" ht="14.25" customHeight="1" thickBot="1">
      <c r="A5" s="2099" t="s">
        <v>1672</v>
      </c>
      <c r="B5" s="1135" t="s">
        <v>1769</v>
      </c>
      <c r="C5" s="1135"/>
      <c r="D5" s="1540"/>
      <c r="E5" s="1135" t="s">
        <v>1770</v>
      </c>
      <c r="F5" s="1135"/>
      <c r="G5" s="1540"/>
      <c r="H5" s="525"/>
      <c r="I5" s="525"/>
      <c r="J5" s="525"/>
      <c r="K5" s="525"/>
      <c r="L5" s="525"/>
      <c r="M5" s="525"/>
      <c r="N5" s="525"/>
      <c r="O5" s="525"/>
    </row>
    <row r="6" spans="1:15" s="33" customFormat="1" ht="12.75" customHeight="1">
      <c r="A6" s="2100"/>
      <c r="B6" s="2095">
        <v>2000</v>
      </c>
      <c r="C6" s="2096">
        <v>2001</v>
      </c>
      <c r="D6" s="1541" t="s">
        <v>409</v>
      </c>
      <c r="E6" s="2095">
        <v>2000</v>
      </c>
      <c r="F6" s="2096">
        <v>2001</v>
      </c>
      <c r="G6" s="1541" t="s">
        <v>409</v>
      </c>
      <c r="H6" s="525"/>
      <c r="I6" s="525"/>
      <c r="J6" s="525"/>
      <c r="K6" s="525"/>
      <c r="L6" s="525"/>
      <c r="M6" s="525"/>
      <c r="N6" s="525"/>
      <c r="O6" s="525"/>
    </row>
    <row r="7" spans="1:15" s="33" customFormat="1" ht="12" customHeight="1" thickBot="1">
      <c r="A7" s="2101"/>
      <c r="B7" s="2103"/>
      <c r="C7" s="2102"/>
      <c r="D7" s="821" t="s">
        <v>1634</v>
      </c>
      <c r="E7" s="2103"/>
      <c r="F7" s="2102"/>
      <c r="G7" s="821" t="s">
        <v>1634</v>
      </c>
      <c r="H7" s="525"/>
      <c r="I7" s="525"/>
      <c r="J7" s="525"/>
      <c r="K7" s="525"/>
      <c r="L7" s="525"/>
      <c r="M7" s="525"/>
      <c r="N7" s="525"/>
      <c r="O7" s="525"/>
    </row>
    <row r="8" spans="1:15" ht="14.25" customHeight="1">
      <c r="A8" s="253" t="s">
        <v>1580</v>
      </c>
      <c r="B8" s="1526">
        <v>26436</v>
      </c>
      <c r="C8" s="1379">
        <v>27367</v>
      </c>
      <c r="D8" s="1476">
        <v>103.52</v>
      </c>
      <c r="E8" s="1526">
        <v>26264</v>
      </c>
      <c r="F8" s="1379">
        <v>26915</v>
      </c>
      <c r="G8" s="1476">
        <v>102.48</v>
      </c>
      <c r="H8"/>
      <c r="I8"/>
      <c r="J8"/>
      <c r="K8"/>
      <c r="L8"/>
      <c r="M8"/>
      <c r="N8"/>
      <c r="O8"/>
    </row>
    <row r="9" spans="1:15" ht="14.25" customHeight="1">
      <c r="A9" s="253" t="s">
        <v>1581</v>
      </c>
      <c r="B9" s="1526">
        <v>8</v>
      </c>
      <c r="C9" s="1379">
        <v>59</v>
      </c>
      <c r="D9" s="1476">
        <v>749.62</v>
      </c>
      <c r="E9" s="1526">
        <v>8</v>
      </c>
      <c r="F9" s="1379">
        <v>13</v>
      </c>
      <c r="G9" s="1476">
        <v>160.46</v>
      </c>
      <c r="H9"/>
      <c r="I9"/>
      <c r="J9"/>
      <c r="K9"/>
      <c r="L9"/>
      <c r="M9"/>
      <c r="N9"/>
      <c r="O9"/>
    </row>
    <row r="10" spans="1:15" ht="14.25" customHeight="1">
      <c r="A10" s="253" t="s">
        <v>1582</v>
      </c>
      <c r="B10" s="1526">
        <v>26428</v>
      </c>
      <c r="C10" s="1379">
        <v>27308</v>
      </c>
      <c r="D10" s="1476">
        <v>103.33</v>
      </c>
      <c r="E10" s="1526">
        <v>26256</v>
      </c>
      <c r="F10" s="1379">
        <v>26902</v>
      </c>
      <c r="G10" s="1476">
        <v>102.46</v>
      </c>
      <c r="H10"/>
      <c r="I10"/>
      <c r="J10"/>
      <c r="K10"/>
      <c r="L10"/>
      <c r="M10"/>
      <c r="N10"/>
      <c r="O10"/>
    </row>
    <row r="11" spans="1:15" ht="14.25" customHeight="1">
      <c r="A11" s="253" t="s">
        <v>1583</v>
      </c>
      <c r="B11" s="1526">
        <v>492</v>
      </c>
      <c r="C11" s="1379">
        <v>544</v>
      </c>
      <c r="D11" s="1476">
        <v>110.65</v>
      </c>
      <c r="E11" s="1526">
        <v>834</v>
      </c>
      <c r="F11" s="1379">
        <v>1137</v>
      </c>
      <c r="G11" s="1476">
        <v>136.36</v>
      </c>
      <c r="H11"/>
      <c r="I11"/>
      <c r="J11"/>
      <c r="K11"/>
      <c r="L11"/>
      <c r="M11"/>
      <c r="N11"/>
      <c r="O11"/>
    </row>
    <row r="12" spans="1:15" ht="14.25" customHeight="1">
      <c r="A12" s="253" t="s">
        <v>1584</v>
      </c>
      <c r="B12" s="1526">
        <v>18583</v>
      </c>
      <c r="C12" s="1379">
        <v>17803</v>
      </c>
      <c r="D12" s="1476">
        <v>95.8</v>
      </c>
      <c r="E12" s="1526">
        <v>18324</v>
      </c>
      <c r="F12" s="1379">
        <v>19167</v>
      </c>
      <c r="G12" s="1476">
        <v>104.6</v>
      </c>
      <c r="H12"/>
      <c r="I12"/>
      <c r="J12"/>
      <c r="K12"/>
      <c r="L12"/>
      <c r="M12"/>
      <c r="N12"/>
      <c r="O12"/>
    </row>
    <row r="13" spans="1:15" ht="14.25" customHeight="1">
      <c r="A13" s="253" t="s">
        <v>1751</v>
      </c>
      <c r="B13" s="1526">
        <v>5138</v>
      </c>
      <c r="C13" s="1379">
        <v>5673</v>
      </c>
      <c r="D13" s="1476">
        <v>110.42</v>
      </c>
      <c r="E13" s="1526">
        <v>3882</v>
      </c>
      <c r="F13" s="1379">
        <v>3611</v>
      </c>
      <c r="G13" s="1476">
        <v>93.01</v>
      </c>
      <c r="H13"/>
      <c r="I13"/>
      <c r="J13"/>
      <c r="K13"/>
      <c r="L13"/>
      <c r="M13"/>
      <c r="N13"/>
      <c r="O13"/>
    </row>
    <row r="14" spans="1:15" ht="14.25" customHeight="1">
      <c r="A14" s="253" t="s">
        <v>1586</v>
      </c>
      <c r="B14" s="1526">
        <v>421</v>
      </c>
      <c r="C14" s="1379">
        <v>562</v>
      </c>
      <c r="D14" s="1476">
        <v>133.48</v>
      </c>
      <c r="E14" s="1526">
        <v>421</v>
      </c>
      <c r="F14" s="1379">
        <v>237</v>
      </c>
      <c r="G14" s="1476">
        <v>56.16</v>
      </c>
      <c r="H14"/>
      <c r="I14"/>
      <c r="J14"/>
      <c r="K14"/>
      <c r="L14"/>
      <c r="M14"/>
      <c r="N14"/>
      <c r="O14"/>
    </row>
    <row r="15" spans="1:15" ht="14.25" customHeight="1">
      <c r="A15" s="253" t="s">
        <v>1587</v>
      </c>
      <c r="B15" s="1526">
        <v>1748</v>
      </c>
      <c r="C15" s="1379">
        <v>1765</v>
      </c>
      <c r="D15" s="1476">
        <v>100.98</v>
      </c>
      <c r="E15" s="1526">
        <v>1479</v>
      </c>
      <c r="F15" s="1379">
        <v>1416</v>
      </c>
      <c r="G15" s="1476">
        <v>95.79</v>
      </c>
      <c r="H15"/>
      <c r="I15"/>
      <c r="J15"/>
      <c r="K15"/>
      <c r="L15"/>
      <c r="M15"/>
      <c r="N15"/>
      <c r="O15"/>
    </row>
    <row r="16" spans="1:15" ht="14.25" customHeight="1">
      <c r="A16" s="253" t="s">
        <v>1588</v>
      </c>
      <c r="B16" s="1526">
        <v>20</v>
      </c>
      <c r="C16" s="1379">
        <v>26</v>
      </c>
      <c r="D16" s="1477">
        <v>127.73</v>
      </c>
      <c r="E16" s="1526">
        <v>17</v>
      </c>
      <c r="F16" s="1379">
        <v>30</v>
      </c>
      <c r="G16" s="1476">
        <v>179.67</v>
      </c>
      <c r="H16"/>
      <c r="I16"/>
      <c r="J16"/>
      <c r="K16"/>
      <c r="L16"/>
      <c r="M16"/>
      <c r="N16"/>
      <c r="O16"/>
    </row>
    <row r="17" spans="1:15" ht="14.25" customHeight="1">
      <c r="A17" s="253" t="s">
        <v>1589</v>
      </c>
      <c r="B17" s="1526">
        <v>2021</v>
      </c>
      <c r="C17" s="1379">
        <v>2188</v>
      </c>
      <c r="D17" s="1476">
        <v>108.23</v>
      </c>
      <c r="E17" s="1526">
        <v>1734</v>
      </c>
      <c r="F17" s="1379">
        <v>1817</v>
      </c>
      <c r="G17" s="1476">
        <v>104.76</v>
      </c>
      <c r="H17"/>
      <c r="I17"/>
      <c r="J17"/>
      <c r="K17"/>
      <c r="L17"/>
      <c r="M17"/>
      <c r="N17"/>
      <c r="O17"/>
    </row>
    <row r="18" spans="1:15" ht="14.25" customHeight="1">
      <c r="A18" s="253" t="s">
        <v>1590</v>
      </c>
      <c r="B18" s="1526">
        <v>87</v>
      </c>
      <c r="C18" s="1379">
        <v>93</v>
      </c>
      <c r="D18" s="1476">
        <v>107.22</v>
      </c>
      <c r="E18" s="1526">
        <v>77</v>
      </c>
      <c r="F18" s="1379">
        <v>58</v>
      </c>
      <c r="G18" s="1476">
        <v>75.88</v>
      </c>
      <c r="H18"/>
      <c r="I18"/>
      <c r="J18"/>
      <c r="K18"/>
      <c r="L18"/>
      <c r="M18"/>
      <c r="N18"/>
      <c r="O18"/>
    </row>
    <row r="19" spans="1:15" ht="14.25" customHeight="1">
      <c r="A19" s="253" t="s">
        <v>1591</v>
      </c>
      <c r="B19" s="1526">
        <v>4904</v>
      </c>
      <c r="C19" s="1379">
        <v>5659</v>
      </c>
      <c r="D19" s="1476">
        <v>115.4</v>
      </c>
      <c r="E19" s="1526">
        <v>2835</v>
      </c>
      <c r="F19" s="1379">
        <v>3144</v>
      </c>
      <c r="G19" s="1476">
        <v>110.89</v>
      </c>
      <c r="H19"/>
      <c r="I19"/>
      <c r="J19"/>
      <c r="K19"/>
      <c r="L19"/>
      <c r="M19"/>
      <c r="N19"/>
      <c r="O19"/>
    </row>
    <row r="20" spans="1:15" ht="14.25" customHeight="1">
      <c r="A20" s="253" t="s">
        <v>1592</v>
      </c>
      <c r="B20" s="1526">
        <v>1661</v>
      </c>
      <c r="C20" s="1379">
        <v>1706</v>
      </c>
      <c r="D20" s="1476">
        <v>102.75</v>
      </c>
      <c r="E20" s="1526">
        <v>661</v>
      </c>
      <c r="F20" s="1379">
        <v>997</v>
      </c>
      <c r="G20" s="1476">
        <v>150.88</v>
      </c>
      <c r="H20"/>
      <c r="I20"/>
      <c r="J20"/>
      <c r="K20"/>
      <c r="L20"/>
      <c r="M20"/>
      <c r="N20"/>
      <c r="O20"/>
    </row>
    <row r="21" spans="1:15" ht="14.25" customHeight="1">
      <c r="A21" s="253" t="s">
        <v>1752</v>
      </c>
      <c r="B21" s="1526">
        <v>1724</v>
      </c>
      <c r="C21" s="1379">
        <v>2301</v>
      </c>
      <c r="D21" s="1476">
        <v>133.49</v>
      </c>
      <c r="E21" s="1526">
        <v>938</v>
      </c>
      <c r="F21" s="1379">
        <v>962</v>
      </c>
      <c r="G21" s="1476">
        <v>102.51</v>
      </c>
      <c r="H21"/>
      <c r="I21"/>
      <c r="J21"/>
      <c r="K21"/>
      <c r="L21"/>
      <c r="M21"/>
      <c r="N21"/>
      <c r="O21"/>
    </row>
    <row r="22" spans="1:15" ht="14.25" customHeight="1">
      <c r="A22" s="1328" t="s">
        <v>1753</v>
      </c>
      <c r="B22" s="1526">
        <v>204</v>
      </c>
      <c r="C22" s="1379">
        <v>325</v>
      </c>
      <c r="D22" s="1476">
        <v>159.49</v>
      </c>
      <c r="E22" s="1526">
        <v>174</v>
      </c>
      <c r="F22" s="1379">
        <v>89</v>
      </c>
      <c r="G22" s="1476">
        <v>51.35</v>
      </c>
      <c r="H22"/>
      <c r="I22"/>
      <c r="J22"/>
      <c r="K22"/>
      <c r="L22"/>
      <c r="M22"/>
      <c r="N22"/>
      <c r="O22"/>
    </row>
    <row r="23" spans="1:15" ht="14.25" customHeight="1">
      <c r="A23" s="1328" t="s">
        <v>1754</v>
      </c>
      <c r="B23" s="1526">
        <v>1241</v>
      </c>
      <c r="C23" s="1379">
        <v>1188</v>
      </c>
      <c r="D23" s="1476">
        <v>95.74</v>
      </c>
      <c r="E23" s="1526">
        <v>1009</v>
      </c>
      <c r="F23" s="1379">
        <v>945</v>
      </c>
      <c r="G23" s="1476">
        <v>93.56</v>
      </c>
      <c r="H23"/>
      <c r="I23"/>
      <c r="J23"/>
      <c r="K23"/>
      <c r="L23"/>
      <c r="M23"/>
      <c r="N23"/>
      <c r="O23"/>
    </row>
    <row r="24" spans="1:15" ht="14.25" customHeight="1">
      <c r="A24" s="253" t="s">
        <v>1596</v>
      </c>
      <c r="B24" s="1526">
        <v>22905</v>
      </c>
      <c r="C24" s="1379">
        <v>23390</v>
      </c>
      <c r="D24" s="1476">
        <v>102.12</v>
      </c>
      <c r="E24" s="1526">
        <v>23258</v>
      </c>
      <c r="F24" s="1379">
        <v>23103</v>
      </c>
      <c r="G24" s="1476">
        <v>99.33</v>
      </c>
      <c r="H24"/>
      <c r="I24"/>
      <c r="J24"/>
      <c r="K24"/>
      <c r="L24"/>
      <c r="M24"/>
      <c r="N24"/>
      <c r="O24"/>
    </row>
    <row r="25" spans="1:15" ht="14.25" customHeight="1">
      <c r="A25" s="253" t="s">
        <v>1584</v>
      </c>
      <c r="B25" s="1526">
        <v>8833</v>
      </c>
      <c r="C25" s="1379">
        <v>8966</v>
      </c>
      <c r="D25" s="1476">
        <v>101.5</v>
      </c>
      <c r="E25" s="1526">
        <v>9569</v>
      </c>
      <c r="F25" s="1379">
        <v>10351</v>
      </c>
      <c r="G25" s="1476">
        <v>108.17</v>
      </c>
      <c r="H25"/>
      <c r="I25"/>
      <c r="J25"/>
      <c r="K25"/>
      <c r="L25"/>
      <c r="M25"/>
      <c r="N25"/>
      <c r="O25"/>
    </row>
    <row r="26" spans="1:15" ht="14.25" customHeight="1">
      <c r="A26" s="253" t="s">
        <v>1597</v>
      </c>
      <c r="B26" s="1526">
        <v>11336</v>
      </c>
      <c r="C26" s="1379">
        <v>11636</v>
      </c>
      <c r="D26" s="1476">
        <v>102.65</v>
      </c>
      <c r="E26" s="1526">
        <v>10955</v>
      </c>
      <c r="F26" s="1379">
        <v>10283</v>
      </c>
      <c r="G26" s="1476">
        <v>93.87</v>
      </c>
      <c r="H26"/>
      <c r="I26"/>
      <c r="J26"/>
      <c r="K26"/>
      <c r="L26"/>
      <c r="M26"/>
      <c r="N26"/>
      <c r="O26"/>
    </row>
    <row r="27" spans="1:15" ht="14.25" customHeight="1">
      <c r="A27" s="253" t="s">
        <v>1598</v>
      </c>
      <c r="B27" s="1526">
        <v>502</v>
      </c>
      <c r="C27" s="1379">
        <v>749</v>
      </c>
      <c r="D27" s="1476">
        <v>149.12</v>
      </c>
      <c r="E27" s="1526">
        <v>887</v>
      </c>
      <c r="F27" s="1379">
        <v>552</v>
      </c>
      <c r="G27" s="1476">
        <v>62.19</v>
      </c>
      <c r="H27"/>
      <c r="I27"/>
      <c r="J27"/>
      <c r="K27"/>
      <c r="L27"/>
      <c r="M27"/>
      <c r="N27"/>
      <c r="O27"/>
    </row>
    <row r="28" spans="1:15" ht="14.25" customHeight="1">
      <c r="A28" s="1328" t="s">
        <v>1599</v>
      </c>
      <c r="B28" s="1530">
        <v>46.43</v>
      </c>
      <c r="C28" s="1531">
        <v>46.14</v>
      </c>
      <c r="D28" s="1532">
        <v>99.38</v>
      </c>
      <c r="E28" s="1530">
        <v>46.97</v>
      </c>
      <c r="F28" s="1531">
        <v>46.2</v>
      </c>
      <c r="G28" s="1532">
        <v>98.36</v>
      </c>
      <c r="H28"/>
      <c r="I28"/>
      <c r="J28"/>
      <c r="K28"/>
      <c r="L28"/>
      <c r="M28"/>
      <c r="N28"/>
      <c r="O28"/>
    </row>
    <row r="29" spans="1:15" ht="13.5" customHeight="1">
      <c r="A29" s="1328" t="s">
        <v>1584</v>
      </c>
      <c r="B29" s="1530">
        <v>32.22</v>
      </c>
      <c r="C29" s="1531">
        <v>33.49</v>
      </c>
      <c r="D29" s="1532">
        <v>103.94</v>
      </c>
      <c r="E29" s="1530">
        <v>34.31</v>
      </c>
      <c r="F29" s="1531">
        <v>35.07</v>
      </c>
      <c r="G29" s="1532">
        <v>102.22</v>
      </c>
      <c r="H29"/>
      <c r="I29"/>
      <c r="J29"/>
      <c r="K29"/>
      <c r="L29"/>
      <c r="M29"/>
      <c r="N29"/>
      <c r="O29"/>
    </row>
    <row r="30" spans="1:15" ht="12.75" customHeight="1" thickBot="1">
      <c r="A30" s="1332" t="s">
        <v>1597</v>
      </c>
      <c r="B30" s="1533">
        <v>68.81</v>
      </c>
      <c r="C30" s="1534">
        <v>67.23</v>
      </c>
      <c r="D30" s="1535">
        <v>97.7</v>
      </c>
      <c r="E30" s="1533">
        <v>73.84</v>
      </c>
      <c r="F30" s="1534">
        <v>74.01</v>
      </c>
      <c r="G30" s="1535">
        <v>100.23</v>
      </c>
      <c r="H30"/>
      <c r="I30"/>
      <c r="J30"/>
      <c r="K30"/>
      <c r="L30"/>
      <c r="M30"/>
      <c r="N30"/>
      <c r="O30"/>
    </row>
    <row r="31" spans="1:15" ht="12.75" customHeight="1">
      <c r="A31" s="1536" t="s">
        <v>1459</v>
      </c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</row>
    <row r="32" spans="1:15" ht="13.5" customHeight="1">
      <c r="A32" s="1160" t="s">
        <v>1460</v>
      </c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</row>
    <row r="33" spans="1:15" s="33" customFormat="1" ht="20.25" customHeight="1">
      <c r="A33"/>
      <c r="B33"/>
      <c r="C33" s="1537"/>
      <c r="D33" s="1537"/>
      <c r="E33" s="1537"/>
      <c r="F33" s="1537"/>
      <c r="G33" s="1537"/>
      <c r="H33"/>
      <c r="I33"/>
      <c r="J33"/>
      <c r="K33"/>
      <c r="L33"/>
      <c r="M33"/>
      <c r="N33"/>
      <c r="O33"/>
    </row>
    <row r="34" spans="1:15" s="33" customFormat="1" ht="15" customHeight="1">
      <c r="A34"/>
      <c r="B34"/>
      <c r="H34"/>
      <c r="I34"/>
      <c r="J34"/>
      <c r="K34"/>
      <c r="L34"/>
      <c r="M34"/>
      <c r="N34"/>
      <c r="O34"/>
    </row>
    <row r="35" spans="1:15" ht="12.75">
      <c r="A35"/>
      <c r="B35"/>
      <c r="H35"/>
      <c r="I35"/>
      <c r="J35"/>
      <c r="K35"/>
      <c r="L35"/>
      <c r="M35"/>
      <c r="N35"/>
      <c r="O35"/>
    </row>
    <row r="36" spans="8:15" ht="12.75">
      <c r="H36"/>
      <c r="I36"/>
      <c r="J36"/>
      <c r="K36"/>
      <c r="L36"/>
      <c r="M36"/>
      <c r="N36"/>
      <c r="O36"/>
    </row>
    <row r="37" spans="8:15" ht="12.75">
      <c r="H37"/>
      <c r="I37"/>
      <c r="J37"/>
      <c r="K37"/>
      <c r="L37"/>
      <c r="M37"/>
      <c r="N37"/>
      <c r="O37"/>
    </row>
    <row r="38" spans="8:15" ht="12.75">
      <c r="H38"/>
      <c r="I38"/>
      <c r="J38"/>
      <c r="K38"/>
      <c r="L38"/>
      <c r="M38"/>
      <c r="N38"/>
      <c r="O38"/>
    </row>
    <row r="39" spans="8:15" ht="12.75">
      <c r="H39"/>
      <c r="I39"/>
      <c r="J39"/>
      <c r="K39"/>
      <c r="L39"/>
      <c r="M39"/>
      <c r="N39"/>
      <c r="O39"/>
    </row>
  </sheetData>
  <mergeCells count="5">
    <mergeCell ref="F6:F7"/>
    <mergeCell ref="A5:A7"/>
    <mergeCell ref="B6:B7"/>
    <mergeCell ref="C6:C7"/>
    <mergeCell ref="E6:E7"/>
  </mergeCells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D25" sqref="D25"/>
    </sheetView>
  </sheetViews>
  <sheetFormatPr defaultColWidth="9.00390625" defaultRowHeight="12.75"/>
  <cols>
    <col min="1" max="1" width="47.875" style="51" customWidth="1"/>
    <col min="2" max="7" width="14.875" style="51" customWidth="1"/>
    <col min="8" max="10" width="10.125" style="51" customWidth="1"/>
    <col min="11" max="16384" width="9.125" style="51" customWidth="1"/>
  </cols>
  <sheetData>
    <row r="1" spans="1:14" ht="16.5" customHeight="1">
      <c r="A1" s="1321" t="s">
        <v>1813</v>
      </c>
      <c r="H1"/>
      <c r="I1"/>
      <c r="J1"/>
      <c r="K1"/>
      <c r="L1"/>
      <c r="M1"/>
      <c r="N1"/>
    </row>
    <row r="2" spans="1:14" ht="16.5" customHeight="1">
      <c r="A2" s="86" t="s">
        <v>1462</v>
      </c>
      <c r="H2"/>
      <c r="I2"/>
      <c r="J2"/>
      <c r="K2"/>
      <c r="L2"/>
      <c r="M2"/>
      <c r="N2"/>
    </row>
    <row r="3" spans="1:14" ht="19.5" customHeight="1" thickBot="1">
      <c r="A3" s="33" t="s">
        <v>1670</v>
      </c>
      <c r="G3" s="3" t="s">
        <v>1814</v>
      </c>
      <c r="H3"/>
      <c r="I3"/>
      <c r="J3"/>
      <c r="K3"/>
      <c r="L3"/>
      <c r="M3"/>
      <c r="N3"/>
    </row>
    <row r="4" spans="1:14" ht="15" customHeight="1" thickBot="1">
      <c r="A4" s="2081" t="s">
        <v>1672</v>
      </c>
      <c r="B4" s="1370" t="s">
        <v>1769</v>
      </c>
      <c r="C4" s="1370"/>
      <c r="D4" s="1371"/>
      <c r="E4" s="1370" t="s">
        <v>1770</v>
      </c>
      <c r="F4" s="1370"/>
      <c r="G4" s="1371"/>
      <c r="H4"/>
      <c r="I4"/>
      <c r="J4"/>
      <c r="K4"/>
      <c r="L4"/>
      <c r="M4"/>
      <c r="N4"/>
    </row>
    <row r="5" spans="1:14" ht="15" customHeight="1">
      <c r="A5" s="2082"/>
      <c r="B5" s="2084">
        <v>2000</v>
      </c>
      <c r="C5" s="2086">
        <v>2001</v>
      </c>
      <c r="D5" s="1475" t="s">
        <v>409</v>
      </c>
      <c r="E5" s="2084">
        <v>2000</v>
      </c>
      <c r="F5" s="2086">
        <v>2001</v>
      </c>
      <c r="G5" s="1475" t="s">
        <v>409</v>
      </c>
      <c r="H5"/>
      <c r="I5"/>
      <c r="J5"/>
      <c r="K5"/>
      <c r="L5"/>
      <c r="M5"/>
      <c r="N5"/>
    </row>
    <row r="6" spans="1:14" ht="15" customHeight="1" thickBot="1">
      <c r="A6" s="2083"/>
      <c r="B6" s="2092"/>
      <c r="C6" s="2091"/>
      <c r="D6" s="1377" t="s">
        <v>1634</v>
      </c>
      <c r="E6" s="2092"/>
      <c r="F6" s="2091"/>
      <c r="G6" s="1377" t="s">
        <v>1634</v>
      </c>
      <c r="H6"/>
      <c r="I6"/>
      <c r="J6"/>
      <c r="K6"/>
      <c r="L6"/>
      <c r="M6"/>
      <c r="N6"/>
    </row>
    <row r="7" spans="1:14" ht="13.5" customHeight="1">
      <c r="A7" s="1574" t="s">
        <v>1603</v>
      </c>
      <c r="B7" s="1569">
        <v>10752</v>
      </c>
      <c r="C7" s="1569">
        <v>11198</v>
      </c>
      <c r="D7" s="1570">
        <v>104.14</v>
      </c>
      <c r="E7" s="1569">
        <v>12179</v>
      </c>
      <c r="F7" s="1569">
        <v>12679</v>
      </c>
      <c r="G7" s="1570">
        <v>104.11</v>
      </c>
      <c r="H7"/>
      <c r="I7"/>
      <c r="J7"/>
      <c r="K7"/>
      <c r="L7"/>
      <c r="M7"/>
      <c r="N7"/>
    </row>
    <row r="8" spans="1:14" ht="13.5" customHeight="1">
      <c r="A8" s="1538" t="s">
        <v>1604</v>
      </c>
      <c r="B8" s="128">
        <v>6394</v>
      </c>
      <c r="C8" s="128">
        <v>7264</v>
      </c>
      <c r="D8" s="1490">
        <v>113.6</v>
      </c>
      <c r="E8" s="128">
        <v>7550</v>
      </c>
      <c r="F8" s="128">
        <v>8229</v>
      </c>
      <c r="G8" s="1490">
        <v>108.99</v>
      </c>
      <c r="H8"/>
      <c r="I8"/>
      <c r="J8"/>
      <c r="K8"/>
      <c r="L8"/>
      <c r="M8"/>
      <c r="N8"/>
    </row>
    <row r="9" spans="1:14" ht="13.5" customHeight="1">
      <c r="A9" s="1538" t="s">
        <v>1605</v>
      </c>
      <c r="B9" s="128">
        <v>4358</v>
      </c>
      <c r="C9" s="128">
        <v>3934</v>
      </c>
      <c r="D9" s="1490">
        <v>90.27</v>
      </c>
      <c r="E9" s="128">
        <v>4629</v>
      </c>
      <c r="F9" s="128">
        <v>4450</v>
      </c>
      <c r="G9" s="1490">
        <v>96.14</v>
      </c>
      <c r="H9"/>
      <c r="I9"/>
      <c r="J9"/>
      <c r="K9"/>
      <c r="L9"/>
      <c r="M9"/>
      <c r="N9"/>
    </row>
    <row r="10" spans="1:14" ht="13.5" customHeight="1">
      <c r="A10" s="1538" t="s">
        <v>1606</v>
      </c>
      <c r="B10" s="128">
        <v>2444</v>
      </c>
      <c r="C10" s="128">
        <v>1997</v>
      </c>
      <c r="D10" s="1490">
        <v>81.71</v>
      </c>
      <c r="E10" s="128">
        <v>2666</v>
      </c>
      <c r="F10" s="128">
        <v>2546</v>
      </c>
      <c r="G10" s="1490">
        <v>95.48</v>
      </c>
      <c r="H10"/>
      <c r="I10"/>
      <c r="J10"/>
      <c r="K10"/>
      <c r="L10"/>
      <c r="M10"/>
      <c r="N10"/>
    </row>
    <row r="11" spans="1:14" ht="13.5" customHeight="1">
      <c r="A11" s="1538" t="s">
        <v>1607</v>
      </c>
      <c r="B11" s="128">
        <v>4098</v>
      </c>
      <c r="C11" s="128">
        <v>4223</v>
      </c>
      <c r="D11" s="1490">
        <v>103.05</v>
      </c>
      <c r="E11" s="128">
        <v>5866</v>
      </c>
      <c r="F11" s="128">
        <v>6230</v>
      </c>
      <c r="G11" s="1490">
        <v>106.2</v>
      </c>
      <c r="H11"/>
      <c r="I11"/>
      <c r="J11"/>
      <c r="K11"/>
      <c r="L11"/>
      <c r="M11"/>
      <c r="N11"/>
    </row>
    <row r="12" spans="1:14" ht="13.5" customHeight="1">
      <c r="A12" s="1538" t="s">
        <v>1608</v>
      </c>
      <c r="B12" s="128">
        <v>2403</v>
      </c>
      <c r="C12" s="128">
        <v>2792</v>
      </c>
      <c r="D12" s="1490">
        <v>116.19</v>
      </c>
      <c r="E12" s="128">
        <v>3088</v>
      </c>
      <c r="F12" s="128">
        <v>3260</v>
      </c>
      <c r="G12" s="1490">
        <v>105.57</v>
      </c>
      <c r="H12"/>
      <c r="I12"/>
      <c r="J12"/>
      <c r="K12"/>
      <c r="L12"/>
      <c r="M12"/>
      <c r="N12"/>
    </row>
    <row r="13" spans="1:14" ht="13.5" customHeight="1">
      <c r="A13" s="1538" t="s">
        <v>1609</v>
      </c>
      <c r="B13" s="128">
        <v>30</v>
      </c>
      <c r="C13" s="128">
        <v>10</v>
      </c>
      <c r="D13" s="1490">
        <v>33.88</v>
      </c>
      <c r="E13" s="128">
        <v>140</v>
      </c>
      <c r="F13" s="128">
        <v>88</v>
      </c>
      <c r="G13" s="1490">
        <v>63.18</v>
      </c>
      <c r="H13"/>
      <c r="I13"/>
      <c r="J13"/>
      <c r="K13"/>
      <c r="L13"/>
      <c r="M13"/>
      <c r="N13"/>
    </row>
    <row r="14" spans="1:14" ht="13.5" customHeight="1">
      <c r="A14" s="1538" t="s">
        <v>1610</v>
      </c>
      <c r="B14" s="128">
        <v>399</v>
      </c>
      <c r="C14" s="128">
        <v>292</v>
      </c>
      <c r="D14" s="1490">
        <v>72.98</v>
      </c>
      <c r="E14" s="128">
        <v>1040</v>
      </c>
      <c r="F14" s="128">
        <v>1084</v>
      </c>
      <c r="G14" s="1490">
        <v>104.18</v>
      </c>
      <c r="H14"/>
      <c r="I14"/>
      <c r="J14"/>
      <c r="K14"/>
      <c r="L14"/>
      <c r="M14"/>
      <c r="N14"/>
    </row>
    <row r="15" spans="1:14" ht="13.5" customHeight="1">
      <c r="A15" s="1538" t="s">
        <v>1757</v>
      </c>
      <c r="B15" s="128">
        <v>508</v>
      </c>
      <c r="C15" s="128">
        <v>622</v>
      </c>
      <c r="D15" s="1490">
        <v>122.39</v>
      </c>
      <c r="E15" s="128">
        <v>1473</v>
      </c>
      <c r="F15" s="128">
        <v>915</v>
      </c>
      <c r="G15" s="1490">
        <v>62.12</v>
      </c>
      <c r="H15"/>
      <c r="I15"/>
      <c r="J15"/>
      <c r="K15"/>
      <c r="L15"/>
      <c r="M15"/>
      <c r="N15"/>
    </row>
    <row r="16" spans="1:14" ht="13.5" customHeight="1">
      <c r="A16" s="1538" t="s">
        <v>1612</v>
      </c>
      <c r="B16" s="128">
        <v>367</v>
      </c>
      <c r="C16" s="128">
        <v>462</v>
      </c>
      <c r="D16" s="1490">
        <v>125.94</v>
      </c>
      <c r="E16" s="128">
        <v>1053</v>
      </c>
      <c r="F16" s="128">
        <v>627</v>
      </c>
      <c r="G16" s="1490">
        <v>59.56</v>
      </c>
      <c r="H16"/>
      <c r="I16"/>
      <c r="J16"/>
      <c r="K16"/>
      <c r="L16"/>
      <c r="M16"/>
      <c r="N16"/>
    </row>
    <row r="17" spans="1:14" ht="13.5" customHeight="1">
      <c r="A17" s="1538" t="s">
        <v>1613</v>
      </c>
      <c r="B17" s="128">
        <v>131</v>
      </c>
      <c r="C17" s="128">
        <v>127</v>
      </c>
      <c r="D17" s="1490">
        <v>97.12</v>
      </c>
      <c r="E17" s="128">
        <v>377</v>
      </c>
      <c r="F17" s="128">
        <v>256</v>
      </c>
      <c r="G17" s="1490">
        <v>68.01</v>
      </c>
      <c r="H17"/>
      <c r="I17"/>
      <c r="J17"/>
      <c r="K17"/>
      <c r="L17"/>
      <c r="M17"/>
      <c r="N17"/>
    </row>
    <row r="18" spans="1:14" ht="13.5" customHeight="1">
      <c r="A18" s="1575" t="s">
        <v>1614</v>
      </c>
      <c r="B18" s="1572">
        <v>5134</v>
      </c>
      <c r="C18" s="1572">
        <v>5129</v>
      </c>
      <c r="D18" s="1573">
        <v>99.9</v>
      </c>
      <c r="E18" s="1572">
        <v>4302</v>
      </c>
      <c r="F18" s="1572">
        <v>3883</v>
      </c>
      <c r="G18" s="1573">
        <v>90.26</v>
      </c>
      <c r="H18"/>
      <c r="I18"/>
      <c r="J18"/>
      <c r="K18"/>
      <c r="L18"/>
      <c r="M18"/>
      <c r="N18"/>
    </row>
    <row r="19" spans="1:14" ht="13.5" customHeight="1">
      <c r="A19" s="1538" t="s">
        <v>1604</v>
      </c>
      <c r="B19" s="128">
        <v>4912</v>
      </c>
      <c r="C19" s="128">
        <v>4883</v>
      </c>
      <c r="D19" s="1490">
        <v>99.4</v>
      </c>
      <c r="E19" s="128">
        <v>3916</v>
      </c>
      <c r="F19" s="128">
        <v>3606</v>
      </c>
      <c r="G19" s="1490">
        <v>92.08</v>
      </c>
      <c r="H19"/>
      <c r="I19"/>
      <c r="J19"/>
      <c r="K19"/>
      <c r="L19"/>
      <c r="M19"/>
      <c r="N19"/>
    </row>
    <row r="20" spans="1:14" ht="13.5" customHeight="1">
      <c r="A20" s="1538" t="s">
        <v>1615</v>
      </c>
      <c r="B20" s="128">
        <v>222</v>
      </c>
      <c r="C20" s="128">
        <v>246</v>
      </c>
      <c r="D20" s="1490">
        <v>111.08</v>
      </c>
      <c r="E20" s="128">
        <v>386</v>
      </c>
      <c r="F20" s="128">
        <v>277</v>
      </c>
      <c r="G20" s="1490">
        <v>71.8</v>
      </c>
      <c r="H20"/>
      <c r="I20"/>
      <c r="J20"/>
      <c r="K20"/>
      <c r="L20"/>
      <c r="M20"/>
      <c r="N20"/>
    </row>
    <row r="21" spans="1:14" ht="13.5" customHeight="1">
      <c r="A21" s="1538" t="s">
        <v>1758</v>
      </c>
      <c r="B21" s="128">
        <v>2993</v>
      </c>
      <c r="C21" s="128">
        <v>2809</v>
      </c>
      <c r="D21" s="1490">
        <v>93.85</v>
      </c>
      <c r="E21" s="128">
        <v>2747</v>
      </c>
      <c r="F21" s="128">
        <v>2530</v>
      </c>
      <c r="G21" s="1490">
        <v>92.11</v>
      </c>
      <c r="H21"/>
      <c r="I21"/>
      <c r="J21"/>
      <c r="K21"/>
      <c r="L21"/>
      <c r="M21"/>
      <c r="N21"/>
    </row>
    <row r="22" spans="1:14" ht="13.5" customHeight="1" thickBot="1">
      <c r="A22" s="1539" t="s">
        <v>1617</v>
      </c>
      <c r="B22" s="1522">
        <v>2590</v>
      </c>
      <c r="C22" s="1522">
        <v>2528</v>
      </c>
      <c r="D22" s="1523">
        <v>97.61</v>
      </c>
      <c r="E22" s="1522">
        <v>2429</v>
      </c>
      <c r="F22" s="1522">
        <v>2113</v>
      </c>
      <c r="G22" s="1523">
        <v>86.99</v>
      </c>
      <c r="H22"/>
      <c r="I22"/>
      <c r="J22"/>
      <c r="K22"/>
      <c r="L22"/>
      <c r="M22"/>
      <c r="N22"/>
    </row>
    <row r="23" spans="1:14" ht="13.5" customHeight="1">
      <c r="A23" s="1347" t="s">
        <v>1618</v>
      </c>
      <c r="B23" s="1348">
        <v>6095</v>
      </c>
      <c r="C23" s="1143">
        <v>6014</v>
      </c>
      <c r="D23" s="1274">
        <v>98.67</v>
      </c>
      <c r="E23" s="1348">
        <v>7231</v>
      </c>
      <c r="F23" s="1143">
        <v>8136</v>
      </c>
      <c r="G23" s="1274">
        <v>112.52</v>
      </c>
      <c r="H23"/>
      <c r="I23"/>
      <c r="J23"/>
      <c r="K23"/>
      <c r="L23"/>
      <c r="M23"/>
      <c r="N23"/>
    </row>
    <row r="24" spans="1:14" ht="13.5" customHeight="1">
      <c r="A24" s="1347" t="s">
        <v>1619</v>
      </c>
      <c r="B24" s="1348">
        <v>3903</v>
      </c>
      <c r="C24" s="1143">
        <v>4076</v>
      </c>
      <c r="D24" s="1274">
        <v>104.42</v>
      </c>
      <c r="E24" s="1348">
        <v>5350</v>
      </c>
      <c r="F24" s="1143">
        <v>5765</v>
      </c>
      <c r="G24" s="1274">
        <v>107.75</v>
      </c>
      <c r="H24"/>
      <c r="I24"/>
      <c r="J24"/>
      <c r="K24"/>
      <c r="L24"/>
      <c r="M24"/>
      <c r="N24"/>
    </row>
    <row r="25" spans="1:14" ht="13.5" customHeight="1">
      <c r="A25" s="1347" t="s">
        <v>1620</v>
      </c>
      <c r="B25" s="1357">
        <v>54.43</v>
      </c>
      <c r="C25" s="1358">
        <v>55.62</v>
      </c>
      <c r="D25" s="1359" t="s">
        <v>1456</v>
      </c>
      <c r="E25" s="1357">
        <v>68.15</v>
      </c>
      <c r="F25" s="1358">
        <v>72.09</v>
      </c>
      <c r="G25" s="1359" t="s">
        <v>1456</v>
      </c>
      <c r="H25"/>
      <c r="I25"/>
      <c r="J25"/>
      <c r="K25"/>
      <c r="L25"/>
      <c r="M25"/>
      <c r="N25"/>
    </row>
    <row r="26" spans="1:14" ht="13.5" customHeight="1">
      <c r="A26" s="1347" t="s">
        <v>1621</v>
      </c>
      <c r="B26" s="1348">
        <v>-2192</v>
      </c>
      <c r="C26" s="1143">
        <v>-1938</v>
      </c>
      <c r="D26" s="1274">
        <v>88.44</v>
      </c>
      <c r="E26" s="1348">
        <v>-1881</v>
      </c>
      <c r="F26" s="1143">
        <v>-2371</v>
      </c>
      <c r="G26" s="1274">
        <v>126.09</v>
      </c>
      <c r="H26"/>
      <c r="I26"/>
      <c r="J26"/>
      <c r="K26"/>
      <c r="L26"/>
      <c r="M26"/>
      <c r="N26"/>
    </row>
    <row r="27" spans="1:14" ht="13.5" customHeight="1">
      <c r="A27" s="1347" t="s">
        <v>1620</v>
      </c>
      <c r="B27" s="1357">
        <v>40.12</v>
      </c>
      <c r="C27" s="1358">
        <v>38.09</v>
      </c>
      <c r="D27" s="1359" t="s">
        <v>1456</v>
      </c>
      <c r="E27" s="1357">
        <v>28.83</v>
      </c>
      <c r="F27" s="1358">
        <v>23.26</v>
      </c>
      <c r="G27" s="1359" t="s">
        <v>1456</v>
      </c>
      <c r="H27"/>
      <c r="I27"/>
      <c r="J27"/>
      <c r="K27"/>
      <c r="L27"/>
      <c r="M27"/>
      <c r="N27"/>
    </row>
    <row r="28" spans="1:14" ht="13.5" customHeight="1">
      <c r="A28" s="1347" t="s">
        <v>1622</v>
      </c>
      <c r="B28" s="1348">
        <v>4202</v>
      </c>
      <c r="C28" s="1143">
        <v>4553</v>
      </c>
      <c r="D28" s="1274">
        <v>108.37</v>
      </c>
      <c r="E28" s="1348">
        <v>4516</v>
      </c>
      <c r="F28" s="1143">
        <v>4647</v>
      </c>
      <c r="G28" s="1274">
        <v>102.9</v>
      </c>
      <c r="H28"/>
      <c r="I28"/>
      <c r="J28"/>
      <c r="K28"/>
      <c r="L28"/>
      <c r="M28"/>
      <c r="N28"/>
    </row>
    <row r="29" spans="1:14" ht="13.5" customHeight="1">
      <c r="A29" s="1347" t="s">
        <v>1623</v>
      </c>
      <c r="B29" s="1348">
        <v>2165</v>
      </c>
      <c r="C29" s="1143">
        <v>2492</v>
      </c>
      <c r="D29" s="1274">
        <v>115.1</v>
      </c>
      <c r="E29" s="1348">
        <v>2760</v>
      </c>
      <c r="F29" s="1143">
        <v>2951</v>
      </c>
      <c r="G29" s="1274">
        <v>106.93</v>
      </c>
      <c r="H29"/>
      <c r="I29"/>
      <c r="J29"/>
      <c r="K29"/>
      <c r="L29"/>
      <c r="M29"/>
      <c r="N29"/>
    </row>
    <row r="30" spans="1:14" ht="13.5" customHeight="1">
      <c r="A30" s="1347" t="s">
        <v>1620</v>
      </c>
      <c r="B30" s="1357">
        <v>45.1</v>
      </c>
      <c r="C30" s="1358">
        <v>48.99</v>
      </c>
      <c r="D30" s="1359" t="s">
        <v>1456</v>
      </c>
      <c r="E30" s="1357">
        <v>53.74</v>
      </c>
      <c r="F30" s="1358">
        <v>59.59</v>
      </c>
      <c r="G30" s="1359" t="s">
        <v>1456</v>
      </c>
      <c r="H30"/>
      <c r="I30"/>
      <c r="J30"/>
      <c r="K30"/>
      <c r="L30"/>
      <c r="M30"/>
      <c r="N30"/>
    </row>
    <row r="31" spans="1:14" ht="13.5" customHeight="1">
      <c r="A31" s="1347" t="s">
        <v>1624</v>
      </c>
      <c r="B31" s="1348">
        <v>-2037</v>
      </c>
      <c r="C31" s="1143">
        <v>-2061</v>
      </c>
      <c r="D31" s="1274">
        <v>101.21</v>
      </c>
      <c r="E31" s="1348">
        <v>-1756</v>
      </c>
      <c r="F31" s="1143">
        <v>-1696</v>
      </c>
      <c r="G31" s="1274">
        <v>96.57</v>
      </c>
      <c r="H31"/>
      <c r="I31"/>
      <c r="J31"/>
      <c r="K31"/>
      <c r="L31"/>
      <c r="M31"/>
      <c r="N31"/>
    </row>
    <row r="32" spans="1:14" ht="13.5" customHeight="1" thickBot="1">
      <c r="A32" s="1354" t="s">
        <v>1620</v>
      </c>
      <c r="B32" s="1360">
        <v>49.14</v>
      </c>
      <c r="C32" s="1361">
        <v>44.04</v>
      </c>
      <c r="D32" s="1362" t="s">
        <v>1456</v>
      </c>
      <c r="E32" s="1360">
        <v>42.88</v>
      </c>
      <c r="F32" s="1361">
        <v>35.47</v>
      </c>
      <c r="G32" s="1362" t="s">
        <v>1456</v>
      </c>
      <c r="H32"/>
      <c r="I32"/>
      <c r="J32"/>
      <c r="K32"/>
      <c r="L32"/>
      <c r="M32"/>
      <c r="N32"/>
    </row>
    <row r="33" ht="20.25" customHeight="1">
      <c r="A33" s="51" t="s">
        <v>1459</v>
      </c>
    </row>
    <row r="34" ht="15" customHeight="1">
      <c r="A34" s="1160" t="s">
        <v>1460</v>
      </c>
    </row>
    <row r="35" spans="1:14" ht="16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6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20.25" customHeight="1">
      <c r="A37" s="31"/>
      <c r="H37"/>
      <c r="I37"/>
      <c r="J37"/>
      <c r="K37"/>
      <c r="L37"/>
      <c r="M37"/>
      <c r="N37"/>
    </row>
    <row r="38" spans="1:14" ht="15" customHeight="1">
      <c r="A38" s="31"/>
      <c r="H38"/>
      <c r="I38"/>
      <c r="J38"/>
      <c r="K38"/>
      <c r="L38"/>
      <c r="M38"/>
      <c r="N38"/>
    </row>
    <row r="39" spans="8:14" ht="12.75">
      <c r="H39"/>
      <c r="I39"/>
      <c r="J39"/>
      <c r="K39"/>
      <c r="L39"/>
      <c r="M39"/>
      <c r="N39"/>
    </row>
    <row r="40" spans="8:14" ht="12.75">
      <c r="H40"/>
      <c r="I40"/>
      <c r="J40"/>
      <c r="K40"/>
      <c r="L40"/>
      <c r="M40"/>
      <c r="N40"/>
    </row>
    <row r="41" spans="8:14" ht="12.75">
      <c r="H41"/>
      <c r="I41"/>
      <c r="J41"/>
      <c r="K41"/>
      <c r="L41"/>
      <c r="M41"/>
      <c r="N41"/>
    </row>
  </sheetData>
  <mergeCells count="5">
    <mergeCell ref="F5:F6"/>
    <mergeCell ref="A4:A6"/>
    <mergeCell ref="B5:B6"/>
    <mergeCell ref="C5:C6"/>
    <mergeCell ref="E5:E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C19" sqref="C19"/>
    </sheetView>
  </sheetViews>
  <sheetFormatPr defaultColWidth="9.00390625" defaultRowHeight="12.75"/>
  <cols>
    <col min="1" max="1" width="27.25390625" style="0" customWidth="1"/>
  </cols>
  <sheetData>
    <row r="1" spans="1:14" ht="15.75">
      <c r="A1" s="34" t="s">
        <v>428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>
      <c r="A2" s="34" t="s">
        <v>429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6.5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" t="s">
        <v>430</v>
      </c>
    </row>
    <row r="5" spans="1:14" ht="15.75">
      <c r="A5" s="142" t="s">
        <v>431</v>
      </c>
      <c r="B5" s="143" t="s">
        <v>432</v>
      </c>
      <c r="C5" s="143"/>
      <c r="D5" s="143"/>
      <c r="E5" s="143"/>
      <c r="F5" s="143"/>
      <c r="G5" s="143"/>
      <c r="H5" s="143"/>
      <c r="I5" s="143"/>
      <c r="J5" s="143"/>
      <c r="K5" s="143"/>
      <c r="L5" s="144"/>
      <c r="M5" s="145"/>
      <c r="N5" s="146"/>
    </row>
    <row r="6" spans="1:14" ht="16.5" thickBot="1">
      <c r="A6" s="147"/>
      <c r="B6" s="124">
        <v>1989</v>
      </c>
      <c r="C6" s="124">
        <v>1990</v>
      </c>
      <c r="D6" s="124">
        <v>1991</v>
      </c>
      <c r="E6" s="124">
        <v>1992</v>
      </c>
      <c r="F6" s="124">
        <v>1993</v>
      </c>
      <c r="G6" s="124">
        <v>1994</v>
      </c>
      <c r="H6" s="124">
        <v>1995</v>
      </c>
      <c r="I6" s="124">
        <v>1996</v>
      </c>
      <c r="J6" s="124">
        <v>1997</v>
      </c>
      <c r="K6" s="148">
        <v>1998</v>
      </c>
      <c r="L6" s="149">
        <v>1999</v>
      </c>
      <c r="M6" s="149">
        <v>2000</v>
      </c>
      <c r="N6" s="126">
        <v>2001</v>
      </c>
    </row>
    <row r="7" spans="1:14" ht="15.75">
      <c r="A7" s="150" t="s">
        <v>433</v>
      </c>
      <c r="B7" s="132"/>
      <c r="C7" s="132"/>
      <c r="D7" s="132"/>
      <c r="E7" s="132"/>
      <c r="F7" s="132"/>
      <c r="G7" s="132"/>
      <c r="H7" s="132"/>
      <c r="I7" s="132"/>
      <c r="J7" s="132"/>
      <c r="K7" s="151"/>
      <c r="L7" s="132"/>
      <c r="M7" s="152"/>
      <c r="N7" s="153"/>
    </row>
    <row r="8" spans="1:14" ht="15.75">
      <c r="A8" s="150" t="s">
        <v>434</v>
      </c>
      <c r="B8" s="127">
        <v>360699</v>
      </c>
      <c r="C8" s="127">
        <v>326660</v>
      </c>
      <c r="D8" s="127">
        <v>262602</v>
      </c>
      <c r="E8" s="127">
        <v>211594</v>
      </c>
      <c r="F8" s="127">
        <v>178809</v>
      </c>
      <c r="G8" s="127">
        <v>155699</v>
      </c>
      <c r="H8" s="127">
        <v>143878</v>
      </c>
      <c r="I8" s="127">
        <v>132091</v>
      </c>
      <c r="J8" s="127">
        <v>116901</v>
      </c>
      <c r="K8" s="154">
        <v>105993</v>
      </c>
      <c r="L8" s="127">
        <v>91545</v>
      </c>
      <c r="M8" s="128">
        <v>78607</v>
      </c>
      <c r="N8" s="155">
        <v>72811</v>
      </c>
    </row>
    <row r="9" spans="1:14" ht="15.75">
      <c r="A9" s="156" t="s">
        <v>435</v>
      </c>
      <c r="B9" s="157" t="s">
        <v>436</v>
      </c>
      <c r="C9" s="158">
        <f>C8/B8*100-100</f>
        <v>-9.436954358065861</v>
      </c>
      <c r="D9" s="158">
        <f aca="true" t="shared" si="0" ref="D9:L9">D8/C8*100-100</f>
        <v>-19.609992040653893</v>
      </c>
      <c r="E9" s="158">
        <f t="shared" si="0"/>
        <v>-19.424071408443197</v>
      </c>
      <c r="F9" s="158">
        <f t="shared" si="0"/>
        <v>-15.494295679461615</v>
      </c>
      <c r="G9" s="158">
        <f t="shared" si="0"/>
        <v>-12.924405371094295</v>
      </c>
      <c r="H9" s="158">
        <f t="shared" si="0"/>
        <v>-7.592213180559924</v>
      </c>
      <c r="I9" s="158">
        <f t="shared" si="0"/>
        <v>-8.19235741392012</v>
      </c>
      <c r="J9" s="158">
        <f t="shared" si="0"/>
        <v>-11.499647969960108</v>
      </c>
      <c r="K9" s="159">
        <f t="shared" si="0"/>
        <v>-9.330972361228731</v>
      </c>
      <c r="L9" s="158">
        <f t="shared" si="0"/>
        <v>-13.631088845489785</v>
      </c>
      <c r="M9" s="158">
        <f>M8/L8*100-100</f>
        <v>-14.132940084111638</v>
      </c>
      <c r="N9" s="160">
        <v>-7.4</v>
      </c>
    </row>
    <row r="10" spans="1:14" ht="15.75">
      <c r="A10" s="161" t="s">
        <v>433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3"/>
      <c r="L10" s="162"/>
      <c r="M10" s="152"/>
      <c r="N10" s="153"/>
    </row>
    <row r="11" spans="1:14" ht="15.75">
      <c r="A11" s="150" t="s">
        <v>437</v>
      </c>
      <c r="B11" s="127">
        <v>65049</v>
      </c>
      <c r="C11" s="127">
        <v>63871</v>
      </c>
      <c r="D11" s="127">
        <v>57724</v>
      </c>
      <c r="E11" s="127">
        <v>51630</v>
      </c>
      <c r="F11" s="127">
        <v>50643</v>
      </c>
      <c r="G11" s="127">
        <v>49886</v>
      </c>
      <c r="H11" s="127">
        <v>49698</v>
      </c>
      <c r="I11" s="127">
        <v>49708</v>
      </c>
      <c r="J11" s="127">
        <v>48871</v>
      </c>
      <c r="K11" s="154">
        <v>49026</v>
      </c>
      <c r="L11" s="127">
        <v>47667</v>
      </c>
      <c r="M11" s="128">
        <v>46274</v>
      </c>
      <c r="N11" s="155">
        <v>44288</v>
      </c>
    </row>
    <row r="12" spans="1:14" ht="16.5" thickBot="1">
      <c r="A12" s="164" t="s">
        <v>435</v>
      </c>
      <c r="B12" s="165" t="s">
        <v>436</v>
      </c>
      <c r="C12" s="139">
        <f>C11/B11*100-100</f>
        <v>-1.8109425202539597</v>
      </c>
      <c r="D12" s="139">
        <f aca="true" t="shared" si="1" ref="D12:L12">D11/C11*100-100</f>
        <v>-9.624086048441399</v>
      </c>
      <c r="E12" s="139">
        <f t="shared" si="1"/>
        <v>-10.557133947751367</v>
      </c>
      <c r="F12" s="139">
        <f t="shared" si="1"/>
        <v>-1.911679256246373</v>
      </c>
      <c r="G12" s="139">
        <f t="shared" si="1"/>
        <v>-1.4947771656497366</v>
      </c>
      <c r="H12" s="139">
        <f t="shared" si="1"/>
        <v>-0.3768592390650696</v>
      </c>
      <c r="I12" s="139">
        <f t="shared" si="1"/>
        <v>0.020121534065765445</v>
      </c>
      <c r="J12" s="139">
        <f t="shared" si="1"/>
        <v>-1.683833588154826</v>
      </c>
      <c r="K12" s="166">
        <f t="shared" si="1"/>
        <v>0.3171615068240783</v>
      </c>
      <c r="L12" s="139">
        <f t="shared" si="1"/>
        <v>-2.771998531391503</v>
      </c>
      <c r="M12" s="139">
        <f>M11/L11*100-100</f>
        <v>-2.9223571863133913</v>
      </c>
      <c r="N12" s="167">
        <v>-4.3</v>
      </c>
    </row>
    <row r="13" spans="1:14" ht="15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2.75">
      <c r="A14" s="51" t="s">
        <v>438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ht="12.75">
      <c r="A15" s="51" t="s">
        <v>439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ht="12.75">
      <c r="A16" s="51" t="s">
        <v>440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12.75">
      <c r="A17" s="51" t="s">
        <v>441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2.75">
      <c r="A18" s="51" t="s">
        <v>442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15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</sheetData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G23" sqref="G23"/>
    </sheetView>
  </sheetViews>
  <sheetFormatPr defaultColWidth="9.00390625" defaultRowHeight="12.75"/>
  <cols>
    <col min="1" max="1" width="33.625" style="0" customWidth="1"/>
    <col min="2" max="16" width="8.125" style="0" customWidth="1"/>
  </cols>
  <sheetData>
    <row r="1" ht="16.5">
      <c r="A1" s="86" t="s">
        <v>1815</v>
      </c>
    </row>
    <row r="2" spans="8:10" ht="16.5" thickBot="1">
      <c r="H2" s="3"/>
      <c r="J2" s="3" t="s">
        <v>1816</v>
      </c>
    </row>
    <row r="3" spans="1:10" ht="25.5">
      <c r="A3" s="2104" t="s">
        <v>431</v>
      </c>
      <c r="B3" s="1576" t="s">
        <v>345</v>
      </c>
      <c r="C3" s="1577" t="s">
        <v>1817</v>
      </c>
      <c r="D3" s="1578"/>
      <c r="E3" s="1579" t="s">
        <v>465</v>
      </c>
      <c r="F3" s="1580"/>
      <c r="G3" s="1579" t="s">
        <v>1501</v>
      </c>
      <c r="H3" s="1580"/>
      <c r="I3" s="1579" t="s">
        <v>1502</v>
      </c>
      <c r="J3" s="1580"/>
    </row>
    <row r="4" spans="1:10" ht="15.75" thickBot="1">
      <c r="A4" s="2105"/>
      <c r="B4" s="1581" t="s">
        <v>632</v>
      </c>
      <c r="C4" s="1582">
        <v>2000</v>
      </c>
      <c r="D4" s="1583">
        <v>2001</v>
      </c>
      <c r="E4" s="1582">
        <v>2000</v>
      </c>
      <c r="F4" s="1583">
        <v>2001</v>
      </c>
      <c r="G4" s="1582">
        <v>2000</v>
      </c>
      <c r="H4" s="1583">
        <v>2001</v>
      </c>
      <c r="I4" s="1582">
        <v>2000</v>
      </c>
      <c r="J4" s="1583">
        <v>2001</v>
      </c>
    </row>
    <row r="5" spans="1:10" ht="15.75" customHeight="1">
      <c r="A5" s="1584" t="s">
        <v>1818</v>
      </c>
      <c r="B5" s="1585" t="s">
        <v>1819</v>
      </c>
      <c r="C5" s="1586">
        <v>101.59</v>
      </c>
      <c r="D5" s="1587">
        <v>99.19</v>
      </c>
      <c r="E5" s="1588">
        <v>102.84</v>
      </c>
      <c r="F5" s="1589">
        <v>99.82</v>
      </c>
      <c r="G5" s="1588">
        <v>99.66</v>
      </c>
      <c r="H5" s="1587">
        <v>98.35</v>
      </c>
      <c r="I5" s="1588">
        <v>99.69</v>
      </c>
      <c r="J5" s="1587">
        <v>97.49</v>
      </c>
    </row>
    <row r="6" spans="1:10" ht="15.75" customHeight="1">
      <c r="A6" s="1500" t="s">
        <v>1820</v>
      </c>
      <c r="B6" s="1590" t="s">
        <v>455</v>
      </c>
      <c r="C6" s="1591">
        <v>-1.83</v>
      </c>
      <c r="D6" s="1592">
        <v>0.49</v>
      </c>
      <c r="E6" s="1593">
        <v>-2.92</v>
      </c>
      <c r="F6" s="1594">
        <v>0</v>
      </c>
      <c r="G6" s="1593">
        <v>-0.09</v>
      </c>
      <c r="H6" s="1592">
        <v>1.16</v>
      </c>
      <c r="I6" s="1593">
        <v>-0.08</v>
      </c>
      <c r="J6" s="1592">
        <v>2.06</v>
      </c>
    </row>
    <row r="7" spans="1:10" ht="15.75" customHeight="1">
      <c r="A7" s="1500" t="s">
        <v>1821</v>
      </c>
      <c r="B7" s="1590" t="s">
        <v>455</v>
      </c>
      <c r="C7" s="1591">
        <v>-1.34</v>
      </c>
      <c r="D7" s="1592">
        <v>0.37</v>
      </c>
      <c r="E7" s="1593">
        <v>-1.86</v>
      </c>
      <c r="F7" s="1594">
        <v>0</v>
      </c>
      <c r="G7" s="1593">
        <v>-0.09</v>
      </c>
      <c r="H7" s="1592">
        <v>1.19</v>
      </c>
      <c r="I7" s="1593">
        <v>-0.07</v>
      </c>
      <c r="J7" s="1592">
        <v>1.95</v>
      </c>
    </row>
    <row r="8" spans="1:10" ht="15.75" customHeight="1">
      <c r="A8" s="1500" t="s">
        <v>1822</v>
      </c>
      <c r="B8" s="1590" t="s">
        <v>455</v>
      </c>
      <c r="C8" s="1591">
        <v>-2.11</v>
      </c>
      <c r="D8" s="1592">
        <v>0.61</v>
      </c>
      <c r="E8" s="1593">
        <v>-2.59</v>
      </c>
      <c r="F8" s="1594">
        <v>0</v>
      </c>
      <c r="G8" s="1593">
        <v>-0.22</v>
      </c>
      <c r="H8" s="1592">
        <v>3.03</v>
      </c>
      <c r="I8" s="1593">
        <v>-0.18</v>
      </c>
      <c r="J8" s="1592">
        <v>5.07</v>
      </c>
    </row>
    <row r="9" spans="1:10" ht="15.75" customHeight="1">
      <c r="A9" s="1500" t="s">
        <v>1823</v>
      </c>
      <c r="B9" s="1590" t="s">
        <v>455</v>
      </c>
      <c r="C9" s="1591">
        <v>-3.09</v>
      </c>
      <c r="D9" s="1592">
        <v>0.76</v>
      </c>
      <c r="E9" s="1593">
        <v>-4.88</v>
      </c>
      <c r="F9" s="1594">
        <v>0</v>
      </c>
      <c r="G9" s="1593">
        <v>-0.16</v>
      </c>
      <c r="H9" s="1592">
        <v>1.9</v>
      </c>
      <c r="I9" s="1593">
        <v>-0.14</v>
      </c>
      <c r="J9" s="1592">
        <v>3.34</v>
      </c>
    </row>
    <row r="10" spans="1:10" ht="15.75" customHeight="1">
      <c r="A10" s="1500" t="s">
        <v>1824</v>
      </c>
      <c r="B10" s="1590" t="s">
        <v>1825</v>
      </c>
      <c r="C10" s="1591">
        <v>1.69</v>
      </c>
      <c r="D10" s="1592">
        <v>1.57</v>
      </c>
      <c r="E10" s="1593">
        <v>1.68</v>
      </c>
      <c r="F10" s="1594">
        <v>1.52</v>
      </c>
      <c r="G10" s="1593">
        <v>1.71</v>
      </c>
      <c r="H10" s="1592">
        <v>1.64</v>
      </c>
      <c r="I10" s="1593">
        <v>1.77</v>
      </c>
      <c r="J10" s="1592">
        <v>1.62</v>
      </c>
    </row>
    <row r="11" spans="1:10" ht="15.75" customHeight="1">
      <c r="A11" s="1500" t="s">
        <v>1826</v>
      </c>
      <c r="B11" s="1590" t="s">
        <v>455</v>
      </c>
      <c r="C11" s="1591">
        <v>9.52</v>
      </c>
      <c r="D11" s="1592">
        <v>10.18</v>
      </c>
      <c r="E11" s="1593">
        <v>9.13</v>
      </c>
      <c r="F11" s="1594">
        <v>9.44</v>
      </c>
      <c r="G11" s="1593">
        <v>10.2</v>
      </c>
      <c r="H11" s="1592">
        <v>11.23</v>
      </c>
      <c r="I11" s="1593">
        <v>11.06</v>
      </c>
      <c r="J11" s="1592">
        <v>12.01</v>
      </c>
    </row>
    <row r="12" spans="1:10" ht="15.75" customHeight="1">
      <c r="A12" s="1500" t="s">
        <v>1827</v>
      </c>
      <c r="B12" s="1590" t="s">
        <v>455</v>
      </c>
      <c r="C12" s="1591">
        <v>13.81</v>
      </c>
      <c r="D12" s="1592">
        <v>10.66</v>
      </c>
      <c r="E12" s="1593">
        <v>14.91</v>
      </c>
      <c r="F12" s="1594">
        <v>11.54</v>
      </c>
      <c r="G12" s="1593">
        <v>11.77</v>
      </c>
      <c r="H12" s="1592">
        <v>9.16</v>
      </c>
      <c r="I12" s="1593">
        <v>13.51</v>
      </c>
      <c r="J12" s="1592">
        <v>10.57</v>
      </c>
    </row>
    <row r="13" spans="1:10" ht="15.75" customHeight="1">
      <c r="A13" s="1500" t="s">
        <v>1828</v>
      </c>
      <c r="B13" s="1590" t="s">
        <v>455</v>
      </c>
      <c r="C13" s="1591">
        <v>15.87</v>
      </c>
      <c r="D13" s="1592">
        <v>15.16</v>
      </c>
      <c r="E13" s="1593">
        <v>18.02</v>
      </c>
      <c r="F13" s="1594">
        <v>17.93</v>
      </c>
      <c r="G13" s="1593">
        <v>12.3</v>
      </c>
      <c r="H13" s="1592">
        <v>11.41</v>
      </c>
      <c r="I13" s="1593">
        <v>13.23</v>
      </c>
      <c r="J13" s="1592">
        <v>12.74</v>
      </c>
    </row>
    <row r="14" spans="1:10" ht="15.75" customHeight="1">
      <c r="A14" s="1500" t="s">
        <v>1829</v>
      </c>
      <c r="B14" s="1590" t="s">
        <v>455</v>
      </c>
      <c r="C14" s="1591">
        <v>21.83</v>
      </c>
      <c r="D14" s="1592">
        <v>20.9</v>
      </c>
      <c r="E14" s="1593">
        <v>24.84</v>
      </c>
      <c r="F14" s="1594">
        <v>24.77</v>
      </c>
      <c r="G14" s="1593">
        <v>16.86</v>
      </c>
      <c r="H14" s="1592">
        <v>15.65</v>
      </c>
      <c r="I14" s="1593">
        <v>18.12</v>
      </c>
      <c r="J14" s="1592">
        <v>17.45</v>
      </c>
    </row>
    <row r="15" spans="1:10" ht="15.75" customHeight="1">
      <c r="A15" s="1500" t="s">
        <v>1830</v>
      </c>
      <c r="B15" s="1590" t="s">
        <v>1831</v>
      </c>
      <c r="C15" s="1591">
        <v>4.21</v>
      </c>
      <c r="D15" s="1592">
        <v>4.85</v>
      </c>
      <c r="E15" s="1593">
        <v>3.72</v>
      </c>
      <c r="F15" s="1594">
        <v>4.23</v>
      </c>
      <c r="G15" s="1593">
        <v>5.39</v>
      </c>
      <c r="H15" s="1592">
        <v>6.19</v>
      </c>
      <c r="I15" s="1593">
        <v>4.9</v>
      </c>
      <c r="J15" s="1592">
        <v>5.64</v>
      </c>
    </row>
    <row r="16" spans="1:10" ht="15.75" customHeight="1">
      <c r="A16" s="1500" t="s">
        <v>1832</v>
      </c>
      <c r="B16" s="1590" t="s">
        <v>1831</v>
      </c>
      <c r="C16" s="1591">
        <v>0.99</v>
      </c>
      <c r="D16" s="1592">
        <v>1.36</v>
      </c>
      <c r="E16" s="1593">
        <v>0.99</v>
      </c>
      <c r="F16" s="1594">
        <v>1.37</v>
      </c>
      <c r="G16" s="1593">
        <v>0.99</v>
      </c>
      <c r="H16" s="1592">
        <v>1.37</v>
      </c>
      <c r="I16" s="1593">
        <v>0.86</v>
      </c>
      <c r="J16" s="1592">
        <v>1.31</v>
      </c>
    </row>
    <row r="17" spans="1:10" ht="15.75" customHeight="1">
      <c r="A17" s="1500" t="s">
        <v>1833</v>
      </c>
      <c r="B17" s="1590" t="s">
        <v>1834</v>
      </c>
      <c r="C17" s="1595">
        <v>705</v>
      </c>
      <c r="D17" s="1596">
        <v>826</v>
      </c>
      <c r="E17" s="1597">
        <v>612</v>
      </c>
      <c r="F17" s="1598">
        <v>694</v>
      </c>
      <c r="G17" s="1597">
        <v>927</v>
      </c>
      <c r="H17" s="1596">
        <v>1105</v>
      </c>
      <c r="I17" s="1597">
        <v>855</v>
      </c>
      <c r="J17" s="1596">
        <v>997</v>
      </c>
    </row>
    <row r="18" spans="1:10" ht="15.75" customHeight="1">
      <c r="A18" s="1500" t="s">
        <v>1835</v>
      </c>
      <c r="B18" s="1590" t="s">
        <v>1834</v>
      </c>
      <c r="C18" s="1595">
        <v>112</v>
      </c>
      <c r="D18" s="1596">
        <v>169</v>
      </c>
      <c r="E18" s="1597">
        <v>112</v>
      </c>
      <c r="F18" s="1598">
        <v>170</v>
      </c>
      <c r="G18" s="1597">
        <v>112</v>
      </c>
      <c r="H18" s="1596">
        <v>170</v>
      </c>
      <c r="I18" s="1597">
        <v>97</v>
      </c>
      <c r="J18" s="1596">
        <v>162</v>
      </c>
    </row>
    <row r="19" spans="1:10" ht="15.75" customHeight="1">
      <c r="A19" s="1500" t="s">
        <v>1836</v>
      </c>
      <c r="B19" s="1590" t="s">
        <v>1825</v>
      </c>
      <c r="C19" s="1595">
        <v>9324</v>
      </c>
      <c r="D19" s="1596">
        <v>10265</v>
      </c>
      <c r="E19" s="1597">
        <v>9327</v>
      </c>
      <c r="F19" s="1598">
        <v>10219</v>
      </c>
      <c r="G19" s="1597">
        <v>9295</v>
      </c>
      <c r="H19" s="1596">
        <v>10343</v>
      </c>
      <c r="I19" s="1597">
        <v>9203</v>
      </c>
      <c r="J19" s="1596">
        <v>10286</v>
      </c>
    </row>
    <row r="20" spans="1:10" ht="15.75" customHeight="1">
      <c r="A20" s="1500" t="s">
        <v>1837</v>
      </c>
      <c r="B20" s="1590" t="s">
        <v>1838</v>
      </c>
      <c r="C20" s="1591">
        <v>4.48</v>
      </c>
      <c r="D20" s="1592">
        <v>4.24</v>
      </c>
      <c r="E20" s="1593">
        <v>4.77</v>
      </c>
      <c r="F20" s="1594">
        <v>4.6</v>
      </c>
      <c r="G20" s="1593">
        <v>3.88</v>
      </c>
      <c r="H20" s="1592">
        <v>3.62</v>
      </c>
      <c r="I20" s="1593">
        <v>3.64</v>
      </c>
      <c r="J20" s="1592">
        <v>3.29</v>
      </c>
    </row>
    <row r="21" spans="1:10" ht="15.75" customHeight="1">
      <c r="A21" s="1500" t="s">
        <v>1839</v>
      </c>
      <c r="B21" s="1590" t="s">
        <v>455</v>
      </c>
      <c r="C21" s="1591">
        <v>41.83</v>
      </c>
      <c r="D21" s="1592">
        <v>38.7</v>
      </c>
      <c r="E21" s="1593">
        <v>46.52</v>
      </c>
      <c r="F21" s="1594">
        <v>43.32</v>
      </c>
      <c r="G21" s="1593">
        <v>34.38</v>
      </c>
      <c r="H21" s="1592">
        <v>32.18</v>
      </c>
      <c r="I21" s="1593">
        <v>36.56</v>
      </c>
      <c r="J21" s="1592">
        <v>34.88</v>
      </c>
    </row>
    <row r="22" spans="1:10" ht="15.75" customHeight="1">
      <c r="A22" s="1500" t="s">
        <v>0</v>
      </c>
      <c r="B22" s="1590" t="s">
        <v>455</v>
      </c>
      <c r="C22" s="1591">
        <v>23.47</v>
      </c>
      <c r="D22" s="1592">
        <v>28.11</v>
      </c>
      <c r="E22" s="1593">
        <v>26.62</v>
      </c>
      <c r="F22" s="1594">
        <v>32.36</v>
      </c>
      <c r="G22" s="1593">
        <v>18.32</v>
      </c>
      <c r="H22" s="1592">
        <v>22.15</v>
      </c>
      <c r="I22" s="1593">
        <v>17.55</v>
      </c>
      <c r="J22" s="1592">
        <v>23.23</v>
      </c>
    </row>
    <row r="23" spans="1:10" ht="15.75" customHeight="1">
      <c r="A23" s="1500" t="s">
        <v>1</v>
      </c>
      <c r="B23" s="1590" t="s">
        <v>1831</v>
      </c>
      <c r="C23" s="1591">
        <v>1.23</v>
      </c>
      <c r="D23" s="1592">
        <v>1.07</v>
      </c>
      <c r="E23" s="1593">
        <v>1.45</v>
      </c>
      <c r="F23" s="1594">
        <v>1.26</v>
      </c>
      <c r="G23" s="1593">
        <v>0.83</v>
      </c>
      <c r="H23" s="1592">
        <v>0.75</v>
      </c>
      <c r="I23" s="1593">
        <v>0.88</v>
      </c>
      <c r="J23" s="1592">
        <v>0.8</v>
      </c>
    </row>
    <row r="24" spans="1:10" ht="15.75" customHeight="1">
      <c r="A24" s="1500" t="s">
        <v>2</v>
      </c>
      <c r="B24" s="1590" t="s">
        <v>455</v>
      </c>
      <c r="C24" s="1591">
        <v>81.18</v>
      </c>
      <c r="D24" s="1592">
        <v>93.88</v>
      </c>
      <c r="E24" s="1593">
        <v>68.94</v>
      </c>
      <c r="F24" s="1594">
        <v>79.5</v>
      </c>
      <c r="G24" s="1593">
        <v>121</v>
      </c>
      <c r="H24" s="1592">
        <v>133.38</v>
      </c>
      <c r="I24" s="1593">
        <v>113.82</v>
      </c>
      <c r="J24" s="1592">
        <v>125.44</v>
      </c>
    </row>
    <row r="25" spans="1:10" ht="15.75" customHeight="1">
      <c r="A25" s="1500" t="s">
        <v>3</v>
      </c>
      <c r="B25" s="1590" t="s">
        <v>1831</v>
      </c>
      <c r="C25" s="1591">
        <v>0.19</v>
      </c>
      <c r="D25" s="1592">
        <v>0.26</v>
      </c>
      <c r="E25" s="1593">
        <v>0.18</v>
      </c>
      <c r="F25" s="1594">
        <v>0.26</v>
      </c>
      <c r="G25" s="1593">
        <v>0.22</v>
      </c>
      <c r="H25" s="1592">
        <v>0.3</v>
      </c>
      <c r="I25" s="1593">
        <v>0.2</v>
      </c>
      <c r="J25" s="1592">
        <v>0.29</v>
      </c>
    </row>
    <row r="26" spans="1:10" ht="15.75" customHeight="1">
      <c r="A26" s="1500" t="s">
        <v>4</v>
      </c>
      <c r="B26" s="1590" t="s">
        <v>1834</v>
      </c>
      <c r="C26" s="1595">
        <v>588</v>
      </c>
      <c r="D26" s="1596">
        <v>642</v>
      </c>
      <c r="E26" s="1597">
        <v>612</v>
      </c>
      <c r="F26" s="1598">
        <v>662</v>
      </c>
      <c r="G26" s="1597">
        <v>506</v>
      </c>
      <c r="H26" s="1596">
        <v>575</v>
      </c>
      <c r="I26" s="1597">
        <v>485</v>
      </c>
      <c r="J26" s="1596">
        <v>556</v>
      </c>
    </row>
    <row r="27" spans="1:10" ht="15.75" customHeight="1">
      <c r="A27" s="1372" t="s">
        <v>5</v>
      </c>
      <c r="B27" s="1590" t="s">
        <v>6</v>
      </c>
      <c r="C27" s="1595">
        <v>145</v>
      </c>
      <c r="D27" s="1596">
        <v>137</v>
      </c>
      <c r="E27" s="1597">
        <v>166</v>
      </c>
      <c r="F27" s="1598">
        <v>161</v>
      </c>
      <c r="G27" s="1597">
        <v>114</v>
      </c>
      <c r="H27" s="1596">
        <v>107</v>
      </c>
      <c r="I27" s="1597">
        <v>123</v>
      </c>
      <c r="J27" s="1596">
        <v>120</v>
      </c>
    </row>
    <row r="28" spans="1:10" ht="15.75" customHeight="1">
      <c r="A28" s="1372" t="s">
        <v>7</v>
      </c>
      <c r="B28" s="1590" t="s">
        <v>6</v>
      </c>
      <c r="C28" s="1595">
        <v>112</v>
      </c>
      <c r="D28" s="1596">
        <v>104</v>
      </c>
      <c r="E28" s="1597">
        <v>98</v>
      </c>
      <c r="F28" s="1598">
        <v>86</v>
      </c>
      <c r="G28" s="1597">
        <v>135</v>
      </c>
      <c r="H28" s="1596">
        <v>127</v>
      </c>
      <c r="I28" s="1597">
        <v>143</v>
      </c>
      <c r="J28" s="1596">
        <v>139</v>
      </c>
    </row>
    <row r="29" spans="1:10" ht="15.75" customHeight="1">
      <c r="A29" s="1372" t="s">
        <v>8</v>
      </c>
      <c r="B29" s="1590" t="s">
        <v>6</v>
      </c>
      <c r="C29" s="1595">
        <v>72</v>
      </c>
      <c r="D29" s="1596">
        <v>63</v>
      </c>
      <c r="E29" s="1597">
        <v>74</v>
      </c>
      <c r="F29" s="1598">
        <v>63</v>
      </c>
      <c r="G29" s="1597">
        <v>69</v>
      </c>
      <c r="H29" s="1596">
        <v>64</v>
      </c>
      <c r="I29" s="1597">
        <v>71</v>
      </c>
      <c r="J29" s="1596">
        <v>66</v>
      </c>
    </row>
    <row r="30" spans="1:10" ht="15.75" customHeight="1">
      <c r="A30" s="1372" t="s">
        <v>9</v>
      </c>
      <c r="B30" s="1590" t="s">
        <v>455</v>
      </c>
      <c r="C30" s="1591">
        <v>28.36</v>
      </c>
      <c r="D30" s="1592">
        <v>28.22</v>
      </c>
      <c r="E30" s="1593">
        <v>32.11</v>
      </c>
      <c r="F30" s="1594">
        <v>32.82</v>
      </c>
      <c r="G30" s="1593">
        <v>22.71</v>
      </c>
      <c r="H30" s="1592">
        <v>22.34</v>
      </c>
      <c r="I30" s="1593">
        <v>23.62</v>
      </c>
      <c r="J30" s="1592">
        <v>24.43</v>
      </c>
    </row>
    <row r="31" spans="1:10" ht="15.75" customHeight="1">
      <c r="A31" s="1372" t="s">
        <v>10</v>
      </c>
      <c r="B31" s="1590" t="s">
        <v>1831</v>
      </c>
      <c r="C31" s="1591">
        <v>2.4</v>
      </c>
      <c r="D31" s="1592">
        <v>2.41</v>
      </c>
      <c r="E31" s="1593">
        <v>2.06</v>
      </c>
      <c r="F31" s="1594">
        <v>2.08</v>
      </c>
      <c r="G31" s="1593">
        <v>2.97</v>
      </c>
      <c r="H31" s="1592">
        <v>2.86</v>
      </c>
      <c r="I31" s="1593">
        <v>3.22</v>
      </c>
      <c r="J31" s="1592">
        <v>3.08</v>
      </c>
    </row>
    <row r="32" spans="1:10" ht="15.75" customHeight="1">
      <c r="A32" s="1372" t="s">
        <v>11</v>
      </c>
      <c r="B32" s="1590" t="s">
        <v>1831</v>
      </c>
      <c r="C32" s="1591">
        <v>1.7</v>
      </c>
      <c r="D32" s="1592">
        <v>1.74</v>
      </c>
      <c r="E32" s="1593">
        <v>1.45</v>
      </c>
      <c r="F32" s="1594">
        <v>1.49</v>
      </c>
      <c r="G32" s="1593">
        <v>2.19</v>
      </c>
      <c r="H32" s="1592">
        <v>2.15</v>
      </c>
      <c r="I32" s="1593">
        <v>2.25</v>
      </c>
      <c r="J32" s="1592">
        <v>2.14</v>
      </c>
    </row>
    <row r="33" spans="1:10" ht="15.75" customHeight="1">
      <c r="A33" s="1372" t="s">
        <v>12</v>
      </c>
      <c r="B33" s="1590" t="s">
        <v>1831</v>
      </c>
      <c r="C33" s="1591">
        <v>0.51</v>
      </c>
      <c r="D33" s="1592">
        <v>0.49</v>
      </c>
      <c r="E33" s="1593">
        <v>0.62</v>
      </c>
      <c r="F33" s="1594">
        <v>0.61</v>
      </c>
      <c r="G33" s="1593">
        <v>0.38</v>
      </c>
      <c r="H33" s="1592">
        <v>0.38</v>
      </c>
      <c r="I33" s="1593">
        <v>0.36</v>
      </c>
      <c r="J33" s="1592">
        <v>0.36</v>
      </c>
    </row>
    <row r="34" spans="1:10" ht="15.75" customHeight="1">
      <c r="A34" s="1372" t="s">
        <v>13</v>
      </c>
      <c r="B34" s="1590" t="s">
        <v>1831</v>
      </c>
      <c r="C34" s="1591">
        <v>2.22</v>
      </c>
      <c r="D34" s="1592">
        <v>2.17</v>
      </c>
      <c r="E34" s="1593">
        <v>2.84</v>
      </c>
      <c r="F34" s="1594">
        <v>2.96</v>
      </c>
      <c r="G34" s="1593">
        <v>1.52</v>
      </c>
      <c r="H34" s="1592">
        <v>1.48</v>
      </c>
      <c r="I34" s="1593">
        <v>1.51</v>
      </c>
      <c r="J34" s="1592">
        <v>1.47</v>
      </c>
    </row>
    <row r="35" spans="1:10" ht="15.75" customHeight="1">
      <c r="A35" s="1372" t="s">
        <v>14</v>
      </c>
      <c r="B35" s="1590" t="s">
        <v>455</v>
      </c>
      <c r="C35" s="1591">
        <v>33.98</v>
      </c>
      <c r="D35" s="1592">
        <v>34.74</v>
      </c>
      <c r="E35" s="1593">
        <v>26.13</v>
      </c>
      <c r="F35" s="1594">
        <v>25.51</v>
      </c>
      <c r="G35" s="1593">
        <v>54.79</v>
      </c>
      <c r="H35" s="1592">
        <v>55.24</v>
      </c>
      <c r="I35" s="1593">
        <v>56.47</v>
      </c>
      <c r="J35" s="1592">
        <v>55.97</v>
      </c>
    </row>
    <row r="36" spans="1:10" ht="15.75" customHeight="1">
      <c r="A36" s="1372" t="s">
        <v>15</v>
      </c>
      <c r="B36" s="1590" t="s">
        <v>455</v>
      </c>
      <c r="C36" s="1591">
        <v>6.96</v>
      </c>
      <c r="D36" s="1592">
        <v>7.76</v>
      </c>
      <c r="E36" s="1593">
        <v>5.82</v>
      </c>
      <c r="F36" s="1594">
        <v>6.11</v>
      </c>
      <c r="G36" s="1593">
        <v>10.07</v>
      </c>
      <c r="H36" s="1592">
        <v>11.48</v>
      </c>
      <c r="I36" s="1593">
        <v>10.56</v>
      </c>
      <c r="J36" s="1592">
        <v>11.38</v>
      </c>
    </row>
    <row r="37" spans="1:10" ht="15.75" customHeight="1">
      <c r="A37" s="1372" t="s">
        <v>16</v>
      </c>
      <c r="B37" s="1590" t="s">
        <v>455</v>
      </c>
      <c r="C37" s="1591">
        <v>10.96</v>
      </c>
      <c r="D37" s="1592">
        <v>12.67</v>
      </c>
      <c r="E37" s="1593">
        <v>8.1</v>
      </c>
      <c r="F37" s="1594">
        <v>8.59</v>
      </c>
      <c r="G37" s="1593">
        <v>24.23</v>
      </c>
      <c r="H37" s="1592">
        <v>29.28</v>
      </c>
      <c r="I37" s="1593">
        <v>26.46</v>
      </c>
      <c r="J37" s="1592">
        <v>29.56</v>
      </c>
    </row>
    <row r="38" spans="1:10" ht="15.75" customHeight="1">
      <c r="A38" s="1372" t="s">
        <v>17</v>
      </c>
      <c r="B38" s="1590" t="s">
        <v>455</v>
      </c>
      <c r="C38" s="1591">
        <v>187.11</v>
      </c>
      <c r="D38" s="1592">
        <v>176.35</v>
      </c>
      <c r="E38" s="1593">
        <v>274.97</v>
      </c>
      <c r="F38" s="1594">
        <v>279.03</v>
      </c>
      <c r="G38" s="1593">
        <v>75.87</v>
      </c>
      <c r="H38" s="1592">
        <v>70.97</v>
      </c>
      <c r="I38" s="1593">
        <v>70.69</v>
      </c>
      <c r="J38" s="1592">
        <v>68.76</v>
      </c>
    </row>
    <row r="39" spans="1:10" ht="15.75" customHeight="1">
      <c r="A39" s="1372" t="s">
        <v>18</v>
      </c>
      <c r="B39" s="1590" t="s">
        <v>1834</v>
      </c>
      <c r="C39" s="1595">
        <v>21691</v>
      </c>
      <c r="D39" s="1596">
        <v>22730</v>
      </c>
      <c r="E39" s="1597">
        <v>19738</v>
      </c>
      <c r="F39" s="1598">
        <v>20539</v>
      </c>
      <c r="G39" s="1597">
        <v>24639</v>
      </c>
      <c r="H39" s="1596">
        <v>25397</v>
      </c>
      <c r="I39" s="1597">
        <v>24054</v>
      </c>
      <c r="J39" s="1596">
        <v>24187</v>
      </c>
    </row>
    <row r="40" spans="1:10" ht="15.75" customHeight="1">
      <c r="A40" s="1372" t="s">
        <v>19</v>
      </c>
      <c r="B40" s="1590" t="s">
        <v>1834</v>
      </c>
      <c r="C40" s="1595">
        <v>4446</v>
      </c>
      <c r="D40" s="1596">
        <v>5079</v>
      </c>
      <c r="E40" s="1597">
        <v>4395</v>
      </c>
      <c r="F40" s="1598">
        <v>4923</v>
      </c>
      <c r="G40" s="1597">
        <v>4529</v>
      </c>
      <c r="H40" s="1596">
        <v>5277</v>
      </c>
      <c r="I40" s="1597">
        <v>4499</v>
      </c>
      <c r="J40" s="1596">
        <v>4916</v>
      </c>
    </row>
    <row r="41" spans="1:10" ht="15.75" customHeight="1">
      <c r="A41" s="1372" t="s">
        <v>20</v>
      </c>
      <c r="B41" s="1590" t="s">
        <v>455</v>
      </c>
      <c r="C41" s="1591">
        <v>43.28</v>
      </c>
      <c r="D41" s="1592">
        <v>48.5</v>
      </c>
      <c r="E41" s="1593">
        <v>38.05</v>
      </c>
      <c r="F41" s="1594">
        <v>42.52</v>
      </c>
      <c r="G41" s="1593">
        <v>57.61</v>
      </c>
      <c r="H41" s="1592">
        <v>62.37</v>
      </c>
      <c r="I41" s="1593">
        <v>54.01</v>
      </c>
      <c r="J41" s="1592">
        <v>58.43</v>
      </c>
    </row>
    <row r="42" spans="1:10" ht="15.75" customHeight="1">
      <c r="A42" s="1372" t="s">
        <v>21</v>
      </c>
      <c r="B42" s="1590" t="s">
        <v>455</v>
      </c>
      <c r="C42" s="1591">
        <v>67.86</v>
      </c>
      <c r="D42" s="1592">
        <v>77.04</v>
      </c>
      <c r="E42" s="1593">
        <v>57.85</v>
      </c>
      <c r="F42" s="1594">
        <v>65.23</v>
      </c>
      <c r="G42" s="1593">
        <v>99.98</v>
      </c>
      <c r="H42" s="1592">
        <v>109.03</v>
      </c>
      <c r="I42" s="1593">
        <v>92.85</v>
      </c>
      <c r="J42" s="1592">
        <v>101.41</v>
      </c>
    </row>
    <row r="43" spans="1:10" ht="15.75" customHeight="1">
      <c r="A43" s="1372" t="s">
        <v>22</v>
      </c>
      <c r="B43" s="1590" t="s">
        <v>455</v>
      </c>
      <c r="C43" s="1591">
        <v>123.6</v>
      </c>
      <c r="D43" s="1592">
        <v>135.45</v>
      </c>
      <c r="E43" s="1593">
        <v>114.23</v>
      </c>
      <c r="F43" s="1594">
        <v>125.61</v>
      </c>
      <c r="G43" s="1593">
        <v>142.58</v>
      </c>
      <c r="H43" s="1592">
        <v>152.43</v>
      </c>
      <c r="I43" s="1593">
        <v>136.11</v>
      </c>
      <c r="J43" s="1592">
        <v>144.36</v>
      </c>
    </row>
    <row r="44" spans="1:10" ht="15.75" customHeight="1">
      <c r="A44" s="1372" t="s">
        <v>23</v>
      </c>
      <c r="B44" s="1590" t="s">
        <v>455</v>
      </c>
      <c r="C44" s="1591">
        <v>46.68</v>
      </c>
      <c r="D44" s="1592">
        <v>46.15</v>
      </c>
      <c r="E44" s="1593">
        <v>48.23</v>
      </c>
      <c r="F44" s="1594">
        <v>48.54</v>
      </c>
      <c r="G44" s="1593">
        <v>43.16</v>
      </c>
      <c r="H44" s="1592">
        <v>40.67</v>
      </c>
      <c r="I44" s="1593">
        <v>43.18</v>
      </c>
      <c r="J44" s="1592">
        <v>40.53</v>
      </c>
    </row>
    <row r="45" spans="1:10" ht="15.75" customHeight="1">
      <c r="A45" s="1372" t="s">
        <v>24</v>
      </c>
      <c r="B45" s="1590" t="s">
        <v>455</v>
      </c>
      <c r="C45" s="1591">
        <v>34.49</v>
      </c>
      <c r="D45" s="1592">
        <v>39</v>
      </c>
      <c r="E45" s="1593">
        <v>32.88</v>
      </c>
      <c r="F45" s="1594">
        <v>37.31</v>
      </c>
      <c r="G45" s="1593">
        <v>36.81</v>
      </c>
      <c r="H45" s="1592">
        <v>41.15</v>
      </c>
      <c r="I45" s="1593">
        <v>36.13</v>
      </c>
      <c r="J45" s="1592">
        <v>39.94</v>
      </c>
    </row>
    <row r="46" spans="1:10" ht="15.75" customHeight="1">
      <c r="A46" s="1372" t="s">
        <v>25</v>
      </c>
      <c r="B46" s="1590" t="s">
        <v>455</v>
      </c>
      <c r="C46" s="1591">
        <v>30.46</v>
      </c>
      <c r="D46" s="1592">
        <v>30.41</v>
      </c>
      <c r="E46" s="1593">
        <v>27.93</v>
      </c>
      <c r="F46" s="1594">
        <v>29.29</v>
      </c>
      <c r="G46" s="1593">
        <v>34.28</v>
      </c>
      <c r="H46" s="1592">
        <v>31.63</v>
      </c>
      <c r="I46" s="1593">
        <v>34.67</v>
      </c>
      <c r="J46" s="1592">
        <v>31.43</v>
      </c>
    </row>
    <row r="47" spans="1:10" ht="15.75" customHeight="1">
      <c r="A47" s="1372" t="s">
        <v>26</v>
      </c>
      <c r="B47" s="1590" t="s">
        <v>455</v>
      </c>
      <c r="C47" s="1591">
        <v>0.17</v>
      </c>
      <c r="D47" s="1592">
        <v>0.82</v>
      </c>
      <c r="E47" s="1593">
        <v>0.08</v>
      </c>
      <c r="F47" s="1594">
        <v>0.02</v>
      </c>
      <c r="G47" s="1593">
        <v>0.31</v>
      </c>
      <c r="H47" s="1592">
        <v>1.81</v>
      </c>
      <c r="I47" s="1593">
        <v>0.33</v>
      </c>
      <c r="J47" s="1592">
        <v>2.05</v>
      </c>
    </row>
    <row r="48" spans="1:10" ht="15.75" customHeight="1">
      <c r="A48" s="1372" t="s">
        <v>27</v>
      </c>
      <c r="B48" s="1590" t="s">
        <v>455</v>
      </c>
      <c r="C48" s="1591">
        <v>15.06</v>
      </c>
      <c r="D48" s="1592">
        <v>18.37</v>
      </c>
      <c r="E48" s="1593">
        <v>12.32</v>
      </c>
      <c r="F48" s="1594">
        <v>14.53</v>
      </c>
      <c r="G48" s="1593">
        <v>23.86</v>
      </c>
      <c r="H48" s="1592">
        <v>28.54</v>
      </c>
      <c r="I48" s="1593">
        <v>24.91</v>
      </c>
      <c r="J48" s="1592">
        <v>28.7</v>
      </c>
    </row>
    <row r="49" spans="1:10" ht="15.75" customHeight="1">
      <c r="A49" s="1372" t="s">
        <v>28</v>
      </c>
      <c r="B49" s="1590" t="s">
        <v>455</v>
      </c>
      <c r="C49" s="1591">
        <v>9.27</v>
      </c>
      <c r="D49" s="1592">
        <v>13.21</v>
      </c>
      <c r="E49" s="1593">
        <v>7.27</v>
      </c>
      <c r="F49" s="1594">
        <v>10.97</v>
      </c>
      <c r="G49" s="1593">
        <v>15.48</v>
      </c>
      <c r="H49" s="1592">
        <v>19.32</v>
      </c>
      <c r="I49" s="1593">
        <v>15.74</v>
      </c>
      <c r="J49" s="1592">
        <v>20.73</v>
      </c>
    </row>
    <row r="50" spans="1:10" ht="15.75" customHeight="1">
      <c r="A50" s="1372" t="s">
        <v>29</v>
      </c>
      <c r="B50" s="1590" t="s">
        <v>455</v>
      </c>
      <c r="C50" s="1591">
        <v>100</v>
      </c>
      <c r="D50" s="1592">
        <v>100</v>
      </c>
      <c r="E50" s="1593">
        <v>61.57</v>
      </c>
      <c r="F50" s="1594">
        <v>58.6</v>
      </c>
      <c r="G50" s="1593">
        <v>38.07</v>
      </c>
      <c r="H50" s="1592">
        <v>41.1</v>
      </c>
      <c r="I50" s="1593">
        <v>32.21</v>
      </c>
      <c r="J50" s="1592">
        <v>33.98</v>
      </c>
    </row>
    <row r="51" spans="1:10" ht="15.75" customHeight="1">
      <c r="A51" s="1372" t="s">
        <v>30</v>
      </c>
      <c r="B51" s="1590" t="s">
        <v>455</v>
      </c>
      <c r="C51" s="1591">
        <v>58.35</v>
      </c>
      <c r="D51" s="1592">
        <v>60.61</v>
      </c>
      <c r="E51" s="1593">
        <v>59.74</v>
      </c>
      <c r="F51" s="1594">
        <v>62.93</v>
      </c>
      <c r="G51" s="1593">
        <v>55.69</v>
      </c>
      <c r="H51" s="1592">
        <v>56.71</v>
      </c>
      <c r="I51" s="1593">
        <v>57.02</v>
      </c>
      <c r="J51" s="1592">
        <v>58.64</v>
      </c>
    </row>
    <row r="52" spans="1:10" ht="15.75" customHeight="1">
      <c r="A52" s="1372" t="s">
        <v>31</v>
      </c>
      <c r="B52" s="1590" t="s">
        <v>455</v>
      </c>
      <c r="C52" s="1591">
        <v>31.02</v>
      </c>
      <c r="D52" s="1592">
        <v>29.44</v>
      </c>
      <c r="E52" s="1593">
        <v>28.87</v>
      </c>
      <c r="F52" s="1594">
        <v>26.41</v>
      </c>
      <c r="G52" s="1593">
        <v>35.41</v>
      </c>
      <c r="H52" s="1592">
        <v>34.69</v>
      </c>
      <c r="I52" s="1593">
        <v>34.14</v>
      </c>
      <c r="J52" s="1592">
        <v>33.23</v>
      </c>
    </row>
    <row r="53" spans="1:10" ht="15.75" customHeight="1">
      <c r="A53" s="1372" t="s">
        <v>32</v>
      </c>
      <c r="B53" s="1590" t="s">
        <v>455</v>
      </c>
      <c r="C53" s="1591">
        <v>10.63</v>
      </c>
      <c r="D53" s="1592">
        <v>9.95</v>
      </c>
      <c r="E53" s="1593">
        <v>11.39</v>
      </c>
      <c r="F53" s="1594">
        <v>10.66</v>
      </c>
      <c r="G53" s="1593">
        <v>8.9</v>
      </c>
      <c r="H53" s="1592">
        <v>8.6</v>
      </c>
      <c r="I53" s="1593">
        <v>8.84</v>
      </c>
      <c r="J53" s="1592">
        <v>8.13</v>
      </c>
    </row>
    <row r="54" spans="1:10" ht="15.75" customHeight="1">
      <c r="A54" s="1372" t="s">
        <v>33</v>
      </c>
      <c r="B54" s="1590" t="s">
        <v>455</v>
      </c>
      <c r="C54" s="1591">
        <v>76.58</v>
      </c>
      <c r="D54" s="1592">
        <v>73.22</v>
      </c>
      <c r="E54" s="1593">
        <v>75.75</v>
      </c>
      <c r="F54" s="1594">
        <v>73.06</v>
      </c>
      <c r="G54" s="1593">
        <v>77.59</v>
      </c>
      <c r="H54" s="1592">
        <v>73.37</v>
      </c>
      <c r="I54" s="1593">
        <v>77.28</v>
      </c>
      <c r="J54" s="1592">
        <v>73.9</v>
      </c>
    </row>
    <row r="55" spans="1:10" ht="15.75" customHeight="1">
      <c r="A55" s="1372" t="s">
        <v>34</v>
      </c>
      <c r="B55" s="1590" t="s">
        <v>455</v>
      </c>
      <c r="C55" s="1591">
        <v>20.5</v>
      </c>
      <c r="D55" s="1592">
        <v>22.34</v>
      </c>
      <c r="E55" s="1593">
        <v>22.27</v>
      </c>
      <c r="F55" s="1594">
        <v>23.97</v>
      </c>
      <c r="G55" s="1593">
        <v>18.38</v>
      </c>
      <c r="H55" s="1592">
        <v>20.78</v>
      </c>
      <c r="I55" s="1593">
        <v>18.71</v>
      </c>
      <c r="J55" s="1592">
        <v>20.33</v>
      </c>
    </row>
    <row r="56" spans="1:10" ht="15.75" customHeight="1">
      <c r="A56" s="1372" t="s">
        <v>35</v>
      </c>
      <c r="B56" s="1590" t="s">
        <v>36</v>
      </c>
      <c r="C56" s="1595">
        <v>4</v>
      </c>
      <c r="D56" s="1596">
        <v>6</v>
      </c>
      <c r="E56" s="1597">
        <v>2</v>
      </c>
      <c r="F56" s="1598">
        <v>1</v>
      </c>
      <c r="G56" s="1597">
        <v>2</v>
      </c>
      <c r="H56" s="1596">
        <v>5</v>
      </c>
      <c r="I56" s="1597">
        <v>2</v>
      </c>
      <c r="J56" s="1596">
        <v>5</v>
      </c>
    </row>
    <row r="57" spans="1:10" ht="15.75" customHeight="1" thickBot="1">
      <c r="A57" s="1501" t="s">
        <v>37</v>
      </c>
      <c r="B57" s="1599" t="s">
        <v>36</v>
      </c>
      <c r="C57" s="1600">
        <v>75</v>
      </c>
      <c r="D57" s="1601">
        <v>75</v>
      </c>
      <c r="E57" s="1603">
        <v>12</v>
      </c>
      <c r="F57" s="1604">
        <v>14</v>
      </c>
      <c r="G57" s="1603">
        <v>63</v>
      </c>
      <c r="H57" s="1601">
        <v>61</v>
      </c>
      <c r="I57" s="1603">
        <v>61</v>
      </c>
      <c r="J57" s="1601">
        <v>56</v>
      </c>
    </row>
    <row r="58" s="51" customFormat="1" ht="20.25" customHeight="1">
      <c r="A58" s="51" t="s">
        <v>1459</v>
      </c>
    </row>
    <row r="59" s="51" customFormat="1" ht="15" customHeight="1">
      <c r="A59" s="1160" t="s">
        <v>1460</v>
      </c>
    </row>
  </sheetData>
  <mergeCells count="1">
    <mergeCell ref="A3:A4"/>
  </mergeCells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H25" sqref="H25"/>
    </sheetView>
  </sheetViews>
  <sheetFormatPr defaultColWidth="9.00390625" defaultRowHeight="12.75"/>
  <cols>
    <col min="1" max="1" width="34.375" style="0" customWidth="1"/>
    <col min="2" max="2" width="8.125" style="0" customWidth="1"/>
    <col min="3" max="10" width="6.75390625" style="0" customWidth="1"/>
  </cols>
  <sheetData>
    <row r="1" ht="16.5">
      <c r="A1" s="86" t="s">
        <v>1815</v>
      </c>
    </row>
    <row r="2" ht="16.5" thickBot="1">
      <c r="J2" s="3" t="s">
        <v>38</v>
      </c>
    </row>
    <row r="3" spans="1:10" ht="24.75" customHeight="1">
      <c r="A3" s="2104" t="s">
        <v>431</v>
      </c>
      <c r="B3" s="1576" t="s">
        <v>345</v>
      </c>
      <c r="C3" s="1605" t="s">
        <v>1642</v>
      </c>
      <c r="D3" s="1606"/>
      <c r="E3" s="1605" t="s">
        <v>1643</v>
      </c>
      <c r="F3" s="1606"/>
      <c r="G3" s="1607" t="s">
        <v>1674</v>
      </c>
      <c r="H3" s="1578"/>
      <c r="I3" s="1607" t="s">
        <v>1673</v>
      </c>
      <c r="J3" s="1578"/>
    </row>
    <row r="4" spans="1:10" ht="15.75" thickBot="1">
      <c r="A4" s="2105"/>
      <c r="B4" s="1581" t="s">
        <v>632</v>
      </c>
      <c r="C4" s="1582">
        <v>2000</v>
      </c>
      <c r="D4" s="1583">
        <v>2001</v>
      </c>
      <c r="E4" s="1582">
        <v>2000</v>
      </c>
      <c r="F4" s="1583">
        <v>2001</v>
      </c>
      <c r="G4" s="1582">
        <v>2000</v>
      </c>
      <c r="H4" s="1583">
        <v>2001</v>
      </c>
      <c r="I4" s="1582">
        <v>2000</v>
      </c>
      <c r="J4" s="1583">
        <v>2001</v>
      </c>
    </row>
    <row r="5" spans="1:10" ht="14.25" customHeight="1">
      <c r="A5" s="1584" t="s">
        <v>1818</v>
      </c>
      <c r="B5" s="1585" t="s">
        <v>1819</v>
      </c>
      <c r="C5" s="1588">
        <v>96.96</v>
      </c>
      <c r="D5" s="1587">
        <v>96.58</v>
      </c>
      <c r="E5" s="1588">
        <v>108.76</v>
      </c>
      <c r="F5" s="1589">
        <v>109.97</v>
      </c>
      <c r="G5" s="1588">
        <v>102.01</v>
      </c>
      <c r="H5" s="1587">
        <v>99.88</v>
      </c>
      <c r="I5" s="1608">
        <v>101.1</v>
      </c>
      <c r="J5" s="1587">
        <v>97.65</v>
      </c>
    </row>
    <row r="6" spans="1:10" ht="14.25" customHeight="1">
      <c r="A6" s="1500" t="s">
        <v>1820</v>
      </c>
      <c r="B6" s="1590" t="s">
        <v>455</v>
      </c>
      <c r="C6" s="1593">
        <v>2.72</v>
      </c>
      <c r="D6" s="1592">
        <v>3.13</v>
      </c>
      <c r="E6" s="1593">
        <v>-8.1</v>
      </c>
      <c r="F6" s="1594">
        <v>-9.1</v>
      </c>
      <c r="G6" s="1593">
        <v>-2.12</v>
      </c>
      <c r="H6" s="1592">
        <v>-0.09</v>
      </c>
      <c r="I6" s="1609">
        <v>-1.47</v>
      </c>
      <c r="J6" s="1592">
        <v>1.9</v>
      </c>
    </row>
    <row r="7" spans="1:10" ht="14.25" customHeight="1">
      <c r="A7" s="1500" t="s">
        <v>1821</v>
      </c>
      <c r="B7" s="1590" t="s">
        <v>455</v>
      </c>
      <c r="C7" s="1593">
        <v>2.04</v>
      </c>
      <c r="D7" s="1592">
        <v>2.46</v>
      </c>
      <c r="E7" s="1593">
        <v>-5.76</v>
      </c>
      <c r="F7" s="1594">
        <v>-6.26</v>
      </c>
      <c r="G7" s="1593">
        <v>-1.47</v>
      </c>
      <c r="H7" s="1592">
        <v>-0.06</v>
      </c>
      <c r="I7" s="1609">
        <v>-1.13</v>
      </c>
      <c r="J7" s="1592">
        <v>1.48</v>
      </c>
    </row>
    <row r="8" spans="1:10" ht="14.25" customHeight="1">
      <c r="A8" s="1500" t="s">
        <v>1822</v>
      </c>
      <c r="B8" s="1590" t="s">
        <v>455</v>
      </c>
      <c r="C8" s="1593">
        <v>3.09</v>
      </c>
      <c r="D8" s="1592">
        <v>3.97</v>
      </c>
      <c r="E8" s="1593">
        <v>-9.49</v>
      </c>
      <c r="F8" s="1594">
        <v>-10.68</v>
      </c>
      <c r="G8" s="1593">
        <v>-2.31</v>
      </c>
      <c r="H8" s="1592">
        <v>-0.1</v>
      </c>
      <c r="I8" s="1609">
        <v>-1.75</v>
      </c>
      <c r="J8" s="1592">
        <v>2.36</v>
      </c>
    </row>
    <row r="9" spans="1:10" ht="14.25" customHeight="1">
      <c r="A9" s="1500" t="s">
        <v>1823</v>
      </c>
      <c r="B9" s="1590" t="s">
        <v>455</v>
      </c>
      <c r="C9" s="1593">
        <v>4.43</v>
      </c>
      <c r="D9" s="1592">
        <v>4.82</v>
      </c>
      <c r="E9" s="1593">
        <v>-14.47</v>
      </c>
      <c r="F9" s="1594">
        <v>-15.58</v>
      </c>
      <c r="G9" s="1593">
        <v>-3.9</v>
      </c>
      <c r="H9" s="1592">
        <v>-0.15</v>
      </c>
      <c r="I9" s="1609">
        <v>-2.23</v>
      </c>
      <c r="J9" s="1592">
        <v>2.58</v>
      </c>
    </row>
    <row r="10" spans="1:10" ht="14.25" customHeight="1">
      <c r="A10" s="1500" t="s">
        <v>1824</v>
      </c>
      <c r="B10" s="1590" t="s">
        <v>1825</v>
      </c>
      <c r="C10" s="1593">
        <v>1.63</v>
      </c>
      <c r="D10" s="1592">
        <v>1.54</v>
      </c>
      <c r="E10" s="1593">
        <v>1.79</v>
      </c>
      <c r="F10" s="1594">
        <v>1.71</v>
      </c>
      <c r="G10" s="1593">
        <v>1.84</v>
      </c>
      <c r="H10" s="1592">
        <v>1.7</v>
      </c>
      <c r="I10" s="1609">
        <v>1.51</v>
      </c>
      <c r="J10" s="1592">
        <v>1.35</v>
      </c>
    </row>
    <row r="11" spans="1:10" ht="14.25" customHeight="1">
      <c r="A11" s="1500" t="s">
        <v>1826</v>
      </c>
      <c r="B11" s="1590" t="s">
        <v>455</v>
      </c>
      <c r="C11" s="1593">
        <v>8.65</v>
      </c>
      <c r="D11" s="1592">
        <v>9.99</v>
      </c>
      <c r="E11" s="1593">
        <v>10.71</v>
      </c>
      <c r="F11" s="1594">
        <v>10.84</v>
      </c>
      <c r="G11" s="1593">
        <v>10.02</v>
      </c>
      <c r="H11" s="1592">
        <v>10.65</v>
      </c>
      <c r="I11" s="1609">
        <v>9.2</v>
      </c>
      <c r="J11" s="1592">
        <v>9.73</v>
      </c>
    </row>
    <row r="12" spans="1:10" ht="14.25" customHeight="1">
      <c r="A12" s="1500" t="s">
        <v>1827</v>
      </c>
      <c r="B12" s="1590" t="s">
        <v>455</v>
      </c>
      <c r="C12" s="1593">
        <v>13.28</v>
      </c>
      <c r="D12" s="1592">
        <v>9.87</v>
      </c>
      <c r="E12" s="1593">
        <v>14.62</v>
      </c>
      <c r="F12" s="1594">
        <v>13.89</v>
      </c>
      <c r="G12" s="1593">
        <v>17.47</v>
      </c>
      <c r="H12" s="1592">
        <v>14.21</v>
      </c>
      <c r="I12" s="1609">
        <v>9.19</v>
      </c>
      <c r="J12" s="1592">
        <v>5.95</v>
      </c>
    </row>
    <row r="13" spans="1:10" ht="14.25" customHeight="1">
      <c r="A13" s="1500" t="s">
        <v>1828</v>
      </c>
      <c r="B13" s="1590" t="s">
        <v>455</v>
      </c>
      <c r="C13" s="1593">
        <v>15.57</v>
      </c>
      <c r="D13" s="1592">
        <v>14.86</v>
      </c>
      <c r="E13" s="1593">
        <v>16.27</v>
      </c>
      <c r="F13" s="1594">
        <v>16.25</v>
      </c>
      <c r="G13" s="1593">
        <v>16.84</v>
      </c>
      <c r="H13" s="1592">
        <v>16.12</v>
      </c>
      <c r="I13" s="1609">
        <v>15.56</v>
      </c>
      <c r="J13" s="1592">
        <v>15.63</v>
      </c>
    </row>
    <row r="14" spans="1:10" ht="14.25" customHeight="1">
      <c r="A14" s="1500" t="s">
        <v>1829</v>
      </c>
      <c r="B14" s="1590" t="s">
        <v>455</v>
      </c>
      <c r="C14" s="1593">
        <v>21.39</v>
      </c>
      <c r="D14" s="1592">
        <v>20.5</v>
      </c>
      <c r="E14" s="1593">
        <v>22.44</v>
      </c>
      <c r="F14" s="1594">
        <v>22.36</v>
      </c>
      <c r="G14" s="1593">
        <v>23.14</v>
      </c>
      <c r="H14" s="1592">
        <v>22.19</v>
      </c>
      <c r="I14" s="1609">
        <v>21.47</v>
      </c>
      <c r="J14" s="1592">
        <v>21.6</v>
      </c>
    </row>
    <row r="15" spans="1:10" ht="14.25" customHeight="1">
      <c r="A15" s="1500" t="s">
        <v>1830</v>
      </c>
      <c r="B15" s="1590" t="s">
        <v>1831</v>
      </c>
      <c r="C15" s="1593">
        <v>4.53</v>
      </c>
      <c r="D15" s="1592">
        <v>5.12</v>
      </c>
      <c r="E15" s="1593">
        <v>3.78</v>
      </c>
      <c r="F15" s="1594">
        <v>3.94</v>
      </c>
      <c r="G15" s="1593">
        <v>3.76</v>
      </c>
      <c r="H15" s="1592">
        <v>4.31</v>
      </c>
      <c r="I15" s="1609">
        <v>4.61</v>
      </c>
      <c r="J15" s="1592">
        <v>5.29</v>
      </c>
    </row>
    <row r="16" spans="1:10" ht="14.25" customHeight="1">
      <c r="A16" s="1500" t="s">
        <v>1832</v>
      </c>
      <c r="B16" s="1590" t="s">
        <v>1831</v>
      </c>
      <c r="C16" s="1593">
        <v>1.2</v>
      </c>
      <c r="D16" s="1592">
        <v>1.55</v>
      </c>
      <c r="E16" s="1593">
        <v>0.71</v>
      </c>
      <c r="F16" s="1594">
        <v>0.76</v>
      </c>
      <c r="G16" s="1593">
        <v>0.76</v>
      </c>
      <c r="H16" s="1592">
        <v>1.08</v>
      </c>
      <c r="I16" s="1609">
        <v>1.33</v>
      </c>
      <c r="J16" s="1592">
        <v>1.83</v>
      </c>
    </row>
    <row r="17" spans="1:10" ht="14.25" customHeight="1">
      <c r="A17" s="1500" t="s">
        <v>1833</v>
      </c>
      <c r="B17" s="1590" t="s">
        <v>1834</v>
      </c>
      <c r="C17" s="1597">
        <v>777</v>
      </c>
      <c r="D17" s="1596">
        <v>887</v>
      </c>
      <c r="E17" s="1597">
        <v>615</v>
      </c>
      <c r="F17" s="1598">
        <v>643</v>
      </c>
      <c r="G17" s="1597">
        <v>644</v>
      </c>
      <c r="H17" s="1596">
        <v>741</v>
      </c>
      <c r="I17" s="1610">
        <v>754</v>
      </c>
      <c r="J17" s="1596">
        <v>879</v>
      </c>
    </row>
    <row r="18" spans="1:10" ht="14.25" customHeight="1">
      <c r="A18" s="1500" t="s">
        <v>1835</v>
      </c>
      <c r="B18" s="1590" t="s">
        <v>1834</v>
      </c>
      <c r="C18" s="1597">
        <v>141</v>
      </c>
      <c r="D18" s="1596">
        <v>197</v>
      </c>
      <c r="E18" s="1597">
        <v>77</v>
      </c>
      <c r="F18" s="1598">
        <v>87</v>
      </c>
      <c r="G18" s="1597">
        <v>84</v>
      </c>
      <c r="H18" s="1596">
        <v>129</v>
      </c>
      <c r="I18" s="1610">
        <v>157</v>
      </c>
      <c r="J18" s="1596">
        <v>246</v>
      </c>
    </row>
    <row r="19" spans="1:10" ht="14.25" customHeight="1">
      <c r="A19" s="1500" t="s">
        <v>1836</v>
      </c>
      <c r="B19" s="1590" t="s">
        <v>1825</v>
      </c>
      <c r="C19" s="1597">
        <v>9614</v>
      </c>
      <c r="D19" s="1596">
        <v>10523</v>
      </c>
      <c r="E19" s="1597">
        <v>8968</v>
      </c>
      <c r="F19" s="1598">
        <v>9495</v>
      </c>
      <c r="G19" s="1597">
        <v>9067</v>
      </c>
      <c r="H19" s="1596">
        <v>9857</v>
      </c>
      <c r="I19" s="1610">
        <v>9770</v>
      </c>
      <c r="J19" s="1596">
        <v>11089</v>
      </c>
    </row>
    <row r="20" spans="1:10" ht="14.25" customHeight="1">
      <c r="A20" s="1500" t="s">
        <v>1837</v>
      </c>
      <c r="B20" s="1590" t="s">
        <v>1838</v>
      </c>
      <c r="C20" s="1593">
        <v>4.5</v>
      </c>
      <c r="D20" s="1592">
        <v>4.31</v>
      </c>
      <c r="E20" s="1593">
        <v>4.46</v>
      </c>
      <c r="F20" s="1594">
        <v>4.04</v>
      </c>
      <c r="G20" s="1593">
        <v>3.97</v>
      </c>
      <c r="H20" s="1592">
        <v>3.7</v>
      </c>
      <c r="I20" s="1609">
        <v>5.63</v>
      </c>
      <c r="J20" s="1592">
        <v>5.4</v>
      </c>
    </row>
    <row r="21" spans="1:10" ht="14.25" customHeight="1">
      <c r="A21" s="1500" t="s">
        <v>1839</v>
      </c>
      <c r="B21" s="1590" t="s">
        <v>455</v>
      </c>
      <c r="C21" s="1593">
        <v>40.29</v>
      </c>
      <c r="D21" s="1592">
        <v>37.38</v>
      </c>
      <c r="E21" s="1593">
        <v>44.27</v>
      </c>
      <c r="F21" s="1594">
        <v>44.4</v>
      </c>
      <c r="G21" s="1593">
        <v>44.55</v>
      </c>
      <c r="H21" s="1592">
        <v>41.81</v>
      </c>
      <c r="I21" s="1609">
        <v>40.71</v>
      </c>
      <c r="J21" s="1592">
        <v>37.36</v>
      </c>
    </row>
    <row r="22" spans="1:10" ht="14.25" customHeight="1">
      <c r="A22" s="1500" t="s">
        <v>0</v>
      </c>
      <c r="B22" s="1590" t="s">
        <v>455</v>
      </c>
      <c r="C22" s="1593">
        <v>26.49</v>
      </c>
      <c r="D22" s="1592">
        <v>30.17</v>
      </c>
      <c r="E22" s="1593">
        <v>18.7</v>
      </c>
      <c r="F22" s="1594">
        <v>19.22</v>
      </c>
      <c r="G22" s="1593">
        <v>20.22</v>
      </c>
      <c r="H22" s="1592">
        <v>25.1</v>
      </c>
      <c r="I22" s="1609">
        <v>28.81</v>
      </c>
      <c r="J22" s="1592">
        <v>34.65</v>
      </c>
    </row>
    <row r="23" spans="1:10" ht="14.25" customHeight="1">
      <c r="A23" s="1500" t="s">
        <v>1</v>
      </c>
      <c r="B23" s="1590" t="s">
        <v>1831</v>
      </c>
      <c r="C23" s="1593">
        <v>1.11</v>
      </c>
      <c r="D23" s="1592">
        <v>0.97</v>
      </c>
      <c r="E23" s="1593">
        <v>1.43</v>
      </c>
      <c r="F23" s="1594">
        <v>1.47</v>
      </c>
      <c r="G23" s="1593">
        <v>1.44</v>
      </c>
      <c r="H23" s="1592">
        <v>1.27</v>
      </c>
      <c r="I23" s="1609">
        <v>1</v>
      </c>
      <c r="J23" s="1592">
        <v>0.85</v>
      </c>
    </row>
    <row r="24" spans="1:10" ht="14.25" customHeight="1">
      <c r="A24" s="1500" t="s">
        <v>2</v>
      </c>
      <c r="B24" s="1590" t="s">
        <v>455</v>
      </c>
      <c r="C24" s="1593">
        <v>90.48</v>
      </c>
      <c r="D24" s="1592">
        <v>103</v>
      </c>
      <c r="E24" s="1593">
        <v>69.83</v>
      </c>
      <c r="F24" s="1594">
        <v>67.95</v>
      </c>
      <c r="G24" s="1593">
        <v>69.48</v>
      </c>
      <c r="H24" s="1592">
        <v>79.01</v>
      </c>
      <c r="I24" s="1609">
        <v>99.97</v>
      </c>
      <c r="J24" s="1592">
        <v>117.65</v>
      </c>
    </row>
    <row r="25" spans="1:10" ht="14.25" customHeight="1">
      <c r="A25" s="1500" t="s">
        <v>3</v>
      </c>
      <c r="B25" s="1590" t="s">
        <v>1831</v>
      </c>
      <c r="C25" s="1593">
        <v>0.24</v>
      </c>
      <c r="D25" s="1592">
        <v>0.31</v>
      </c>
      <c r="E25" s="1593">
        <v>0.13</v>
      </c>
      <c r="F25" s="1594">
        <v>0.13</v>
      </c>
      <c r="G25" s="1593">
        <v>0.14</v>
      </c>
      <c r="H25" s="1592">
        <v>0.2</v>
      </c>
      <c r="I25" s="1609">
        <v>0.29</v>
      </c>
      <c r="J25" s="1592">
        <v>0.41</v>
      </c>
    </row>
    <row r="26" spans="1:10" ht="14.25" customHeight="1">
      <c r="A26" s="1500" t="s">
        <v>4</v>
      </c>
      <c r="B26" s="1590" t="s">
        <v>1834</v>
      </c>
      <c r="C26" s="1597">
        <v>588</v>
      </c>
      <c r="D26" s="1596">
        <v>634</v>
      </c>
      <c r="E26" s="1597">
        <v>589</v>
      </c>
      <c r="F26" s="1598">
        <v>665</v>
      </c>
      <c r="G26" s="1597">
        <v>599</v>
      </c>
      <c r="H26" s="1596">
        <v>650</v>
      </c>
      <c r="I26" s="1610">
        <v>547</v>
      </c>
      <c r="J26" s="1596">
        <v>603</v>
      </c>
    </row>
    <row r="27" spans="1:10" ht="14.25" customHeight="1">
      <c r="A27" s="1372" t="s">
        <v>5</v>
      </c>
      <c r="B27" s="1590" t="s">
        <v>6</v>
      </c>
      <c r="C27" s="1597">
        <v>141</v>
      </c>
      <c r="D27" s="1596">
        <v>133</v>
      </c>
      <c r="E27" s="1597">
        <v>152</v>
      </c>
      <c r="F27" s="1598">
        <v>151</v>
      </c>
      <c r="G27" s="1597">
        <v>158</v>
      </c>
      <c r="H27" s="1596">
        <v>150</v>
      </c>
      <c r="I27" s="1610">
        <v>138</v>
      </c>
      <c r="J27" s="1596">
        <v>134</v>
      </c>
    </row>
    <row r="28" spans="1:10" ht="14.25" customHeight="1">
      <c r="A28" s="1372" t="s">
        <v>7</v>
      </c>
      <c r="B28" s="1590" t="s">
        <v>6</v>
      </c>
      <c r="C28" s="1597">
        <v>93</v>
      </c>
      <c r="D28" s="1596">
        <v>92</v>
      </c>
      <c r="E28" s="1597">
        <v>141</v>
      </c>
      <c r="F28" s="1598">
        <v>153</v>
      </c>
      <c r="G28" s="1597">
        <v>126</v>
      </c>
      <c r="H28" s="1596">
        <v>119</v>
      </c>
      <c r="I28" s="1610">
        <v>95</v>
      </c>
      <c r="J28" s="1596">
        <v>90</v>
      </c>
    </row>
    <row r="29" spans="1:10" ht="14.25" customHeight="1">
      <c r="A29" s="1372" t="s">
        <v>8</v>
      </c>
      <c r="B29" s="1590" t="s">
        <v>6</v>
      </c>
      <c r="C29" s="1597">
        <v>72</v>
      </c>
      <c r="D29" s="1596">
        <v>62</v>
      </c>
      <c r="E29" s="1597">
        <v>73</v>
      </c>
      <c r="F29" s="1598">
        <v>67</v>
      </c>
      <c r="G29" s="1597">
        <v>73</v>
      </c>
      <c r="H29" s="1596">
        <v>63</v>
      </c>
      <c r="I29" s="1610">
        <v>73</v>
      </c>
      <c r="J29" s="1596">
        <v>64</v>
      </c>
    </row>
    <row r="30" spans="1:10" ht="14.25" customHeight="1">
      <c r="A30" s="1372" t="s">
        <v>9</v>
      </c>
      <c r="B30" s="1590" t="s">
        <v>455</v>
      </c>
      <c r="C30" s="1593">
        <v>27.57</v>
      </c>
      <c r="D30" s="1592">
        <v>27.49</v>
      </c>
      <c r="E30" s="1593">
        <v>29.59</v>
      </c>
      <c r="F30" s="1594">
        <v>31.23</v>
      </c>
      <c r="G30" s="1593">
        <v>28.77</v>
      </c>
      <c r="H30" s="1592">
        <v>29</v>
      </c>
      <c r="I30" s="1609">
        <v>29.52</v>
      </c>
      <c r="J30" s="1592">
        <v>30.19</v>
      </c>
    </row>
    <row r="31" spans="1:10" ht="14.25" customHeight="1">
      <c r="A31" s="1372" t="s">
        <v>10</v>
      </c>
      <c r="B31" s="1590" t="s">
        <v>1831</v>
      </c>
      <c r="C31" s="1593">
        <v>2.09</v>
      </c>
      <c r="D31" s="1592">
        <v>2.18</v>
      </c>
      <c r="E31" s="1593">
        <v>2.83</v>
      </c>
      <c r="F31" s="1594">
        <v>3.27</v>
      </c>
      <c r="G31" s="1593">
        <v>2.73</v>
      </c>
      <c r="H31" s="1592">
        <v>2.79</v>
      </c>
      <c r="I31" s="1609">
        <v>2.02</v>
      </c>
      <c r="J31" s="1592">
        <v>2.04</v>
      </c>
    </row>
    <row r="32" spans="1:10" ht="14.25" customHeight="1">
      <c r="A32" s="1372" t="s">
        <v>11</v>
      </c>
      <c r="B32" s="1590" t="s">
        <v>1831</v>
      </c>
      <c r="C32" s="1593">
        <v>1.37</v>
      </c>
      <c r="D32" s="1592">
        <v>1.5</v>
      </c>
      <c r="E32" s="1593">
        <v>2.14</v>
      </c>
      <c r="F32" s="1594">
        <v>2.46</v>
      </c>
      <c r="G32" s="1593">
        <v>2.01</v>
      </c>
      <c r="H32" s="1592">
        <v>2.17</v>
      </c>
      <c r="I32" s="1609">
        <v>1.22</v>
      </c>
      <c r="J32" s="1592">
        <v>1.17</v>
      </c>
    </row>
    <row r="33" spans="1:10" ht="14.25" customHeight="1">
      <c r="A33" s="1372" t="s">
        <v>12</v>
      </c>
      <c r="B33" s="1590" t="s">
        <v>1831</v>
      </c>
      <c r="C33" s="1593">
        <v>0.64</v>
      </c>
      <c r="D33" s="1592">
        <v>0.58</v>
      </c>
      <c r="E33" s="1593">
        <v>0.37</v>
      </c>
      <c r="F33" s="1594">
        <v>0.28</v>
      </c>
      <c r="G33" s="1593">
        <v>0.45</v>
      </c>
      <c r="H33" s="1592">
        <v>0.43</v>
      </c>
      <c r="I33" s="1609">
        <v>0.62</v>
      </c>
      <c r="J33" s="1592">
        <v>0.58</v>
      </c>
    </row>
    <row r="34" spans="1:10" ht="14.25" customHeight="1">
      <c r="A34" s="1372" t="s">
        <v>13</v>
      </c>
      <c r="B34" s="1590" t="s">
        <v>1831</v>
      </c>
      <c r="C34" s="1593">
        <v>2.62</v>
      </c>
      <c r="D34" s="1592">
        <v>2.41</v>
      </c>
      <c r="E34" s="1593">
        <v>1.8</v>
      </c>
      <c r="F34" s="1594">
        <v>1.57</v>
      </c>
      <c r="G34" s="1593">
        <v>2.08</v>
      </c>
      <c r="H34" s="1592">
        <v>2.01</v>
      </c>
      <c r="I34" s="1609">
        <v>2.58</v>
      </c>
      <c r="J34" s="1592">
        <v>2.55</v>
      </c>
    </row>
    <row r="35" spans="1:10" ht="14.25" customHeight="1">
      <c r="A35" s="1372" t="s">
        <v>14</v>
      </c>
      <c r="B35" s="1590" t="s">
        <v>455</v>
      </c>
      <c r="C35" s="1593">
        <v>31.37</v>
      </c>
      <c r="D35" s="1592">
        <v>33.55</v>
      </c>
      <c r="E35" s="1593">
        <v>37.38</v>
      </c>
      <c r="F35" s="1594">
        <v>38.53</v>
      </c>
      <c r="G35" s="1593">
        <v>33.99</v>
      </c>
      <c r="H35" s="1592">
        <v>34.71</v>
      </c>
      <c r="I35" s="1609">
        <v>33.48</v>
      </c>
      <c r="J35" s="1592">
        <v>33.93</v>
      </c>
    </row>
    <row r="36" spans="1:10" ht="14.25" customHeight="1">
      <c r="A36" s="1372" t="s">
        <v>15</v>
      </c>
      <c r="B36" s="1590" t="s">
        <v>455</v>
      </c>
      <c r="C36" s="1593">
        <v>6.47</v>
      </c>
      <c r="D36" s="1592">
        <v>7.86</v>
      </c>
      <c r="E36" s="1593">
        <v>7.61</v>
      </c>
      <c r="F36" s="1594">
        <v>7.46</v>
      </c>
      <c r="G36" s="1593">
        <v>6.94</v>
      </c>
      <c r="H36" s="1592">
        <v>7.59</v>
      </c>
      <c r="I36" s="1609">
        <v>7.04</v>
      </c>
      <c r="J36" s="1592">
        <v>7.56</v>
      </c>
    </row>
    <row r="37" spans="1:10" ht="14.25" customHeight="1">
      <c r="A37" s="1372" t="s">
        <v>16</v>
      </c>
      <c r="B37" s="1590" t="s">
        <v>455</v>
      </c>
      <c r="C37" s="1593">
        <v>9.83</v>
      </c>
      <c r="D37" s="1592">
        <v>12.65</v>
      </c>
      <c r="E37" s="1593">
        <v>12.55</v>
      </c>
      <c r="F37" s="1594">
        <v>12.73</v>
      </c>
      <c r="G37" s="1593">
        <v>10.92</v>
      </c>
      <c r="H37" s="1592">
        <v>12.42</v>
      </c>
      <c r="I37" s="1609">
        <v>10.95</v>
      </c>
      <c r="J37" s="1592">
        <v>12.09</v>
      </c>
    </row>
    <row r="38" spans="1:10" ht="14.25" customHeight="1">
      <c r="A38" s="1372" t="s">
        <v>17</v>
      </c>
      <c r="B38" s="1590" t="s">
        <v>455</v>
      </c>
      <c r="C38" s="1593">
        <v>209.65</v>
      </c>
      <c r="D38" s="1592">
        <v>185.12</v>
      </c>
      <c r="E38" s="1593">
        <v>162.33</v>
      </c>
      <c r="F38" s="1594">
        <v>152.14</v>
      </c>
      <c r="G38" s="1593">
        <v>186.91</v>
      </c>
      <c r="H38" s="1592">
        <v>176.21</v>
      </c>
      <c r="I38" s="1609">
        <v>191.89</v>
      </c>
      <c r="J38" s="1592">
        <v>184.32</v>
      </c>
    </row>
    <row r="39" spans="1:10" ht="14.25" customHeight="1">
      <c r="A39" s="1372" t="s">
        <v>18</v>
      </c>
      <c r="B39" s="1590" t="s">
        <v>1834</v>
      </c>
      <c r="C39" s="1597">
        <v>21286</v>
      </c>
      <c r="D39" s="1596">
        <v>23136</v>
      </c>
      <c r="E39" s="1597">
        <v>22154</v>
      </c>
      <c r="F39" s="1598">
        <v>21679</v>
      </c>
      <c r="G39" s="1597">
        <v>19992</v>
      </c>
      <c r="H39" s="1596">
        <v>20686</v>
      </c>
      <c r="I39" s="1610">
        <v>24991</v>
      </c>
      <c r="J39" s="1596">
        <v>26684</v>
      </c>
    </row>
    <row r="40" spans="1:10" ht="14.25" customHeight="1">
      <c r="A40" s="1372" t="s">
        <v>19</v>
      </c>
      <c r="B40" s="1590" t="s">
        <v>1834</v>
      </c>
      <c r="C40" s="1597">
        <v>4388</v>
      </c>
      <c r="D40" s="1596">
        <v>5419</v>
      </c>
      <c r="E40" s="1597">
        <v>4513</v>
      </c>
      <c r="F40" s="1598">
        <v>4198</v>
      </c>
      <c r="G40" s="1597">
        <v>4080</v>
      </c>
      <c r="H40" s="1596">
        <v>4526</v>
      </c>
      <c r="I40" s="1610">
        <v>5251</v>
      </c>
      <c r="J40" s="1596">
        <v>5944</v>
      </c>
    </row>
    <row r="41" spans="1:10" ht="14.25" customHeight="1">
      <c r="A41" s="1372" t="s">
        <v>20</v>
      </c>
      <c r="B41" s="1590" t="s">
        <v>455</v>
      </c>
      <c r="C41" s="1593">
        <v>45.93</v>
      </c>
      <c r="D41" s="1592">
        <v>51.11</v>
      </c>
      <c r="E41" s="1593">
        <v>39.8</v>
      </c>
      <c r="F41" s="1594">
        <v>40.21</v>
      </c>
      <c r="G41" s="1593">
        <v>37.66</v>
      </c>
      <c r="H41" s="1592">
        <v>41.9</v>
      </c>
      <c r="I41" s="1609">
        <v>50.63</v>
      </c>
      <c r="J41" s="1592">
        <v>57.34</v>
      </c>
    </row>
    <row r="42" spans="1:10" ht="14.25" customHeight="1">
      <c r="A42" s="1372" t="s">
        <v>21</v>
      </c>
      <c r="B42" s="1590" t="s">
        <v>455</v>
      </c>
      <c r="C42" s="1593">
        <v>74.22</v>
      </c>
      <c r="D42" s="1592">
        <v>83.19</v>
      </c>
      <c r="E42" s="1593">
        <v>60.08</v>
      </c>
      <c r="F42" s="1594">
        <v>59.36</v>
      </c>
      <c r="G42" s="1593">
        <v>56.59</v>
      </c>
      <c r="H42" s="1592">
        <v>63.52</v>
      </c>
      <c r="I42" s="1609">
        <v>85.85</v>
      </c>
      <c r="J42" s="1592">
        <v>99.12</v>
      </c>
    </row>
    <row r="43" spans="1:10" ht="14.25" customHeight="1">
      <c r="A43" s="1372" t="s">
        <v>22</v>
      </c>
      <c r="B43" s="1590" t="s">
        <v>455</v>
      </c>
      <c r="C43" s="1593">
        <v>124.26</v>
      </c>
      <c r="D43" s="1592">
        <v>137.07</v>
      </c>
      <c r="E43" s="1593">
        <v>122.6</v>
      </c>
      <c r="F43" s="1594">
        <v>129.31</v>
      </c>
      <c r="G43" s="1593">
        <v>116.69</v>
      </c>
      <c r="H43" s="1592">
        <v>127.54</v>
      </c>
      <c r="I43" s="1609">
        <v>127.57</v>
      </c>
      <c r="J43" s="1592">
        <v>140.44</v>
      </c>
    </row>
    <row r="44" spans="1:10" ht="14.25" customHeight="1">
      <c r="A44" s="1372" t="s">
        <v>23</v>
      </c>
      <c r="B44" s="1590" t="s">
        <v>455</v>
      </c>
      <c r="C44" s="1593">
        <v>46.43</v>
      </c>
      <c r="D44" s="1592">
        <v>46.14</v>
      </c>
      <c r="E44" s="1593">
        <v>46.97</v>
      </c>
      <c r="F44" s="1594">
        <v>46.2</v>
      </c>
      <c r="G44" s="1593">
        <v>44.75</v>
      </c>
      <c r="H44" s="1592">
        <v>44.36</v>
      </c>
      <c r="I44" s="1609">
        <v>51.02</v>
      </c>
      <c r="J44" s="1592">
        <v>50.24</v>
      </c>
    </row>
    <row r="45" spans="1:10" ht="14.25" customHeight="1">
      <c r="A45" s="1372" t="s">
        <v>24</v>
      </c>
      <c r="B45" s="1590" t="s">
        <v>455</v>
      </c>
      <c r="C45" s="1593">
        <v>35.16</v>
      </c>
      <c r="D45" s="1592">
        <v>40.67</v>
      </c>
      <c r="E45" s="1593">
        <v>33.09</v>
      </c>
      <c r="F45" s="1594">
        <v>30.59</v>
      </c>
      <c r="G45" s="1593">
        <v>31.03</v>
      </c>
      <c r="H45" s="1592">
        <v>35.58</v>
      </c>
      <c r="I45" s="1609">
        <v>41.39</v>
      </c>
      <c r="J45" s="1592">
        <v>44.74</v>
      </c>
    </row>
    <row r="46" spans="1:10" ht="14.25" customHeight="1">
      <c r="A46" s="1372" t="s">
        <v>25</v>
      </c>
      <c r="B46" s="1590" t="s">
        <v>455</v>
      </c>
      <c r="C46" s="1593">
        <v>33.86</v>
      </c>
      <c r="D46" s="1592">
        <v>30.15</v>
      </c>
      <c r="E46" s="1593">
        <v>23.32</v>
      </c>
      <c r="F46" s="1594">
        <v>31.73</v>
      </c>
      <c r="G46" s="1593">
        <v>35.52</v>
      </c>
      <c r="H46" s="1592">
        <v>33.55</v>
      </c>
      <c r="I46" s="1609">
        <v>18.92</v>
      </c>
      <c r="J46" s="1592">
        <v>22.92</v>
      </c>
    </row>
    <row r="47" spans="1:10" ht="14.25" customHeight="1">
      <c r="A47" s="1372" t="s">
        <v>26</v>
      </c>
      <c r="B47" s="1590" t="s">
        <v>455</v>
      </c>
      <c r="C47" s="1593">
        <v>0.2</v>
      </c>
      <c r="D47" s="1592">
        <v>0.21</v>
      </c>
      <c r="E47" s="1593">
        <v>0.12</v>
      </c>
      <c r="F47" s="1594">
        <v>3.92</v>
      </c>
      <c r="G47" s="1593">
        <v>0.09</v>
      </c>
      <c r="H47" s="1592">
        <v>1.04</v>
      </c>
      <c r="I47" s="1609">
        <v>0.39</v>
      </c>
      <c r="J47" s="1592">
        <v>0.49</v>
      </c>
    </row>
    <row r="48" spans="1:10" ht="14.25" customHeight="1">
      <c r="A48" s="1372" t="s">
        <v>27</v>
      </c>
      <c r="B48" s="1590" t="s">
        <v>455</v>
      </c>
      <c r="C48" s="1593">
        <v>18.56</v>
      </c>
      <c r="D48" s="1592">
        <v>20.72</v>
      </c>
      <c r="E48" s="1593">
        <v>10.8</v>
      </c>
      <c r="F48" s="1594">
        <v>11.69</v>
      </c>
      <c r="G48" s="1593">
        <v>15.18</v>
      </c>
      <c r="H48" s="1592">
        <v>17.95</v>
      </c>
      <c r="I48" s="1609">
        <v>15.06</v>
      </c>
      <c r="J48" s="1592">
        <v>18.44</v>
      </c>
    </row>
    <row r="49" spans="1:10" ht="14.25" customHeight="1">
      <c r="A49" s="1372" t="s">
        <v>28</v>
      </c>
      <c r="B49" s="1590" t="s">
        <v>455</v>
      </c>
      <c r="C49" s="1593">
        <v>15.9</v>
      </c>
      <c r="D49" s="1592">
        <v>17.77</v>
      </c>
      <c r="E49" s="1593">
        <v>1.17</v>
      </c>
      <c r="F49" s="1594">
        <v>0.25</v>
      </c>
      <c r="G49" s="1593">
        <v>8.57</v>
      </c>
      <c r="H49" s="1592">
        <v>12.01</v>
      </c>
      <c r="I49" s="1609">
        <v>10.74</v>
      </c>
      <c r="J49" s="1592">
        <v>16</v>
      </c>
    </row>
    <row r="50" spans="1:10" ht="14.25" customHeight="1">
      <c r="A50" s="1372" t="s">
        <v>29</v>
      </c>
      <c r="B50" s="1590" t="s">
        <v>455</v>
      </c>
      <c r="C50" s="1593">
        <v>61.27</v>
      </c>
      <c r="D50" s="1592">
        <v>81.18</v>
      </c>
      <c r="E50" s="1593">
        <v>38.73</v>
      </c>
      <c r="F50" s="1594">
        <v>18.82</v>
      </c>
      <c r="G50" s="1593">
        <v>57.84</v>
      </c>
      <c r="H50" s="1592">
        <v>56.47</v>
      </c>
      <c r="I50" s="1609">
        <v>36.19</v>
      </c>
      <c r="J50" s="1592">
        <v>36.39</v>
      </c>
    </row>
    <row r="51" spans="1:10" ht="14.25" customHeight="1">
      <c r="A51" s="1372" t="s">
        <v>30</v>
      </c>
      <c r="B51" s="1590" t="s">
        <v>455</v>
      </c>
      <c r="C51" s="1593">
        <v>57.52</v>
      </c>
      <c r="D51" s="1592">
        <v>60.02</v>
      </c>
      <c r="E51" s="1593">
        <v>59.58</v>
      </c>
      <c r="F51" s="1594">
        <v>62.85</v>
      </c>
      <c r="G51" s="1593">
        <v>60.49</v>
      </c>
      <c r="H51" s="1592">
        <v>63.04</v>
      </c>
      <c r="I51" s="1609">
        <v>56.3</v>
      </c>
      <c r="J51" s="1592">
        <v>58.8</v>
      </c>
    </row>
    <row r="52" spans="1:10" ht="14.25" customHeight="1">
      <c r="A52" s="1372" t="s">
        <v>31</v>
      </c>
      <c r="B52" s="1590" t="s">
        <v>455</v>
      </c>
      <c r="C52" s="1593">
        <v>30.65</v>
      </c>
      <c r="D52" s="1592">
        <v>29.28</v>
      </c>
      <c r="E52" s="1593">
        <v>31.58</v>
      </c>
      <c r="F52" s="1594">
        <v>30.07</v>
      </c>
      <c r="G52" s="1593">
        <v>29.56</v>
      </c>
      <c r="H52" s="1592">
        <v>27.88</v>
      </c>
      <c r="I52" s="1609">
        <v>31.81</v>
      </c>
      <c r="J52" s="1592">
        <v>30.09</v>
      </c>
    </row>
    <row r="53" spans="1:10" ht="14.25" customHeight="1">
      <c r="A53" s="1372" t="s">
        <v>32</v>
      </c>
      <c r="B53" s="1590" t="s">
        <v>455</v>
      </c>
      <c r="C53" s="1593">
        <v>11.83</v>
      </c>
      <c r="D53" s="1592">
        <v>10.7</v>
      </c>
      <c r="E53" s="1593">
        <v>8.84</v>
      </c>
      <c r="F53" s="1594">
        <v>7.08</v>
      </c>
      <c r="G53" s="1593">
        <v>9.95</v>
      </c>
      <c r="H53" s="1592">
        <v>9.08</v>
      </c>
      <c r="I53" s="1609">
        <v>11.88</v>
      </c>
      <c r="J53" s="1592">
        <v>11.11</v>
      </c>
    </row>
    <row r="54" spans="1:10" ht="14.25" customHeight="1">
      <c r="A54" s="1372" t="s">
        <v>33</v>
      </c>
      <c r="B54" s="1590" t="s">
        <v>455</v>
      </c>
      <c r="C54" s="1593">
        <v>75.63</v>
      </c>
      <c r="D54" s="1592">
        <v>71.05</v>
      </c>
      <c r="E54" s="1593">
        <v>77.63</v>
      </c>
      <c r="F54" s="1594">
        <v>79.23</v>
      </c>
      <c r="G54" s="1593">
        <v>76.64</v>
      </c>
      <c r="H54" s="1592">
        <v>73.63</v>
      </c>
      <c r="I54" s="1609">
        <v>76.24</v>
      </c>
      <c r="J54" s="1592">
        <v>73.88</v>
      </c>
    </row>
    <row r="55" spans="1:10" ht="14.25" customHeight="1">
      <c r="A55" s="1372" t="s">
        <v>34</v>
      </c>
      <c r="B55" s="1590" t="s">
        <v>455</v>
      </c>
      <c r="C55" s="1593">
        <v>20.62</v>
      </c>
      <c r="D55" s="1592">
        <v>23.42</v>
      </c>
      <c r="E55" s="1593">
        <v>20.37</v>
      </c>
      <c r="F55" s="1594">
        <v>19.36</v>
      </c>
      <c r="G55" s="1593">
        <v>20.41</v>
      </c>
      <c r="H55" s="1592">
        <v>21.88</v>
      </c>
      <c r="I55" s="1609">
        <v>21.01</v>
      </c>
      <c r="J55" s="1592">
        <v>22.28</v>
      </c>
    </row>
    <row r="56" spans="1:10" ht="14.25" customHeight="1">
      <c r="A56" s="1372" t="s">
        <v>35</v>
      </c>
      <c r="B56" s="1590" t="s">
        <v>36</v>
      </c>
      <c r="C56" s="1597">
        <v>3</v>
      </c>
      <c r="D56" s="1596">
        <v>5</v>
      </c>
      <c r="E56" s="1597">
        <v>1</v>
      </c>
      <c r="F56" s="1598">
        <v>1</v>
      </c>
      <c r="G56" s="1597">
        <v>3</v>
      </c>
      <c r="H56" s="1596">
        <v>4</v>
      </c>
      <c r="I56" s="1610">
        <v>1</v>
      </c>
      <c r="J56" s="1596">
        <v>2</v>
      </c>
    </row>
    <row r="57" spans="1:10" ht="14.25" customHeight="1" thickBot="1">
      <c r="A57" s="1501" t="s">
        <v>39</v>
      </c>
      <c r="B57" s="1599" t="s">
        <v>36</v>
      </c>
      <c r="C57" s="1603">
        <v>12</v>
      </c>
      <c r="D57" s="1601">
        <v>22</v>
      </c>
      <c r="E57" s="1603">
        <v>63</v>
      </c>
      <c r="F57" s="1604">
        <v>53</v>
      </c>
      <c r="G57" s="1603">
        <v>48</v>
      </c>
      <c r="H57" s="1601">
        <v>49</v>
      </c>
      <c r="I57" s="1611">
        <v>25</v>
      </c>
      <c r="J57" s="1601">
        <v>22</v>
      </c>
    </row>
    <row r="58" s="51" customFormat="1" ht="20.25" customHeight="1">
      <c r="A58" s="51" t="s">
        <v>1459</v>
      </c>
    </row>
    <row r="59" s="51" customFormat="1" ht="15" customHeight="1">
      <c r="A59" s="1160" t="s">
        <v>1460</v>
      </c>
    </row>
  </sheetData>
  <mergeCells count="1">
    <mergeCell ref="A3:A4"/>
  </mergeCells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I23" sqref="I23"/>
    </sheetView>
  </sheetViews>
  <sheetFormatPr defaultColWidth="9.00390625" defaultRowHeight="12.75"/>
  <cols>
    <col min="1" max="1" width="30.25390625" style="33" customWidth="1"/>
    <col min="2" max="16" width="7.00390625" style="33" customWidth="1"/>
    <col min="17" max="16384" width="9.125" style="33" customWidth="1"/>
  </cols>
  <sheetData>
    <row r="1" s="86" customFormat="1" ht="16.5" customHeight="1">
      <c r="A1" s="86" t="s">
        <v>40</v>
      </c>
    </row>
    <row r="2" ht="16.5" customHeight="1">
      <c r="A2" s="86" t="s">
        <v>41</v>
      </c>
    </row>
    <row r="3" spans="1:16" ht="19.5" customHeight="1" thickBot="1">
      <c r="A3" s="33" t="s">
        <v>1601</v>
      </c>
      <c r="D3" s="3"/>
      <c r="P3" s="3" t="s">
        <v>42</v>
      </c>
    </row>
    <row r="4" spans="1:16" ht="19.5" customHeight="1">
      <c r="A4" s="2081" t="s">
        <v>431</v>
      </c>
      <c r="B4" s="1612" t="s">
        <v>43</v>
      </c>
      <c r="C4" s="1612"/>
      <c r="D4" s="1613"/>
      <c r="E4" s="1612" t="s">
        <v>44</v>
      </c>
      <c r="F4" s="1612"/>
      <c r="G4" s="1613"/>
      <c r="H4" s="1614" t="s">
        <v>45</v>
      </c>
      <c r="I4" s="1612"/>
      <c r="J4" s="1613"/>
      <c r="K4" s="1612" t="s">
        <v>46</v>
      </c>
      <c r="L4" s="1612"/>
      <c r="M4" s="1613"/>
      <c r="N4" s="1612" t="s">
        <v>47</v>
      </c>
      <c r="O4" s="1612"/>
      <c r="P4" s="1613"/>
    </row>
    <row r="5" spans="1:16" ht="34.5" customHeight="1" thickBot="1">
      <c r="A5" s="2089"/>
      <c r="B5" s="1615">
        <v>2000</v>
      </c>
      <c r="C5" s="1616">
        <v>2001</v>
      </c>
      <c r="D5" s="1617" t="s">
        <v>1468</v>
      </c>
      <c r="E5" s="1615">
        <v>2000</v>
      </c>
      <c r="F5" s="1616">
        <v>2001</v>
      </c>
      <c r="G5" s="1617" t="s">
        <v>1468</v>
      </c>
      <c r="H5" s="1615">
        <v>2000</v>
      </c>
      <c r="I5" s="1616">
        <v>2001</v>
      </c>
      <c r="J5" s="1617" t="s">
        <v>1468</v>
      </c>
      <c r="K5" s="1615">
        <v>2000</v>
      </c>
      <c r="L5" s="1616">
        <v>2001</v>
      </c>
      <c r="M5" s="1617" t="s">
        <v>1468</v>
      </c>
      <c r="N5" s="1615">
        <v>2000</v>
      </c>
      <c r="O5" s="1616">
        <v>2001</v>
      </c>
      <c r="P5" s="1617" t="s">
        <v>1468</v>
      </c>
    </row>
    <row r="6" spans="1:16" s="487" customFormat="1" ht="15" customHeight="1">
      <c r="A6" s="1618" t="s">
        <v>48</v>
      </c>
      <c r="B6" s="1619">
        <v>601</v>
      </c>
      <c r="C6" s="1620">
        <v>455</v>
      </c>
      <c r="D6" s="1587">
        <v>75.66</v>
      </c>
      <c r="E6" s="1621">
        <v>1162</v>
      </c>
      <c r="F6" s="1620">
        <v>874</v>
      </c>
      <c r="G6" s="1587">
        <v>75.27</v>
      </c>
      <c r="H6" s="1621">
        <v>104</v>
      </c>
      <c r="I6" s="1620">
        <v>272</v>
      </c>
      <c r="J6" s="1587">
        <v>260.25</v>
      </c>
      <c r="K6" s="1621">
        <v>257</v>
      </c>
      <c r="L6" s="1620">
        <v>0</v>
      </c>
      <c r="M6" s="1622" t="s">
        <v>1666</v>
      </c>
      <c r="N6" s="1621">
        <v>328</v>
      </c>
      <c r="O6" s="1621">
        <v>250</v>
      </c>
      <c r="P6" s="1589">
        <v>76.18</v>
      </c>
    </row>
    <row r="7" spans="1:16" s="487" customFormat="1" ht="15" customHeight="1">
      <c r="A7" s="1618" t="s">
        <v>49</v>
      </c>
      <c r="B7" s="1623">
        <v>16129</v>
      </c>
      <c r="C7" s="1624">
        <v>18666</v>
      </c>
      <c r="D7" s="1592">
        <v>115.73</v>
      </c>
      <c r="E7" s="1597">
        <v>11044</v>
      </c>
      <c r="F7" s="1625">
        <v>11823</v>
      </c>
      <c r="G7" s="1592">
        <v>107.05</v>
      </c>
      <c r="H7" s="1597">
        <v>12616</v>
      </c>
      <c r="I7" s="1625">
        <v>12845</v>
      </c>
      <c r="J7" s="1592">
        <v>101.82</v>
      </c>
      <c r="K7" s="1597">
        <v>6742</v>
      </c>
      <c r="L7" s="1625">
        <v>6771</v>
      </c>
      <c r="M7" s="1592">
        <v>100.43</v>
      </c>
      <c r="N7" s="1597">
        <v>11128</v>
      </c>
      <c r="O7" s="1597">
        <v>11167</v>
      </c>
      <c r="P7" s="1594">
        <v>100.35</v>
      </c>
    </row>
    <row r="8" spans="1:16" s="487" customFormat="1" ht="15" customHeight="1">
      <c r="A8" s="1618" t="s">
        <v>50</v>
      </c>
      <c r="B8" s="1623">
        <v>5043</v>
      </c>
      <c r="C8" s="1624">
        <v>6367</v>
      </c>
      <c r="D8" s="1592">
        <v>126.25</v>
      </c>
      <c r="E8" s="1597">
        <v>5544</v>
      </c>
      <c r="F8" s="1625">
        <v>4986</v>
      </c>
      <c r="G8" s="1592">
        <v>89.92</v>
      </c>
      <c r="H8" s="1597">
        <v>3849</v>
      </c>
      <c r="I8" s="1625">
        <v>5946</v>
      </c>
      <c r="J8" s="1592">
        <v>154.5</v>
      </c>
      <c r="K8" s="1597">
        <v>4774</v>
      </c>
      <c r="L8" s="1625">
        <v>4144</v>
      </c>
      <c r="M8" s="1592">
        <v>86.8</v>
      </c>
      <c r="N8" s="1597">
        <v>4516</v>
      </c>
      <c r="O8" s="1597">
        <v>5396</v>
      </c>
      <c r="P8" s="1594">
        <v>119.5</v>
      </c>
    </row>
    <row r="9" spans="1:16" s="487" customFormat="1" ht="15" customHeight="1">
      <c r="A9" s="1618" t="s">
        <v>51</v>
      </c>
      <c r="B9" s="1623">
        <v>740</v>
      </c>
      <c r="C9" s="1624">
        <v>739</v>
      </c>
      <c r="D9" s="1592">
        <v>99.88</v>
      </c>
      <c r="E9" s="1597">
        <v>1344</v>
      </c>
      <c r="F9" s="1625">
        <v>545</v>
      </c>
      <c r="G9" s="1592">
        <v>40.56</v>
      </c>
      <c r="H9" s="1597">
        <v>727</v>
      </c>
      <c r="I9" s="1625">
        <v>856</v>
      </c>
      <c r="J9" s="1592">
        <v>117.84</v>
      </c>
      <c r="K9" s="1597">
        <v>383</v>
      </c>
      <c r="L9" s="1625">
        <v>379</v>
      </c>
      <c r="M9" s="1592">
        <v>98.95</v>
      </c>
      <c r="N9" s="1597">
        <v>710</v>
      </c>
      <c r="O9" s="1597">
        <v>622</v>
      </c>
      <c r="P9" s="1594">
        <v>87.63</v>
      </c>
    </row>
    <row r="10" spans="1:16" s="487" customFormat="1" ht="15" customHeight="1">
      <c r="A10" s="1618" t="s">
        <v>52</v>
      </c>
      <c r="B10" s="1623">
        <v>924</v>
      </c>
      <c r="C10" s="1624">
        <v>1655</v>
      </c>
      <c r="D10" s="1592">
        <v>179.17</v>
      </c>
      <c r="E10" s="1597">
        <v>1052</v>
      </c>
      <c r="F10" s="1625">
        <v>832</v>
      </c>
      <c r="G10" s="1592">
        <v>79.05</v>
      </c>
      <c r="H10" s="1597">
        <v>522</v>
      </c>
      <c r="I10" s="1625">
        <v>1855</v>
      </c>
      <c r="J10" s="1592">
        <v>355.31</v>
      </c>
      <c r="K10" s="1597">
        <v>407</v>
      </c>
      <c r="L10" s="1625">
        <v>491</v>
      </c>
      <c r="M10" s="1592">
        <v>120.84</v>
      </c>
      <c r="N10" s="1597">
        <v>592</v>
      </c>
      <c r="O10" s="1597">
        <v>1175</v>
      </c>
      <c r="P10" s="1594">
        <v>198.45</v>
      </c>
    </row>
    <row r="11" spans="1:16" s="487" customFormat="1" ht="15" customHeight="1">
      <c r="A11" s="1618" t="s">
        <v>53</v>
      </c>
      <c r="B11" s="1623">
        <v>3463</v>
      </c>
      <c r="C11" s="1624">
        <v>3830</v>
      </c>
      <c r="D11" s="1592">
        <v>110.61</v>
      </c>
      <c r="E11" s="1597">
        <v>3167</v>
      </c>
      <c r="F11" s="1625">
        <v>3615</v>
      </c>
      <c r="G11" s="1592">
        <v>114.14</v>
      </c>
      <c r="H11" s="1597">
        <v>2716</v>
      </c>
      <c r="I11" s="1625">
        <v>3218</v>
      </c>
      <c r="J11" s="1592">
        <v>118.48</v>
      </c>
      <c r="K11" s="1597">
        <v>4046</v>
      </c>
      <c r="L11" s="1625">
        <v>3144</v>
      </c>
      <c r="M11" s="1592">
        <v>77.7</v>
      </c>
      <c r="N11" s="1597">
        <v>3298</v>
      </c>
      <c r="O11" s="1597">
        <v>3529</v>
      </c>
      <c r="P11" s="1594">
        <v>106.99</v>
      </c>
    </row>
    <row r="12" spans="1:16" s="487" customFormat="1" ht="15" customHeight="1">
      <c r="A12" s="1618" t="s">
        <v>54</v>
      </c>
      <c r="B12" s="1623">
        <v>4467</v>
      </c>
      <c r="C12" s="1624">
        <v>4689</v>
      </c>
      <c r="D12" s="1592">
        <v>104.97</v>
      </c>
      <c r="E12" s="1597">
        <v>2938</v>
      </c>
      <c r="F12" s="1625">
        <v>3265</v>
      </c>
      <c r="G12" s="1592">
        <v>111.13</v>
      </c>
      <c r="H12" s="1597">
        <v>3725</v>
      </c>
      <c r="I12" s="1625">
        <v>4040</v>
      </c>
      <c r="J12" s="1592">
        <v>108.45</v>
      </c>
      <c r="K12" s="1597">
        <v>3090</v>
      </c>
      <c r="L12" s="1625">
        <v>2200</v>
      </c>
      <c r="M12" s="1592">
        <v>71.2</v>
      </c>
      <c r="N12" s="1597">
        <v>3569</v>
      </c>
      <c r="O12" s="1597">
        <v>3401</v>
      </c>
      <c r="P12" s="1594">
        <v>95.29</v>
      </c>
    </row>
    <row r="13" spans="1:16" s="487" customFormat="1" ht="15" customHeight="1">
      <c r="A13" s="1618" t="s">
        <v>55</v>
      </c>
      <c r="B13" s="1623">
        <v>3041</v>
      </c>
      <c r="C13" s="1624">
        <v>1890</v>
      </c>
      <c r="D13" s="1592">
        <v>62.16</v>
      </c>
      <c r="E13" s="1597">
        <v>1045</v>
      </c>
      <c r="F13" s="1625">
        <v>1065</v>
      </c>
      <c r="G13" s="1592">
        <v>101.92</v>
      </c>
      <c r="H13" s="1597">
        <v>576</v>
      </c>
      <c r="I13" s="1625">
        <v>680</v>
      </c>
      <c r="J13" s="1592">
        <v>117.93</v>
      </c>
      <c r="K13" s="1597">
        <v>145</v>
      </c>
      <c r="L13" s="1625">
        <v>108</v>
      </c>
      <c r="M13" s="1592">
        <v>74.3</v>
      </c>
      <c r="N13" s="1597">
        <v>724</v>
      </c>
      <c r="O13" s="1597">
        <v>598</v>
      </c>
      <c r="P13" s="1594">
        <v>82.61</v>
      </c>
    </row>
    <row r="14" spans="1:16" s="487" customFormat="1" ht="15" customHeight="1">
      <c r="A14" s="1618" t="s">
        <v>56</v>
      </c>
      <c r="B14" s="1623">
        <v>-2</v>
      </c>
      <c r="C14" s="1624">
        <v>43</v>
      </c>
      <c r="D14" s="1622" t="s">
        <v>1666</v>
      </c>
      <c r="E14" s="1597">
        <v>93</v>
      </c>
      <c r="F14" s="1625">
        <v>74</v>
      </c>
      <c r="G14" s="1592">
        <v>80.26</v>
      </c>
      <c r="H14" s="1597">
        <v>78</v>
      </c>
      <c r="I14" s="1625">
        <v>33</v>
      </c>
      <c r="J14" s="1592">
        <v>42.58</v>
      </c>
      <c r="K14" s="1597">
        <v>3</v>
      </c>
      <c r="L14" s="1625">
        <v>13</v>
      </c>
      <c r="M14" s="1592">
        <v>403.13</v>
      </c>
      <c r="N14" s="1597">
        <v>51</v>
      </c>
      <c r="O14" s="1597">
        <v>31</v>
      </c>
      <c r="P14" s="1594">
        <v>59.84</v>
      </c>
    </row>
    <row r="15" spans="1:16" s="487" customFormat="1" ht="15" customHeight="1">
      <c r="A15" s="1618" t="s">
        <v>57</v>
      </c>
      <c r="B15" s="1623">
        <v>2656</v>
      </c>
      <c r="C15" s="1624">
        <v>2266</v>
      </c>
      <c r="D15" s="1592">
        <v>85.33</v>
      </c>
      <c r="E15" s="1597">
        <v>1815</v>
      </c>
      <c r="F15" s="1625">
        <v>2019</v>
      </c>
      <c r="G15" s="1592">
        <v>111.22</v>
      </c>
      <c r="H15" s="1597">
        <v>1248</v>
      </c>
      <c r="I15" s="1625">
        <v>1256</v>
      </c>
      <c r="J15" s="1592">
        <v>100.63</v>
      </c>
      <c r="K15" s="1597">
        <v>401</v>
      </c>
      <c r="L15" s="1625">
        <v>389</v>
      </c>
      <c r="M15" s="1592">
        <v>97.02</v>
      </c>
      <c r="N15" s="1597">
        <v>1202</v>
      </c>
      <c r="O15" s="1597">
        <v>1094</v>
      </c>
      <c r="P15" s="1594">
        <v>91.01</v>
      </c>
    </row>
    <row r="16" spans="1:16" s="487" customFormat="1" ht="15" customHeight="1">
      <c r="A16" s="1618" t="s">
        <v>58</v>
      </c>
      <c r="B16" s="1623">
        <v>28</v>
      </c>
      <c r="C16" s="1624">
        <v>90</v>
      </c>
      <c r="D16" s="1592">
        <v>320.58</v>
      </c>
      <c r="E16" s="1597">
        <v>61</v>
      </c>
      <c r="F16" s="1625">
        <v>88</v>
      </c>
      <c r="G16" s="1592">
        <v>144.51</v>
      </c>
      <c r="H16" s="1597">
        <v>42</v>
      </c>
      <c r="I16" s="1625">
        <v>1</v>
      </c>
      <c r="J16" s="1592">
        <v>3.3</v>
      </c>
      <c r="K16" s="1597">
        <v>28</v>
      </c>
      <c r="L16" s="1625">
        <v>45</v>
      </c>
      <c r="M16" s="1592">
        <v>158.21</v>
      </c>
      <c r="N16" s="1597">
        <v>39</v>
      </c>
      <c r="O16" s="1597">
        <v>37</v>
      </c>
      <c r="P16" s="1594">
        <v>92.87</v>
      </c>
    </row>
    <row r="17" spans="1:16" s="487" customFormat="1" ht="15" customHeight="1">
      <c r="A17" s="1618" t="s">
        <v>59</v>
      </c>
      <c r="B17" s="1623">
        <v>49</v>
      </c>
      <c r="C17" s="1624">
        <v>0</v>
      </c>
      <c r="D17" s="1622" t="s">
        <v>1666</v>
      </c>
      <c r="E17" s="1597">
        <v>32</v>
      </c>
      <c r="F17" s="1625">
        <v>33</v>
      </c>
      <c r="G17" s="1592">
        <v>101.42</v>
      </c>
      <c r="H17" s="1597">
        <v>31</v>
      </c>
      <c r="I17" s="1625">
        <v>0</v>
      </c>
      <c r="J17" s="1622" t="s">
        <v>1666</v>
      </c>
      <c r="K17" s="1597">
        <v>47</v>
      </c>
      <c r="L17" s="1625">
        <v>27</v>
      </c>
      <c r="M17" s="1592">
        <v>56.22</v>
      </c>
      <c r="N17" s="1597">
        <v>38</v>
      </c>
      <c r="O17" s="1597">
        <v>15</v>
      </c>
      <c r="P17" s="1594">
        <v>39.54</v>
      </c>
    </row>
    <row r="18" spans="1:16" s="487" customFormat="1" ht="15" customHeight="1">
      <c r="A18" s="1618" t="s">
        <v>60</v>
      </c>
      <c r="B18" s="1623">
        <v>90</v>
      </c>
      <c r="C18" s="1624">
        <v>-32</v>
      </c>
      <c r="D18" s="1622" t="s">
        <v>1666</v>
      </c>
      <c r="E18" s="1597">
        <v>-34</v>
      </c>
      <c r="F18" s="1625">
        <v>0</v>
      </c>
      <c r="G18" s="1622" t="s">
        <v>1666</v>
      </c>
      <c r="H18" s="1597">
        <v>250</v>
      </c>
      <c r="I18" s="1625">
        <v>262</v>
      </c>
      <c r="J18" s="1592">
        <v>104.8</v>
      </c>
      <c r="K18" s="1597">
        <v>0</v>
      </c>
      <c r="L18" s="1625">
        <v>0</v>
      </c>
      <c r="M18" s="1622" t="s">
        <v>1666</v>
      </c>
      <c r="N18" s="1597">
        <v>127</v>
      </c>
      <c r="O18" s="1597">
        <v>100</v>
      </c>
      <c r="P18" s="1594">
        <v>78.97</v>
      </c>
    </row>
    <row r="19" spans="1:16" s="487" customFormat="1" ht="15" customHeight="1">
      <c r="A19" s="1618" t="s">
        <v>61</v>
      </c>
      <c r="B19" s="1623">
        <v>32101</v>
      </c>
      <c r="C19" s="1624">
        <v>34434</v>
      </c>
      <c r="D19" s="1592">
        <v>107.27</v>
      </c>
      <c r="E19" s="1597">
        <v>23701</v>
      </c>
      <c r="F19" s="1625">
        <v>24229</v>
      </c>
      <c r="G19" s="1592">
        <v>102.23</v>
      </c>
      <c r="H19" s="1597">
        <v>22520</v>
      </c>
      <c r="I19" s="1625">
        <v>25335</v>
      </c>
      <c r="J19" s="1592">
        <v>112.5</v>
      </c>
      <c r="K19" s="1597">
        <v>15487</v>
      </c>
      <c r="L19" s="1625">
        <v>13695</v>
      </c>
      <c r="M19" s="1592">
        <v>88.43</v>
      </c>
      <c r="N19" s="1597">
        <v>21722</v>
      </c>
      <c r="O19" s="1597">
        <v>22089</v>
      </c>
      <c r="P19" s="1594">
        <v>101.69</v>
      </c>
    </row>
    <row r="20" spans="1:16" s="487" customFormat="1" ht="15" customHeight="1">
      <c r="A20" s="1618" t="s">
        <v>62</v>
      </c>
      <c r="B20" s="1623">
        <v>59</v>
      </c>
      <c r="C20" s="1624">
        <v>24</v>
      </c>
      <c r="D20" s="1592">
        <v>40.73</v>
      </c>
      <c r="E20" s="1597">
        <v>23</v>
      </c>
      <c r="F20" s="1625">
        <v>76</v>
      </c>
      <c r="G20" s="1592">
        <v>334.98</v>
      </c>
      <c r="H20" s="1597">
        <v>145</v>
      </c>
      <c r="I20" s="1625">
        <v>75</v>
      </c>
      <c r="J20" s="1592">
        <v>52.08</v>
      </c>
      <c r="K20" s="1597">
        <v>179</v>
      </c>
      <c r="L20" s="1625">
        <v>265</v>
      </c>
      <c r="M20" s="1592">
        <v>147.94</v>
      </c>
      <c r="N20" s="1597">
        <v>142</v>
      </c>
      <c r="O20" s="1597">
        <v>163</v>
      </c>
      <c r="P20" s="1594">
        <v>114.66</v>
      </c>
    </row>
    <row r="21" spans="1:16" s="487" customFormat="1" ht="15" customHeight="1">
      <c r="A21" s="1618" t="s">
        <v>63</v>
      </c>
      <c r="B21" s="1623">
        <v>2617</v>
      </c>
      <c r="C21" s="1624">
        <v>2835</v>
      </c>
      <c r="D21" s="1592">
        <v>108.32</v>
      </c>
      <c r="E21" s="1597">
        <v>2846</v>
      </c>
      <c r="F21" s="1625">
        <v>2780</v>
      </c>
      <c r="G21" s="1592">
        <v>97.7</v>
      </c>
      <c r="H21" s="1597">
        <v>2576</v>
      </c>
      <c r="I21" s="1625">
        <v>2702</v>
      </c>
      <c r="J21" s="1592">
        <v>104.88</v>
      </c>
      <c r="K21" s="1597">
        <v>3511</v>
      </c>
      <c r="L21" s="1625">
        <v>2902</v>
      </c>
      <c r="M21" s="1592">
        <v>82.67</v>
      </c>
      <c r="N21" s="1597">
        <v>2986</v>
      </c>
      <c r="O21" s="1597">
        <v>2915</v>
      </c>
      <c r="P21" s="1594">
        <v>97.61</v>
      </c>
    </row>
    <row r="22" spans="1:16" s="487" customFormat="1" ht="15" customHeight="1">
      <c r="A22" s="1618" t="s">
        <v>64</v>
      </c>
      <c r="B22" s="1623">
        <v>1474</v>
      </c>
      <c r="C22" s="1624">
        <v>2399</v>
      </c>
      <c r="D22" s="1592">
        <v>162.83</v>
      </c>
      <c r="E22" s="1597">
        <v>1380</v>
      </c>
      <c r="F22" s="1625">
        <v>1075</v>
      </c>
      <c r="G22" s="1592">
        <v>77.92</v>
      </c>
      <c r="H22" s="1597">
        <v>1453</v>
      </c>
      <c r="I22" s="1625">
        <v>1369</v>
      </c>
      <c r="J22" s="1592">
        <v>94.24</v>
      </c>
      <c r="K22" s="1597">
        <v>1260</v>
      </c>
      <c r="L22" s="1625">
        <v>1237</v>
      </c>
      <c r="M22" s="1592">
        <v>98.16</v>
      </c>
      <c r="N22" s="1597">
        <v>1389</v>
      </c>
      <c r="O22" s="1597">
        <v>1365</v>
      </c>
      <c r="P22" s="1594">
        <v>98.27</v>
      </c>
    </row>
    <row r="23" spans="1:16" s="487" customFormat="1" ht="15" customHeight="1">
      <c r="A23" s="1618" t="s">
        <v>60</v>
      </c>
      <c r="B23" s="1623">
        <v>238</v>
      </c>
      <c r="C23" s="1624">
        <v>298</v>
      </c>
      <c r="D23" s="1592">
        <v>125.36</v>
      </c>
      <c r="E23" s="1597">
        <v>107</v>
      </c>
      <c r="F23" s="1625">
        <v>12</v>
      </c>
      <c r="G23" s="1592">
        <v>11.12</v>
      </c>
      <c r="H23" s="1597">
        <v>42</v>
      </c>
      <c r="I23" s="1625">
        <v>67</v>
      </c>
      <c r="J23" s="1592">
        <v>159.97</v>
      </c>
      <c r="K23" s="1597">
        <v>53</v>
      </c>
      <c r="L23" s="1625">
        <v>0</v>
      </c>
      <c r="M23" s="1592" t="s">
        <v>1666</v>
      </c>
      <c r="N23" s="1597">
        <v>70</v>
      </c>
      <c r="O23" s="1597">
        <v>52</v>
      </c>
      <c r="P23" s="1594">
        <v>74.6</v>
      </c>
    </row>
    <row r="24" spans="1:16" s="487" customFormat="1" ht="15" customHeight="1">
      <c r="A24" s="1618" t="s">
        <v>65</v>
      </c>
      <c r="B24" s="1623">
        <v>4387</v>
      </c>
      <c r="C24" s="1624">
        <v>5556</v>
      </c>
      <c r="D24" s="1592">
        <v>126.65</v>
      </c>
      <c r="E24" s="1597">
        <v>4355</v>
      </c>
      <c r="F24" s="1625">
        <v>3943</v>
      </c>
      <c r="G24" s="1592">
        <v>90.54</v>
      </c>
      <c r="H24" s="1597">
        <v>4216</v>
      </c>
      <c r="I24" s="1625">
        <v>4213</v>
      </c>
      <c r="J24" s="1592">
        <v>99.94</v>
      </c>
      <c r="K24" s="1597">
        <v>5003</v>
      </c>
      <c r="L24" s="1625">
        <v>4404</v>
      </c>
      <c r="M24" s="1592">
        <v>88.03</v>
      </c>
      <c r="N24" s="1597">
        <v>4587</v>
      </c>
      <c r="O24" s="1597">
        <v>4495</v>
      </c>
      <c r="P24" s="1594">
        <v>97.99</v>
      </c>
    </row>
    <row r="25" spans="1:16" s="487" customFormat="1" ht="15" customHeight="1" thickBot="1">
      <c r="A25" s="1626" t="s">
        <v>66</v>
      </c>
      <c r="B25" s="1627">
        <v>27765</v>
      </c>
      <c r="C25" s="1628">
        <v>28902</v>
      </c>
      <c r="D25" s="1629">
        <v>104.1</v>
      </c>
      <c r="E25" s="1603">
        <v>19308</v>
      </c>
      <c r="F25" s="1630">
        <v>20441</v>
      </c>
      <c r="G25" s="1629">
        <v>105.86</v>
      </c>
      <c r="H25" s="1603">
        <v>18418</v>
      </c>
      <c r="I25" s="1630">
        <v>21045</v>
      </c>
      <c r="J25" s="1629">
        <v>114.26</v>
      </c>
      <c r="K25" s="1603">
        <v>10485</v>
      </c>
      <c r="L25" s="1630">
        <v>9283</v>
      </c>
      <c r="M25" s="1629">
        <v>88.54</v>
      </c>
      <c r="N25" s="1603">
        <v>17191</v>
      </c>
      <c r="O25" s="1603">
        <v>17581</v>
      </c>
      <c r="P25" s="1631">
        <v>102.27</v>
      </c>
    </row>
    <row r="26" spans="1:7" s="51" customFormat="1" ht="20.25" customHeight="1">
      <c r="A26" s="51" t="s">
        <v>1459</v>
      </c>
      <c r="F26" s="1489" t="s">
        <v>1428</v>
      </c>
      <c r="G26" s="51" t="s">
        <v>67</v>
      </c>
    </row>
    <row r="27" s="51" customFormat="1" ht="15" customHeight="1">
      <c r="A27" s="1160" t="s">
        <v>1460</v>
      </c>
    </row>
    <row r="28" spans="1:2" ht="20.25" customHeight="1">
      <c r="A28" s="31"/>
      <c r="B28" s="31"/>
    </row>
    <row r="29" ht="15.75">
      <c r="A29" s="31"/>
    </row>
    <row r="30" ht="15.75">
      <c r="A30" s="31"/>
    </row>
    <row r="31" ht="15.75">
      <c r="A31" s="31"/>
    </row>
  </sheetData>
  <mergeCells count="1">
    <mergeCell ref="A4:A5"/>
  </mergeCells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H20" sqref="H20"/>
    </sheetView>
  </sheetViews>
  <sheetFormatPr defaultColWidth="9.00390625" defaultRowHeight="12.75"/>
  <cols>
    <col min="1" max="1" width="28.375" style="0" customWidth="1"/>
    <col min="2" max="3" width="6.75390625" style="0" customWidth="1"/>
    <col min="4" max="4" width="7.00390625" style="0" customWidth="1"/>
    <col min="5" max="6" width="8.375" style="0" customWidth="1"/>
    <col min="7" max="7" width="7.00390625" style="0" customWidth="1"/>
    <col min="8" max="9" width="8.375" style="0" customWidth="1"/>
    <col min="10" max="12" width="7.00390625" style="0" customWidth="1"/>
    <col min="13" max="13" width="9.00390625" style="0" customWidth="1"/>
    <col min="14" max="15" width="6.625" style="0" customWidth="1"/>
    <col min="16" max="16" width="7.00390625" style="0" customWidth="1"/>
    <col min="17" max="18" width="6.25390625" style="0" customWidth="1"/>
    <col min="19" max="19" width="7.375" style="0" customWidth="1"/>
  </cols>
  <sheetData>
    <row r="1" s="33" customFormat="1" ht="15" customHeight="1">
      <c r="A1" s="86" t="s">
        <v>68</v>
      </c>
    </row>
    <row r="2" spans="1:19" s="33" customFormat="1" ht="15" customHeight="1" thickBot="1">
      <c r="A2" s="86" t="s">
        <v>69</v>
      </c>
      <c r="P2" s="1167" t="s">
        <v>70</v>
      </c>
      <c r="S2" s="3"/>
    </row>
    <row r="3" spans="1:19" s="33" customFormat="1" ht="15.75">
      <c r="A3" s="2081" t="s">
        <v>431</v>
      </c>
      <c r="B3" s="2107" t="s">
        <v>1644</v>
      </c>
      <c r="C3" s="2108"/>
      <c r="D3" s="2109"/>
      <c r="E3" s="2107" t="s">
        <v>71</v>
      </c>
      <c r="F3" s="2108"/>
      <c r="G3" s="2109"/>
      <c r="H3" s="2107" t="s">
        <v>72</v>
      </c>
      <c r="I3" s="2108"/>
      <c r="J3" s="2109"/>
      <c r="K3" s="2108" t="s">
        <v>73</v>
      </c>
      <c r="L3" s="2108"/>
      <c r="M3" s="2115"/>
      <c r="N3" s="2107" t="s">
        <v>74</v>
      </c>
      <c r="O3" s="2108"/>
      <c r="P3" s="2109"/>
      <c r="Q3"/>
      <c r="R3"/>
      <c r="S3"/>
    </row>
    <row r="4" spans="1:19" s="33" customFormat="1" ht="15.75">
      <c r="A4" s="2106"/>
      <c r="B4" s="2110"/>
      <c r="C4" s="2111"/>
      <c r="D4" s="2112"/>
      <c r="E4" s="2110"/>
      <c r="F4" s="2111"/>
      <c r="G4" s="2112"/>
      <c r="H4" s="2110"/>
      <c r="I4" s="2111"/>
      <c r="J4" s="2112"/>
      <c r="K4" s="2111"/>
      <c r="L4" s="2111"/>
      <c r="M4" s="2116"/>
      <c r="N4" s="2110"/>
      <c r="O4" s="2111"/>
      <c r="P4" s="2112"/>
      <c r="Q4"/>
      <c r="R4"/>
      <c r="S4"/>
    </row>
    <row r="5" spans="1:19" s="33" customFormat="1" ht="13.5" customHeight="1">
      <c r="A5" s="2106"/>
      <c r="B5" s="2113">
        <v>2000</v>
      </c>
      <c r="C5" s="2114">
        <v>2001</v>
      </c>
      <c r="D5" s="1632" t="s">
        <v>409</v>
      </c>
      <c r="E5" s="2113">
        <v>2000</v>
      </c>
      <c r="F5" s="2114">
        <v>2001</v>
      </c>
      <c r="G5" s="1632" t="s">
        <v>409</v>
      </c>
      <c r="H5" s="2113">
        <v>2000</v>
      </c>
      <c r="I5" s="2114">
        <v>2001</v>
      </c>
      <c r="J5" s="1632" t="s">
        <v>409</v>
      </c>
      <c r="K5" s="2113">
        <v>2000</v>
      </c>
      <c r="L5" s="2114">
        <v>2001</v>
      </c>
      <c r="M5" s="1632" t="s">
        <v>409</v>
      </c>
      <c r="N5" s="2113">
        <v>2000</v>
      </c>
      <c r="O5" s="2114">
        <v>2001</v>
      </c>
      <c r="P5" s="1632" t="s">
        <v>409</v>
      </c>
      <c r="Q5"/>
      <c r="R5"/>
      <c r="S5"/>
    </row>
    <row r="6" spans="1:19" s="33" customFormat="1" ht="13.5" customHeight="1" thickBot="1">
      <c r="A6" s="2079"/>
      <c r="B6" s="2103"/>
      <c r="C6" s="2102"/>
      <c r="D6" s="216" t="s">
        <v>1634</v>
      </c>
      <c r="E6" s="2103"/>
      <c r="F6" s="2102"/>
      <c r="G6" s="216" t="s">
        <v>1634</v>
      </c>
      <c r="H6" s="2103"/>
      <c r="I6" s="2102"/>
      <c r="J6" s="216" t="s">
        <v>1634</v>
      </c>
      <c r="K6" s="2103"/>
      <c r="L6" s="2102"/>
      <c r="M6" s="216" t="s">
        <v>1634</v>
      </c>
      <c r="N6" s="2103"/>
      <c r="O6" s="2102"/>
      <c r="P6" s="216" t="s">
        <v>1634</v>
      </c>
      <c r="Q6"/>
      <c r="R6"/>
      <c r="S6"/>
    </row>
    <row r="7" spans="1:19" s="33" customFormat="1" ht="20.25" customHeight="1">
      <c r="A7" s="1633" t="s">
        <v>75</v>
      </c>
      <c r="B7" s="1634"/>
      <c r="C7" s="1634"/>
      <c r="D7" s="1634"/>
      <c r="E7" s="1634"/>
      <c r="F7" s="1634"/>
      <c r="G7" s="1634"/>
      <c r="H7" s="1634"/>
      <c r="I7" s="1634"/>
      <c r="J7" s="1634"/>
      <c r="K7" s="1634"/>
      <c r="L7" s="1634"/>
      <c r="M7" s="1634"/>
      <c r="N7" s="1634"/>
      <c r="O7" s="1634"/>
      <c r="P7" s="1635"/>
      <c r="Q7"/>
      <c r="R7"/>
      <c r="S7"/>
    </row>
    <row r="8" spans="1:19" s="33" customFormat="1" ht="20.25" customHeight="1">
      <c r="A8" s="1636" t="s">
        <v>466</v>
      </c>
      <c r="B8" s="1637">
        <v>1</v>
      </c>
      <c r="C8" s="1638">
        <v>1</v>
      </c>
      <c r="D8" s="1639">
        <v>100</v>
      </c>
      <c r="E8" s="1637" t="s">
        <v>76</v>
      </c>
      <c r="F8" s="1638" t="s">
        <v>77</v>
      </c>
      <c r="G8" s="1639" t="s">
        <v>76</v>
      </c>
      <c r="H8" s="1637" t="s">
        <v>77</v>
      </c>
      <c r="I8" s="1638" t="s">
        <v>78</v>
      </c>
      <c r="J8" s="1639" t="s">
        <v>76</v>
      </c>
      <c r="K8" s="1637" t="s">
        <v>78</v>
      </c>
      <c r="L8" s="1638" t="s">
        <v>79</v>
      </c>
      <c r="M8" s="1639" t="s">
        <v>78</v>
      </c>
      <c r="N8" s="1637">
        <v>0</v>
      </c>
      <c r="O8" s="1640">
        <v>1</v>
      </c>
      <c r="P8" s="1639" t="s">
        <v>80</v>
      </c>
      <c r="Q8"/>
      <c r="R8"/>
      <c r="S8"/>
    </row>
    <row r="9" spans="1:19" s="33" customFormat="1" ht="20.25" customHeight="1">
      <c r="A9" s="253" t="s">
        <v>81</v>
      </c>
      <c r="B9" s="128">
        <v>287</v>
      </c>
      <c r="C9" s="127">
        <v>282</v>
      </c>
      <c r="D9" s="265">
        <v>98.26</v>
      </c>
      <c r="E9" s="128">
        <v>14570</v>
      </c>
      <c r="F9" s="127">
        <v>16525</v>
      </c>
      <c r="G9" s="1641">
        <v>113.42</v>
      </c>
      <c r="H9" s="128">
        <v>15644</v>
      </c>
      <c r="I9" s="127">
        <v>16985</v>
      </c>
      <c r="J9" s="265">
        <v>108.57</v>
      </c>
      <c r="K9" s="128">
        <v>-1074</v>
      </c>
      <c r="L9" s="127">
        <v>-460</v>
      </c>
      <c r="M9" s="265">
        <v>42.81</v>
      </c>
      <c r="N9" s="128">
        <v>116</v>
      </c>
      <c r="O9" s="127">
        <v>176</v>
      </c>
      <c r="P9" s="265">
        <v>151.72</v>
      </c>
      <c r="Q9"/>
      <c r="R9"/>
      <c r="S9"/>
    </row>
    <row r="10" spans="1:19" s="33" customFormat="1" ht="20.25" customHeight="1">
      <c r="A10" s="253" t="s">
        <v>1466</v>
      </c>
      <c r="B10" s="128">
        <v>334</v>
      </c>
      <c r="C10" s="127">
        <v>395</v>
      </c>
      <c r="D10" s="265">
        <v>118.26</v>
      </c>
      <c r="E10" s="128">
        <v>19475</v>
      </c>
      <c r="F10" s="127">
        <v>22569</v>
      </c>
      <c r="G10" s="1641">
        <v>115.89</v>
      </c>
      <c r="H10" s="128">
        <v>19186</v>
      </c>
      <c r="I10" s="127">
        <v>21682</v>
      </c>
      <c r="J10" s="265">
        <v>113.01</v>
      </c>
      <c r="K10" s="128">
        <v>289</v>
      </c>
      <c r="L10" s="127">
        <v>887</v>
      </c>
      <c r="M10" s="265">
        <v>306.65</v>
      </c>
      <c r="N10" s="128">
        <v>205</v>
      </c>
      <c r="O10" s="127">
        <v>304</v>
      </c>
      <c r="P10" s="265">
        <v>148.29</v>
      </c>
      <c r="Q10"/>
      <c r="R10"/>
      <c r="S10"/>
    </row>
    <row r="11" spans="1:19" s="33" customFormat="1" ht="20.25" customHeight="1" thickBot="1">
      <c r="A11" s="1642" t="s">
        <v>82</v>
      </c>
      <c r="B11" s="1494">
        <v>622</v>
      </c>
      <c r="C11" s="274">
        <v>678</v>
      </c>
      <c r="D11" s="275">
        <v>109</v>
      </c>
      <c r="E11" s="1494">
        <v>17269</v>
      </c>
      <c r="F11" s="274">
        <v>20104</v>
      </c>
      <c r="G11" s="1643">
        <v>116.42</v>
      </c>
      <c r="H11" s="1494">
        <v>17610</v>
      </c>
      <c r="I11" s="274">
        <v>19778</v>
      </c>
      <c r="J11" s="275">
        <v>112.31</v>
      </c>
      <c r="K11" s="1494">
        <v>-341</v>
      </c>
      <c r="L11" s="274">
        <v>326</v>
      </c>
      <c r="M11" s="1644" t="s">
        <v>1666</v>
      </c>
      <c r="N11" s="1494">
        <v>321</v>
      </c>
      <c r="O11" s="274">
        <v>481</v>
      </c>
      <c r="P11" s="275">
        <v>149.84</v>
      </c>
      <c r="Q11"/>
      <c r="R11"/>
      <c r="S11"/>
    </row>
    <row r="12" spans="1:19" s="33" customFormat="1" ht="20.25" customHeight="1">
      <c r="A12" s="1645" t="s">
        <v>83</v>
      </c>
      <c r="B12" s="1646"/>
      <c r="C12" s="1646"/>
      <c r="D12" s="1647"/>
      <c r="E12" s="1646"/>
      <c r="F12" s="1646"/>
      <c r="G12" s="1647"/>
      <c r="H12" s="1646"/>
      <c r="I12" s="1646"/>
      <c r="J12" s="1647"/>
      <c r="K12" s="1646"/>
      <c r="L12" s="1646"/>
      <c r="M12" s="1647"/>
      <c r="N12" s="1646"/>
      <c r="O12" s="1646"/>
      <c r="P12" s="1648"/>
      <c r="Q12"/>
      <c r="R12"/>
      <c r="S12"/>
    </row>
    <row r="13" spans="1:19" s="33" customFormat="1" ht="20.25" customHeight="1">
      <c r="A13" s="1636" t="s">
        <v>466</v>
      </c>
      <c r="B13" s="1637">
        <v>0</v>
      </c>
      <c r="C13" s="1638">
        <v>0</v>
      </c>
      <c r="D13" s="1639" t="s">
        <v>80</v>
      </c>
      <c r="E13" s="1649" t="s">
        <v>80</v>
      </c>
      <c r="F13" s="1650" t="s">
        <v>1652</v>
      </c>
      <c r="G13" s="1651" t="s">
        <v>80</v>
      </c>
      <c r="H13" s="1649" t="s">
        <v>1652</v>
      </c>
      <c r="I13" s="1650" t="s">
        <v>80</v>
      </c>
      <c r="J13" s="1651" t="s">
        <v>80</v>
      </c>
      <c r="K13" s="1637" t="s">
        <v>80</v>
      </c>
      <c r="L13" s="1638" t="s">
        <v>1652</v>
      </c>
      <c r="M13" s="1639" t="s">
        <v>80</v>
      </c>
      <c r="N13" s="1649">
        <v>0</v>
      </c>
      <c r="O13" s="1650">
        <v>0</v>
      </c>
      <c r="P13" s="1651" t="s">
        <v>80</v>
      </c>
      <c r="Q13"/>
      <c r="R13"/>
      <c r="S13"/>
    </row>
    <row r="14" spans="1:19" s="33" customFormat="1" ht="20.25" customHeight="1">
      <c r="A14" s="253" t="s">
        <v>81</v>
      </c>
      <c r="B14" s="128">
        <v>262</v>
      </c>
      <c r="C14" s="127">
        <v>227</v>
      </c>
      <c r="D14" s="265">
        <v>86.64</v>
      </c>
      <c r="E14" s="128">
        <v>41485</v>
      </c>
      <c r="F14" s="127">
        <v>47020</v>
      </c>
      <c r="G14" s="265">
        <v>113.34</v>
      </c>
      <c r="H14" s="128">
        <v>43239</v>
      </c>
      <c r="I14" s="127">
        <v>47088</v>
      </c>
      <c r="J14" s="265">
        <v>108.9</v>
      </c>
      <c r="K14" s="128">
        <v>-1755</v>
      </c>
      <c r="L14" s="127">
        <v>-68</v>
      </c>
      <c r="M14" s="265">
        <v>3.9</v>
      </c>
      <c r="N14" s="128">
        <v>133</v>
      </c>
      <c r="O14" s="127">
        <v>157</v>
      </c>
      <c r="P14" s="265">
        <v>118.05</v>
      </c>
      <c r="Q14"/>
      <c r="R14"/>
      <c r="S14"/>
    </row>
    <row r="15" spans="1:19" s="33" customFormat="1" ht="20.25" customHeight="1">
      <c r="A15" s="253" t="s">
        <v>1466</v>
      </c>
      <c r="B15" s="128">
        <v>74</v>
      </c>
      <c r="C15" s="127">
        <v>76</v>
      </c>
      <c r="D15" s="265">
        <v>102.7</v>
      </c>
      <c r="E15" s="128">
        <v>64017</v>
      </c>
      <c r="F15" s="127">
        <v>75304</v>
      </c>
      <c r="G15" s="265">
        <v>117.63</v>
      </c>
      <c r="H15" s="128">
        <v>63981</v>
      </c>
      <c r="I15" s="127">
        <v>74417</v>
      </c>
      <c r="J15" s="265">
        <v>116.31</v>
      </c>
      <c r="K15" s="128">
        <v>36</v>
      </c>
      <c r="L15" s="127">
        <v>886</v>
      </c>
      <c r="M15" s="266">
        <v>2468.29</v>
      </c>
      <c r="N15" s="128">
        <v>47</v>
      </c>
      <c r="O15" s="127">
        <v>59</v>
      </c>
      <c r="P15" s="265">
        <v>125.53</v>
      </c>
      <c r="Q15"/>
      <c r="R15"/>
      <c r="S15"/>
    </row>
    <row r="16" spans="1:19" s="33" customFormat="1" ht="20.25" customHeight="1">
      <c r="A16" s="1652" t="s">
        <v>84</v>
      </c>
      <c r="B16" s="1311">
        <v>336</v>
      </c>
      <c r="C16" s="269">
        <v>303</v>
      </c>
      <c r="D16" s="270">
        <v>90.18</v>
      </c>
      <c r="E16" s="1311">
        <v>46447</v>
      </c>
      <c r="F16" s="269">
        <v>54114</v>
      </c>
      <c r="G16" s="270">
        <v>116.51</v>
      </c>
      <c r="H16" s="1311">
        <v>47808</v>
      </c>
      <c r="I16" s="269">
        <v>53943</v>
      </c>
      <c r="J16" s="270">
        <v>112.83</v>
      </c>
      <c r="K16" s="1311">
        <v>-1360</v>
      </c>
      <c r="L16" s="269">
        <v>171</v>
      </c>
      <c r="M16" s="1253" t="s">
        <v>1666</v>
      </c>
      <c r="N16" s="1311">
        <v>180</v>
      </c>
      <c r="O16" s="269">
        <v>216</v>
      </c>
      <c r="P16" s="270">
        <v>120</v>
      </c>
      <c r="Q16"/>
      <c r="R16"/>
      <c r="S16"/>
    </row>
    <row r="17" spans="1:19" s="33" customFormat="1" ht="20.25" customHeight="1">
      <c r="A17" s="1633" t="s">
        <v>85</v>
      </c>
      <c r="B17" s="1653"/>
      <c r="C17" s="1653"/>
      <c r="D17" s="1654"/>
      <c r="E17" s="1653"/>
      <c r="F17" s="1653"/>
      <c r="G17" s="1654"/>
      <c r="H17" s="1653"/>
      <c r="I17" s="1653"/>
      <c r="J17" s="1654"/>
      <c r="K17" s="1653"/>
      <c r="L17" s="1653"/>
      <c r="M17" s="1654"/>
      <c r="N17" s="1653"/>
      <c r="O17" s="1653"/>
      <c r="P17" s="1655"/>
      <c r="Q17"/>
      <c r="R17"/>
      <c r="S17"/>
    </row>
    <row r="18" spans="1:19" s="33" customFormat="1" ht="20.25" customHeight="1">
      <c r="A18" s="1636" t="s">
        <v>466</v>
      </c>
      <c r="B18" s="1656">
        <v>1</v>
      </c>
      <c r="C18" s="1657">
        <v>1</v>
      </c>
      <c r="D18" s="1658">
        <v>100</v>
      </c>
      <c r="E18" s="1656" t="s">
        <v>78</v>
      </c>
      <c r="F18" s="1657" t="s">
        <v>77</v>
      </c>
      <c r="G18" s="1658" t="s">
        <v>76</v>
      </c>
      <c r="H18" s="1656" t="s">
        <v>77</v>
      </c>
      <c r="I18" s="1657" t="s">
        <v>78</v>
      </c>
      <c r="J18" s="1658" t="s">
        <v>76</v>
      </c>
      <c r="K18" s="1656" t="s">
        <v>76</v>
      </c>
      <c r="L18" s="1657" t="s">
        <v>79</v>
      </c>
      <c r="M18" s="1658" t="s">
        <v>76</v>
      </c>
      <c r="N18" s="1659">
        <v>1</v>
      </c>
      <c r="O18" s="1660">
        <v>0</v>
      </c>
      <c r="P18" s="1658">
        <v>0</v>
      </c>
      <c r="Q18"/>
      <c r="R18"/>
      <c r="S18"/>
    </row>
    <row r="19" spans="1:19" s="33" customFormat="1" ht="20.25" customHeight="1">
      <c r="A19" s="253" t="s">
        <v>81</v>
      </c>
      <c r="B19" s="1661">
        <v>144</v>
      </c>
      <c r="C19" s="243">
        <v>146</v>
      </c>
      <c r="D19" s="1641">
        <v>101.39</v>
      </c>
      <c r="E19" s="1661">
        <v>97011</v>
      </c>
      <c r="F19" s="243">
        <v>109361</v>
      </c>
      <c r="G19" s="1641">
        <v>112.73</v>
      </c>
      <c r="H19" s="1661">
        <v>98431</v>
      </c>
      <c r="I19" s="243">
        <v>108683</v>
      </c>
      <c r="J19" s="1641">
        <v>110.42</v>
      </c>
      <c r="K19" s="1661">
        <v>-1420</v>
      </c>
      <c r="L19" s="243">
        <v>678</v>
      </c>
      <c r="M19" s="1662" t="s">
        <v>1666</v>
      </c>
      <c r="N19" s="1661">
        <v>78</v>
      </c>
      <c r="O19" s="243">
        <v>111</v>
      </c>
      <c r="P19" s="1641">
        <v>142.31</v>
      </c>
      <c r="Q19"/>
      <c r="R19"/>
      <c r="S19"/>
    </row>
    <row r="20" spans="1:19" s="33" customFormat="1" ht="20.25" customHeight="1">
      <c r="A20" s="253" t="s">
        <v>1466</v>
      </c>
      <c r="B20" s="1661">
        <v>47</v>
      </c>
      <c r="C20" s="243">
        <v>54</v>
      </c>
      <c r="D20" s="1641">
        <v>114.89</v>
      </c>
      <c r="E20" s="1661">
        <v>141100</v>
      </c>
      <c r="F20" s="243">
        <v>174312</v>
      </c>
      <c r="G20" s="1641">
        <v>123.54</v>
      </c>
      <c r="H20" s="1661">
        <v>138928</v>
      </c>
      <c r="I20" s="243">
        <v>172130</v>
      </c>
      <c r="J20" s="1641">
        <v>123.9</v>
      </c>
      <c r="K20" s="1661">
        <v>2172</v>
      </c>
      <c r="L20" s="243">
        <v>2182</v>
      </c>
      <c r="M20" s="1641">
        <v>100.45</v>
      </c>
      <c r="N20" s="1661">
        <v>32</v>
      </c>
      <c r="O20" s="243">
        <v>46</v>
      </c>
      <c r="P20" s="1641">
        <v>143.75</v>
      </c>
      <c r="Q20"/>
      <c r="R20"/>
      <c r="S20"/>
    </row>
    <row r="21" spans="1:19" s="33" customFormat="1" ht="20.25" customHeight="1">
      <c r="A21" s="1652" t="s">
        <v>86</v>
      </c>
      <c r="B21" s="1663">
        <v>192</v>
      </c>
      <c r="C21" s="1664">
        <v>201</v>
      </c>
      <c r="D21" s="1665">
        <v>104.69</v>
      </c>
      <c r="E21" s="1663">
        <v>107625</v>
      </c>
      <c r="F21" s="1664">
        <v>126680</v>
      </c>
      <c r="G21" s="1665">
        <v>117.71</v>
      </c>
      <c r="H21" s="1663">
        <v>108158</v>
      </c>
      <c r="I21" s="1664">
        <v>125623</v>
      </c>
      <c r="J21" s="1665">
        <v>116.15</v>
      </c>
      <c r="K21" s="1663">
        <v>-533</v>
      </c>
      <c r="L21" s="1664">
        <v>1057</v>
      </c>
      <c r="M21" s="1666" t="s">
        <v>1666</v>
      </c>
      <c r="N21" s="1663">
        <v>111</v>
      </c>
      <c r="O21" s="1664">
        <v>157</v>
      </c>
      <c r="P21" s="1665">
        <v>141.44</v>
      </c>
      <c r="Q21"/>
      <c r="R21"/>
      <c r="S21"/>
    </row>
    <row r="22" spans="1:19" s="33" customFormat="1" ht="20.25" customHeight="1">
      <c r="A22" s="1652" t="s">
        <v>87</v>
      </c>
      <c r="B22" s="1663">
        <v>528</v>
      </c>
      <c r="C22" s="1664">
        <v>504</v>
      </c>
      <c r="D22" s="1665">
        <v>95.45</v>
      </c>
      <c r="E22" s="1663">
        <v>68694</v>
      </c>
      <c r="F22" s="1664">
        <v>83054</v>
      </c>
      <c r="G22" s="1665">
        <v>120.91</v>
      </c>
      <c r="H22" s="1663">
        <v>69753</v>
      </c>
      <c r="I22" s="1664">
        <v>82530</v>
      </c>
      <c r="J22" s="1665">
        <v>118.32</v>
      </c>
      <c r="K22" s="1663">
        <v>-1059</v>
      </c>
      <c r="L22" s="1664">
        <v>524</v>
      </c>
      <c r="M22" s="1666" t="s">
        <v>1666</v>
      </c>
      <c r="N22" s="1663">
        <v>291</v>
      </c>
      <c r="O22" s="1664">
        <v>373</v>
      </c>
      <c r="P22" s="1665">
        <v>128.18</v>
      </c>
      <c r="Q22"/>
      <c r="R22"/>
      <c r="S22"/>
    </row>
    <row r="23" spans="1:19" s="33" customFormat="1" ht="20.25" customHeight="1" thickBot="1">
      <c r="A23" s="1642" t="s">
        <v>88</v>
      </c>
      <c r="B23" s="1667">
        <v>1150</v>
      </c>
      <c r="C23" s="255">
        <v>1182</v>
      </c>
      <c r="D23" s="1643">
        <v>102.78</v>
      </c>
      <c r="E23" s="1667">
        <v>40880</v>
      </c>
      <c r="F23" s="255">
        <v>46946</v>
      </c>
      <c r="G23" s="1643">
        <v>114.84</v>
      </c>
      <c r="H23" s="1667">
        <v>41550</v>
      </c>
      <c r="I23" s="255">
        <v>46535</v>
      </c>
      <c r="J23" s="1643">
        <v>112</v>
      </c>
      <c r="K23" s="1667">
        <v>-671</v>
      </c>
      <c r="L23" s="255">
        <v>411</v>
      </c>
      <c r="M23" s="1668" t="s">
        <v>1666</v>
      </c>
      <c r="N23" s="1667">
        <v>612</v>
      </c>
      <c r="O23" s="255">
        <v>854</v>
      </c>
      <c r="P23" s="1643">
        <v>139.54</v>
      </c>
      <c r="Q23"/>
      <c r="R23"/>
      <c r="S23"/>
    </row>
    <row r="24" spans="1:19" s="33" customFormat="1" ht="20.25" customHeight="1" thickBot="1">
      <c r="A24" s="1669" t="s">
        <v>89</v>
      </c>
      <c r="B24" s="1670">
        <v>1205</v>
      </c>
      <c r="C24" s="1671">
        <v>1234</v>
      </c>
      <c r="D24" s="1672">
        <v>102.41</v>
      </c>
      <c r="E24" s="1670">
        <v>45989</v>
      </c>
      <c r="F24" s="1671">
        <v>50301</v>
      </c>
      <c r="G24" s="1672">
        <v>109.38</v>
      </c>
      <c r="H24" s="1670">
        <v>46723</v>
      </c>
      <c r="I24" s="1671">
        <v>49896</v>
      </c>
      <c r="J24" s="1672">
        <v>106.79</v>
      </c>
      <c r="K24" s="1670">
        <v>-734</v>
      </c>
      <c r="L24" s="1671">
        <v>405</v>
      </c>
      <c r="M24" s="1673" t="s">
        <v>1666</v>
      </c>
      <c r="N24" s="1670">
        <v>643</v>
      </c>
      <c r="O24" s="1671">
        <v>890</v>
      </c>
      <c r="P24" s="1672">
        <v>138.41</v>
      </c>
      <c r="Q24"/>
      <c r="R24"/>
      <c r="S24"/>
    </row>
    <row r="25" spans="1:19" s="51" customFormat="1" ht="20.25" customHeight="1">
      <c r="A25" s="51" t="s">
        <v>1459</v>
      </c>
      <c r="F25" s="51" t="s">
        <v>90</v>
      </c>
      <c r="Q25" s="327"/>
      <c r="R25" s="327"/>
      <c r="S25" s="327"/>
    </row>
    <row r="26" spans="1:19" s="51" customFormat="1" ht="15" customHeight="1">
      <c r="A26" s="51" t="s">
        <v>91</v>
      </c>
      <c r="Q26" s="327"/>
      <c r="R26" s="327"/>
      <c r="S26" s="327"/>
    </row>
    <row r="27" spans="17:19" s="33" customFormat="1" ht="15" customHeight="1">
      <c r="Q27"/>
      <c r="R27"/>
      <c r="S27"/>
    </row>
    <row r="28" s="33" customFormat="1" ht="15.75"/>
    <row r="29" s="33" customFormat="1" ht="15.75"/>
  </sheetData>
  <mergeCells count="16">
    <mergeCell ref="N5:N6"/>
    <mergeCell ref="O5:O6"/>
    <mergeCell ref="K3:M4"/>
    <mergeCell ref="N3:P4"/>
    <mergeCell ref="K5:K6"/>
    <mergeCell ref="L5:L6"/>
    <mergeCell ref="B5:B6"/>
    <mergeCell ref="C5:C6"/>
    <mergeCell ref="E5:E6"/>
    <mergeCell ref="F5:F6"/>
    <mergeCell ref="A3:A6"/>
    <mergeCell ref="B3:D4"/>
    <mergeCell ref="E3:G4"/>
    <mergeCell ref="H3:J4"/>
    <mergeCell ref="H5:H6"/>
    <mergeCell ref="I5:I6"/>
  </mergeCells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H20" sqref="H20"/>
    </sheetView>
  </sheetViews>
  <sheetFormatPr defaultColWidth="9.00390625" defaultRowHeight="12.75"/>
  <cols>
    <col min="1" max="1" width="28.875" style="0" customWidth="1"/>
    <col min="2" max="13" width="8.625" style="0" customWidth="1"/>
    <col min="14" max="16" width="7.00390625" style="0" customWidth="1"/>
    <col min="17" max="18" width="6.25390625" style="0" customWidth="1"/>
    <col min="19" max="19" width="7.375" style="0" customWidth="1"/>
  </cols>
  <sheetData>
    <row r="1" spans="1:18" s="33" customFormat="1" ht="15" customHeight="1">
      <c r="A1" s="86" t="s">
        <v>68</v>
      </c>
      <c r="N1"/>
      <c r="O1"/>
      <c r="P1"/>
      <c r="Q1"/>
      <c r="R1"/>
    </row>
    <row r="2" spans="1:19" s="33" customFormat="1" ht="15" customHeight="1" thickBot="1">
      <c r="A2" s="86" t="s">
        <v>69</v>
      </c>
      <c r="M2" s="1167" t="s">
        <v>92</v>
      </c>
      <c r="N2"/>
      <c r="O2"/>
      <c r="P2"/>
      <c r="Q2"/>
      <c r="R2"/>
      <c r="S2" s="3"/>
    </row>
    <row r="3" spans="1:19" s="33" customFormat="1" ht="15.75" customHeight="1">
      <c r="A3" s="2081" t="s">
        <v>431</v>
      </c>
      <c r="B3" s="2060" t="s">
        <v>93</v>
      </c>
      <c r="C3" s="2060"/>
      <c r="D3" s="2060"/>
      <c r="E3" s="2060"/>
      <c r="F3" s="2060"/>
      <c r="G3" s="2061"/>
      <c r="H3" s="2117" t="s">
        <v>94</v>
      </c>
      <c r="I3" s="2118"/>
      <c r="J3" s="2119"/>
      <c r="K3" s="2117" t="s">
        <v>95</v>
      </c>
      <c r="L3" s="2118"/>
      <c r="M3" s="2119"/>
      <c r="N3"/>
      <c r="O3"/>
      <c r="P3"/>
      <c r="Q3"/>
      <c r="R3"/>
      <c r="S3"/>
    </row>
    <row r="4" spans="1:19" s="33" customFormat="1" ht="15.75">
      <c r="A4" s="2106"/>
      <c r="B4" s="2123" t="s">
        <v>96</v>
      </c>
      <c r="C4" s="2123"/>
      <c r="D4" s="2123"/>
      <c r="E4" s="2123" t="s">
        <v>97</v>
      </c>
      <c r="F4" s="2123"/>
      <c r="G4" s="2124"/>
      <c r="H4" s="2120"/>
      <c r="I4" s="2121"/>
      <c r="J4" s="2122"/>
      <c r="K4" s="2120"/>
      <c r="L4" s="2121"/>
      <c r="M4" s="2122"/>
      <c r="N4"/>
      <c r="O4"/>
      <c r="P4"/>
      <c r="Q4"/>
      <c r="R4"/>
      <c r="S4"/>
    </row>
    <row r="5" spans="1:19" s="33" customFormat="1" ht="13.5" customHeight="1">
      <c r="A5" s="2106"/>
      <c r="B5" s="2113">
        <v>2000</v>
      </c>
      <c r="C5" s="2114">
        <v>2001</v>
      </c>
      <c r="D5" s="200" t="s">
        <v>409</v>
      </c>
      <c r="E5" s="2125">
        <v>2000</v>
      </c>
      <c r="F5" s="2114">
        <v>2001</v>
      </c>
      <c r="G5" s="1632" t="s">
        <v>409</v>
      </c>
      <c r="H5" s="2113">
        <v>2000</v>
      </c>
      <c r="I5" s="2114">
        <v>2001</v>
      </c>
      <c r="J5" s="1632" t="s">
        <v>409</v>
      </c>
      <c r="K5" s="2113">
        <v>2000</v>
      </c>
      <c r="L5" s="2114">
        <v>2001</v>
      </c>
      <c r="M5" s="1632" t="s">
        <v>409</v>
      </c>
      <c r="N5"/>
      <c r="O5"/>
      <c r="P5"/>
      <c r="Q5"/>
      <c r="R5"/>
      <c r="S5"/>
    </row>
    <row r="6" spans="1:19" s="33" customFormat="1" ht="13.5" customHeight="1" thickBot="1">
      <c r="A6" s="2079"/>
      <c r="B6" s="2103"/>
      <c r="C6" s="2102"/>
      <c r="D6" s="149" t="s">
        <v>1634</v>
      </c>
      <c r="E6" s="2126"/>
      <c r="F6" s="2102"/>
      <c r="G6" s="216" t="s">
        <v>1634</v>
      </c>
      <c r="H6" s="2103"/>
      <c r="I6" s="2102"/>
      <c r="J6" s="216" t="s">
        <v>1634</v>
      </c>
      <c r="K6" s="2103"/>
      <c r="L6" s="2102"/>
      <c r="M6" s="216" t="s">
        <v>1634</v>
      </c>
      <c r="N6"/>
      <c r="O6"/>
      <c r="P6"/>
      <c r="Q6"/>
      <c r="R6"/>
      <c r="S6"/>
    </row>
    <row r="7" spans="1:19" s="33" customFormat="1" ht="20.25" customHeight="1">
      <c r="A7" s="1633" t="s">
        <v>75</v>
      </c>
      <c r="B7" s="1634"/>
      <c r="C7" s="1634"/>
      <c r="D7" s="1634"/>
      <c r="E7" s="1634"/>
      <c r="F7" s="1634"/>
      <c r="G7" s="1634"/>
      <c r="H7" s="1634"/>
      <c r="I7" s="1634"/>
      <c r="J7" s="1634"/>
      <c r="K7" s="1634"/>
      <c r="L7" s="1634"/>
      <c r="M7" s="1635"/>
      <c r="N7"/>
      <c r="O7"/>
      <c r="P7"/>
      <c r="Q7"/>
      <c r="R7"/>
      <c r="S7"/>
    </row>
    <row r="8" spans="1:19" s="33" customFormat="1" ht="20.25" customHeight="1">
      <c r="A8" s="1636" t="s">
        <v>466</v>
      </c>
      <c r="B8" s="1637" t="s">
        <v>77</v>
      </c>
      <c r="C8" s="1638" t="s">
        <v>78</v>
      </c>
      <c r="D8" s="1674" t="s">
        <v>76</v>
      </c>
      <c r="E8" s="1637" t="s">
        <v>78</v>
      </c>
      <c r="F8" s="1638" t="s">
        <v>77</v>
      </c>
      <c r="G8" s="1639" t="s">
        <v>76</v>
      </c>
      <c r="H8" s="1675" t="s">
        <v>98</v>
      </c>
      <c r="I8" s="1676" t="s">
        <v>76</v>
      </c>
      <c r="J8" s="1639" t="s">
        <v>76</v>
      </c>
      <c r="K8" s="1637" t="s">
        <v>78</v>
      </c>
      <c r="L8" s="1638" t="s">
        <v>79</v>
      </c>
      <c r="M8" s="1639" t="s">
        <v>76</v>
      </c>
      <c r="N8"/>
      <c r="O8"/>
      <c r="P8"/>
      <c r="Q8"/>
      <c r="R8"/>
      <c r="S8"/>
    </row>
    <row r="9" spans="1:19" s="33" customFormat="1" ht="20.25" customHeight="1">
      <c r="A9" s="253" t="s">
        <v>81</v>
      </c>
      <c r="B9" s="128">
        <v>523</v>
      </c>
      <c r="C9" s="127">
        <v>597</v>
      </c>
      <c r="D9" s="1677">
        <v>114.16</v>
      </c>
      <c r="E9" s="128">
        <v>48</v>
      </c>
      <c r="F9" s="127">
        <v>106</v>
      </c>
      <c r="G9" s="1641">
        <v>219.9</v>
      </c>
      <c r="H9" s="1678">
        <v>23.1</v>
      </c>
      <c r="I9" s="705">
        <v>17.88</v>
      </c>
      <c r="J9" s="265">
        <v>77.41</v>
      </c>
      <c r="K9" s="128">
        <v>3365</v>
      </c>
      <c r="L9" s="127">
        <v>2955</v>
      </c>
      <c r="M9" s="265">
        <v>87.8</v>
      </c>
      <c r="N9"/>
      <c r="O9"/>
      <c r="P9"/>
      <c r="Q9"/>
      <c r="R9"/>
      <c r="S9"/>
    </row>
    <row r="10" spans="1:19" s="33" customFormat="1" ht="20.25" customHeight="1">
      <c r="A10" s="253" t="s">
        <v>1466</v>
      </c>
      <c r="B10" s="128">
        <v>1078</v>
      </c>
      <c r="C10" s="127">
        <v>1255</v>
      </c>
      <c r="D10" s="1677">
        <v>116.34</v>
      </c>
      <c r="E10" s="128">
        <v>54</v>
      </c>
      <c r="F10" s="127">
        <v>150</v>
      </c>
      <c r="G10" s="1641">
        <v>277.9</v>
      </c>
      <c r="H10" s="1678">
        <v>14.82</v>
      </c>
      <c r="I10" s="705">
        <v>11.38</v>
      </c>
      <c r="J10" s="265">
        <v>76.79</v>
      </c>
      <c r="K10" s="128">
        <v>2887</v>
      </c>
      <c r="L10" s="127">
        <v>2569</v>
      </c>
      <c r="M10" s="265">
        <v>88.98</v>
      </c>
      <c r="N10"/>
      <c r="O10"/>
      <c r="P10"/>
      <c r="Q10"/>
      <c r="R10"/>
      <c r="S10"/>
    </row>
    <row r="11" spans="1:19" s="33" customFormat="1" ht="20.25" customHeight="1" thickBot="1">
      <c r="A11" s="1642" t="s">
        <v>82</v>
      </c>
      <c r="B11" s="1494">
        <v>764</v>
      </c>
      <c r="C11" s="274">
        <v>913</v>
      </c>
      <c r="D11" s="1679">
        <v>119.44</v>
      </c>
      <c r="E11" s="1494">
        <v>51</v>
      </c>
      <c r="F11" s="274">
        <v>127</v>
      </c>
      <c r="G11" s="1643">
        <v>248.37</v>
      </c>
      <c r="H11" s="1680">
        <v>18.27</v>
      </c>
      <c r="I11" s="1681">
        <v>13.81</v>
      </c>
      <c r="J11" s="275">
        <v>75.58</v>
      </c>
      <c r="K11" s="1494">
        <v>3155</v>
      </c>
      <c r="L11" s="274">
        <v>2776</v>
      </c>
      <c r="M11" s="275">
        <v>87.99</v>
      </c>
      <c r="N11"/>
      <c r="O11"/>
      <c r="P11"/>
      <c r="Q11"/>
      <c r="R11"/>
      <c r="S11"/>
    </row>
    <row r="12" spans="1:19" s="33" customFormat="1" ht="20.25" customHeight="1">
      <c r="A12" s="1645" t="s">
        <v>83</v>
      </c>
      <c r="B12" s="1646"/>
      <c r="C12" s="1646"/>
      <c r="D12" s="1647"/>
      <c r="E12" s="1646"/>
      <c r="F12" s="1646"/>
      <c r="G12" s="1647"/>
      <c r="H12" s="1682"/>
      <c r="I12" s="1682"/>
      <c r="J12" s="1647"/>
      <c r="K12" s="1646"/>
      <c r="L12" s="1646"/>
      <c r="M12" s="1648"/>
      <c r="N12"/>
      <c r="O12"/>
      <c r="P12"/>
      <c r="Q12"/>
      <c r="R12"/>
      <c r="S12"/>
    </row>
    <row r="13" spans="1:19" s="33" customFormat="1" ht="20.25" customHeight="1">
      <c r="A13" s="1636" t="s">
        <v>466</v>
      </c>
      <c r="B13" s="1637"/>
      <c r="C13" s="1638"/>
      <c r="D13" s="1674"/>
      <c r="E13" s="1649"/>
      <c r="F13" s="1650"/>
      <c r="G13" s="1651"/>
      <c r="H13" s="1683"/>
      <c r="I13" s="1684"/>
      <c r="J13" s="1651"/>
      <c r="K13" s="1637"/>
      <c r="L13" s="1638"/>
      <c r="M13" s="1639"/>
      <c r="N13"/>
      <c r="O13"/>
      <c r="P13"/>
      <c r="Q13"/>
      <c r="R13"/>
      <c r="S13"/>
    </row>
    <row r="14" spans="1:19" s="33" customFormat="1" ht="20.25" customHeight="1">
      <c r="A14" s="253" t="s">
        <v>81</v>
      </c>
      <c r="B14" s="128">
        <v>580</v>
      </c>
      <c r="C14" s="127">
        <v>660</v>
      </c>
      <c r="D14" s="1677">
        <v>113.84</v>
      </c>
      <c r="E14" s="128">
        <v>102</v>
      </c>
      <c r="F14" s="127">
        <v>162</v>
      </c>
      <c r="G14" s="265">
        <v>159.64</v>
      </c>
      <c r="H14" s="1678">
        <v>16.69</v>
      </c>
      <c r="I14" s="705">
        <v>12.86</v>
      </c>
      <c r="J14" s="265">
        <v>77.04</v>
      </c>
      <c r="K14" s="128">
        <v>6924</v>
      </c>
      <c r="L14" s="127">
        <v>6046</v>
      </c>
      <c r="M14" s="265">
        <v>87.32</v>
      </c>
      <c r="N14"/>
      <c r="O14"/>
      <c r="P14"/>
      <c r="Q14"/>
      <c r="R14"/>
      <c r="S14"/>
    </row>
    <row r="15" spans="1:19" s="33" customFormat="1" ht="20.25" customHeight="1">
      <c r="A15" s="253" t="s">
        <v>1466</v>
      </c>
      <c r="B15" s="128">
        <v>885</v>
      </c>
      <c r="C15" s="127">
        <v>1053</v>
      </c>
      <c r="D15" s="1677">
        <v>118.99</v>
      </c>
      <c r="E15" s="128">
        <v>122</v>
      </c>
      <c r="F15" s="127">
        <v>164</v>
      </c>
      <c r="G15" s="265">
        <v>134.2</v>
      </c>
      <c r="H15" s="1678">
        <v>11.13</v>
      </c>
      <c r="I15" s="705">
        <v>9.49</v>
      </c>
      <c r="J15" s="265">
        <v>85.33</v>
      </c>
      <c r="K15" s="128">
        <v>7123</v>
      </c>
      <c r="L15" s="127">
        <v>7150</v>
      </c>
      <c r="M15" s="265">
        <v>100.38</v>
      </c>
      <c r="N15"/>
      <c r="O15"/>
      <c r="P15"/>
      <c r="Q15"/>
      <c r="R15"/>
      <c r="S15"/>
    </row>
    <row r="16" spans="1:19" s="33" customFormat="1" ht="20.25" customHeight="1">
      <c r="A16" s="1652" t="s">
        <v>99</v>
      </c>
      <c r="B16" s="1311">
        <v>648</v>
      </c>
      <c r="C16" s="269">
        <v>759</v>
      </c>
      <c r="D16" s="1685">
        <v>117.19</v>
      </c>
      <c r="E16" s="1311">
        <v>106</v>
      </c>
      <c r="F16" s="269">
        <v>163</v>
      </c>
      <c r="G16" s="270">
        <v>153.18</v>
      </c>
      <c r="H16" s="1686">
        <v>15</v>
      </c>
      <c r="I16" s="1687">
        <v>11.68</v>
      </c>
      <c r="J16" s="270">
        <v>77.89</v>
      </c>
      <c r="K16" s="1311">
        <v>6968</v>
      </c>
      <c r="L16" s="269">
        <v>6323</v>
      </c>
      <c r="M16" s="270">
        <v>90.74</v>
      </c>
      <c r="N16"/>
      <c r="O16"/>
      <c r="P16"/>
      <c r="Q16"/>
      <c r="R16"/>
      <c r="S16"/>
    </row>
    <row r="17" spans="1:19" s="33" customFormat="1" ht="20.25" customHeight="1">
      <c r="A17" s="1633" t="s">
        <v>85</v>
      </c>
      <c r="B17" s="1653"/>
      <c r="C17" s="1653"/>
      <c r="D17" s="1654"/>
      <c r="E17" s="1653"/>
      <c r="F17" s="1653"/>
      <c r="G17" s="1654"/>
      <c r="H17" s="1688"/>
      <c r="I17" s="1688"/>
      <c r="J17" s="1654"/>
      <c r="K17" s="1653"/>
      <c r="L17" s="1653"/>
      <c r="M17" s="1655"/>
      <c r="N17"/>
      <c r="O17"/>
      <c r="P17"/>
      <c r="Q17"/>
      <c r="R17"/>
      <c r="S17"/>
    </row>
    <row r="18" spans="1:19" s="33" customFormat="1" ht="20.25" customHeight="1">
      <c r="A18" s="1636" t="s">
        <v>466</v>
      </c>
      <c r="B18" s="1637" t="s">
        <v>77</v>
      </c>
      <c r="C18" s="1638" t="s">
        <v>78</v>
      </c>
      <c r="D18" s="1674" t="s">
        <v>76</v>
      </c>
      <c r="E18" s="1656" t="s">
        <v>78</v>
      </c>
      <c r="F18" s="1638" t="s">
        <v>77</v>
      </c>
      <c r="G18" s="1639" t="s">
        <v>76</v>
      </c>
      <c r="H18" s="1675" t="s">
        <v>98</v>
      </c>
      <c r="I18" s="1676" t="s">
        <v>76</v>
      </c>
      <c r="J18" s="1639" t="s">
        <v>76</v>
      </c>
      <c r="K18" s="1637" t="s">
        <v>78</v>
      </c>
      <c r="L18" s="1638" t="s">
        <v>79</v>
      </c>
      <c r="M18" s="1639" t="s">
        <v>76</v>
      </c>
      <c r="N18"/>
      <c r="O18"/>
      <c r="P18"/>
      <c r="Q18"/>
      <c r="R18"/>
      <c r="S18"/>
    </row>
    <row r="19" spans="1:19" s="33" customFormat="1" ht="20.25" customHeight="1">
      <c r="A19" s="253" t="s">
        <v>81</v>
      </c>
      <c r="B19" s="128">
        <v>649</v>
      </c>
      <c r="C19" s="127">
        <v>730</v>
      </c>
      <c r="D19" s="1677">
        <v>112.45</v>
      </c>
      <c r="E19" s="1661">
        <v>129</v>
      </c>
      <c r="F19" s="127">
        <v>186</v>
      </c>
      <c r="G19" s="265">
        <v>144.22</v>
      </c>
      <c r="H19" s="1678">
        <v>12.62</v>
      </c>
      <c r="I19" s="705">
        <v>9.67</v>
      </c>
      <c r="J19" s="265">
        <v>76.57</v>
      </c>
      <c r="K19" s="128">
        <v>12246</v>
      </c>
      <c r="L19" s="127">
        <v>10570</v>
      </c>
      <c r="M19" s="265">
        <v>86.31</v>
      </c>
      <c r="N19"/>
      <c r="O19"/>
      <c r="P19"/>
      <c r="Q19"/>
      <c r="R19"/>
      <c r="S19"/>
    </row>
    <row r="20" spans="1:19" s="33" customFormat="1" ht="20.25" customHeight="1">
      <c r="A20" s="253" t="s">
        <v>1466</v>
      </c>
      <c r="B20" s="128">
        <v>893</v>
      </c>
      <c r="C20" s="127">
        <v>1096</v>
      </c>
      <c r="D20" s="1677">
        <v>122.83</v>
      </c>
      <c r="E20" s="1661">
        <v>156</v>
      </c>
      <c r="F20" s="127">
        <v>202</v>
      </c>
      <c r="G20" s="265">
        <v>129.21</v>
      </c>
      <c r="H20" s="1678">
        <v>10.14</v>
      </c>
      <c r="I20" s="705">
        <v>6.78</v>
      </c>
      <c r="J20" s="265">
        <v>66.86</v>
      </c>
      <c r="K20" s="128">
        <v>14312</v>
      </c>
      <c r="L20" s="127">
        <v>11822</v>
      </c>
      <c r="M20" s="265">
        <v>82.6</v>
      </c>
      <c r="N20"/>
      <c r="O20"/>
      <c r="P20"/>
      <c r="Q20"/>
      <c r="R20"/>
      <c r="S20"/>
    </row>
    <row r="21" spans="1:19" s="33" customFormat="1" ht="20.25" customHeight="1">
      <c r="A21" s="1652" t="s">
        <v>100</v>
      </c>
      <c r="B21" s="1311">
        <v>711</v>
      </c>
      <c r="C21" s="269">
        <v>833</v>
      </c>
      <c r="D21" s="1685">
        <v>117.16</v>
      </c>
      <c r="E21" s="1663">
        <v>135</v>
      </c>
      <c r="F21" s="269">
        <v>189</v>
      </c>
      <c r="G21" s="270">
        <v>139.87</v>
      </c>
      <c r="H21" s="1686">
        <v>12</v>
      </c>
      <c r="I21" s="1687">
        <v>8.79</v>
      </c>
      <c r="J21" s="270">
        <v>73.24</v>
      </c>
      <c r="K21" s="1311">
        <v>12914</v>
      </c>
      <c r="L21" s="269">
        <v>11132</v>
      </c>
      <c r="M21" s="270">
        <v>86.2</v>
      </c>
      <c r="N21"/>
      <c r="O21"/>
      <c r="P21"/>
      <c r="Q21"/>
      <c r="R21"/>
      <c r="S21"/>
    </row>
    <row r="22" spans="1:19" s="33" customFormat="1" ht="20.25" customHeight="1">
      <c r="A22" s="1652" t="s">
        <v>87</v>
      </c>
      <c r="B22" s="1311">
        <v>682</v>
      </c>
      <c r="C22" s="269">
        <v>802</v>
      </c>
      <c r="D22" s="1685">
        <v>117.59</v>
      </c>
      <c r="E22" s="1663">
        <v>122</v>
      </c>
      <c r="F22" s="269">
        <v>178</v>
      </c>
      <c r="G22" s="270">
        <v>145.97</v>
      </c>
      <c r="H22" s="1686">
        <v>13.29</v>
      </c>
      <c r="I22" s="1687">
        <v>9.92</v>
      </c>
      <c r="J22" s="270">
        <v>74.65</v>
      </c>
      <c r="K22" s="1311">
        <v>9130</v>
      </c>
      <c r="L22" s="269">
        <v>8241</v>
      </c>
      <c r="M22" s="270">
        <v>90.26</v>
      </c>
      <c r="N22"/>
      <c r="O22"/>
      <c r="P22"/>
      <c r="Q22"/>
      <c r="R22"/>
      <c r="S22"/>
    </row>
    <row r="23" spans="1:19" s="33" customFormat="1" ht="20.25" customHeight="1" thickBot="1">
      <c r="A23" s="1642" t="s">
        <v>88</v>
      </c>
      <c r="B23" s="1494">
        <v>699</v>
      </c>
      <c r="C23" s="274">
        <v>827</v>
      </c>
      <c r="D23" s="1679">
        <v>118.23</v>
      </c>
      <c r="E23" s="1667">
        <v>107</v>
      </c>
      <c r="F23" s="274">
        <v>167</v>
      </c>
      <c r="G23" s="275">
        <v>155.58</v>
      </c>
      <c r="H23" s="1680">
        <v>14.43</v>
      </c>
      <c r="I23" s="1681">
        <v>10.88</v>
      </c>
      <c r="J23" s="275">
        <v>75.39</v>
      </c>
      <c r="K23" s="1494">
        <v>5898</v>
      </c>
      <c r="L23" s="274">
        <v>5106</v>
      </c>
      <c r="M23" s="275">
        <v>86.57</v>
      </c>
      <c r="N23"/>
      <c r="O23"/>
      <c r="P23"/>
      <c r="Q23"/>
      <c r="R23"/>
      <c r="S23"/>
    </row>
    <row r="24" spans="1:19" s="33" customFormat="1" ht="20.25" customHeight="1" thickBot="1">
      <c r="A24" s="1669" t="s">
        <v>89</v>
      </c>
      <c r="B24" s="1497">
        <v>705</v>
      </c>
      <c r="C24" s="1190">
        <v>826</v>
      </c>
      <c r="D24" s="1689">
        <v>117.23</v>
      </c>
      <c r="E24" s="1670">
        <v>112</v>
      </c>
      <c r="F24" s="1190">
        <v>169</v>
      </c>
      <c r="G24" s="1690">
        <v>150.97</v>
      </c>
      <c r="H24" s="1691">
        <v>13.81</v>
      </c>
      <c r="I24" s="1692">
        <v>10.66</v>
      </c>
      <c r="J24" s="1690">
        <v>77.18</v>
      </c>
      <c r="K24" s="1497">
        <v>6350</v>
      </c>
      <c r="L24" s="1190">
        <v>5361</v>
      </c>
      <c r="M24" s="1690">
        <v>84.42</v>
      </c>
      <c r="N24"/>
      <c r="O24"/>
      <c r="P24"/>
      <c r="Q24"/>
      <c r="R24"/>
      <c r="S24"/>
    </row>
    <row r="25" spans="1:19" s="51" customFormat="1" ht="20.25" customHeight="1">
      <c r="A25" s="51" t="s">
        <v>1459</v>
      </c>
      <c r="F25" s="51" t="s">
        <v>90</v>
      </c>
      <c r="N25" s="327"/>
      <c r="O25" s="327"/>
      <c r="P25" s="327"/>
      <c r="Q25" s="327"/>
      <c r="R25" s="327"/>
      <c r="S25" s="327"/>
    </row>
    <row r="26" spans="1:19" s="51" customFormat="1" ht="15" customHeight="1">
      <c r="A26" s="51" t="s">
        <v>91</v>
      </c>
      <c r="N26" s="327"/>
      <c r="O26" s="327"/>
      <c r="P26" s="327"/>
      <c r="Q26" s="327"/>
      <c r="R26" s="327"/>
      <c r="S26" s="327"/>
    </row>
    <row r="27" spans="14:19" s="33" customFormat="1" ht="15" customHeight="1">
      <c r="N27"/>
      <c r="O27"/>
      <c r="P27"/>
      <c r="Q27"/>
      <c r="R27"/>
      <c r="S27"/>
    </row>
    <row r="28" spans="14:18" s="33" customFormat="1" ht="15.75">
      <c r="N28"/>
      <c r="O28"/>
      <c r="P28"/>
      <c r="Q28"/>
      <c r="R28"/>
    </row>
    <row r="29" spans="14:18" s="33" customFormat="1" ht="15.75">
      <c r="N29"/>
      <c r="O29"/>
      <c r="P29"/>
      <c r="Q29"/>
      <c r="R29"/>
    </row>
  </sheetData>
  <mergeCells count="14">
    <mergeCell ref="H5:H6"/>
    <mergeCell ref="I5:I6"/>
    <mergeCell ref="K5:K6"/>
    <mergeCell ref="L5:L6"/>
    <mergeCell ref="A3:A6"/>
    <mergeCell ref="B3:G3"/>
    <mergeCell ref="H3:J4"/>
    <mergeCell ref="K3:M4"/>
    <mergeCell ref="B4:D4"/>
    <mergeCell ref="E4:G4"/>
    <mergeCell ref="B5:B6"/>
    <mergeCell ref="C5:C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F17" sqref="F17"/>
    </sheetView>
  </sheetViews>
  <sheetFormatPr defaultColWidth="9.00390625" defaultRowHeight="12.75"/>
  <cols>
    <col min="1" max="1" width="45.125" style="487" customWidth="1"/>
    <col min="2" max="2" width="7.375" style="758" customWidth="1"/>
    <col min="3" max="3" width="6.625" style="758" customWidth="1"/>
    <col min="4" max="4" width="8.125" style="1693" customWidth="1"/>
    <col min="5" max="5" width="7.25390625" style="1694" customWidth="1"/>
    <col min="6" max="6" width="8.75390625" style="1694" customWidth="1"/>
    <col min="7" max="7" width="7.00390625" style="759" customWidth="1"/>
    <col min="8" max="8" width="7.625" style="1694" customWidth="1"/>
    <col min="9" max="9" width="9.25390625" style="1694" customWidth="1"/>
    <col min="10" max="10" width="7.00390625" style="759" customWidth="1"/>
    <col min="11" max="11" width="6.125" style="0" customWidth="1"/>
    <col min="12" max="12" width="6.25390625" style="0" customWidth="1"/>
    <col min="13" max="13" width="6.875" style="0" customWidth="1"/>
    <col min="14" max="14" width="8.25390625" style="0" customWidth="1"/>
    <col min="15" max="16384" width="9.125" style="487" customWidth="1"/>
  </cols>
  <sheetData>
    <row r="1" ht="15.75">
      <c r="A1" s="497" t="s">
        <v>101</v>
      </c>
    </row>
    <row r="2" spans="1:2" ht="15.75">
      <c r="A2" s="497" t="s">
        <v>964</v>
      </c>
      <c r="B2" s="788"/>
    </row>
    <row r="3" spans="1:14" ht="16.5" thickBot="1">
      <c r="A3" s="487" t="s">
        <v>601</v>
      </c>
      <c r="B3" s="1695"/>
      <c r="C3" s="1695"/>
      <c r="D3" s="1696"/>
      <c r="E3" s="1697"/>
      <c r="F3" s="1697"/>
      <c r="G3" s="1698"/>
      <c r="H3" s="1697"/>
      <c r="I3" s="1697"/>
      <c r="N3" s="1699" t="s">
        <v>102</v>
      </c>
    </row>
    <row r="4" spans="1:14" s="497" customFormat="1" ht="46.5" customHeight="1">
      <c r="A4" s="1700"/>
      <c r="B4" s="1701" t="s">
        <v>103</v>
      </c>
      <c r="C4" s="1702"/>
      <c r="D4" s="1703"/>
      <c r="E4" s="2127" t="s">
        <v>1659</v>
      </c>
      <c r="F4" s="2128"/>
      <c r="G4" s="2129"/>
      <c r="H4" s="2127" t="s">
        <v>1660</v>
      </c>
      <c r="I4" s="2128"/>
      <c r="J4" s="2129"/>
      <c r="K4" s="2130" t="s">
        <v>104</v>
      </c>
      <c r="L4" s="2131"/>
      <c r="M4" s="2130" t="s">
        <v>105</v>
      </c>
      <c r="N4" s="2132"/>
    </row>
    <row r="5" spans="1:14" s="767" customFormat="1" ht="32.25" customHeight="1" thickBot="1">
      <c r="A5" s="1704" t="s">
        <v>966</v>
      </c>
      <c r="B5" s="1705" t="s">
        <v>773</v>
      </c>
      <c r="C5" s="764" t="s">
        <v>774</v>
      </c>
      <c r="D5" s="1706" t="s">
        <v>1663</v>
      </c>
      <c r="E5" s="1707" t="s">
        <v>773</v>
      </c>
      <c r="F5" s="764" t="s">
        <v>774</v>
      </c>
      <c r="G5" s="766" t="s">
        <v>1468</v>
      </c>
      <c r="H5" s="1708">
        <v>2000</v>
      </c>
      <c r="I5" s="1709">
        <v>2001</v>
      </c>
      <c r="J5" s="766" t="s">
        <v>1468</v>
      </c>
      <c r="K5" s="1707" t="s">
        <v>773</v>
      </c>
      <c r="L5" s="1710" t="s">
        <v>774</v>
      </c>
      <c r="M5" s="1707" t="s">
        <v>773</v>
      </c>
      <c r="N5" s="1711" t="s">
        <v>774</v>
      </c>
    </row>
    <row r="6" spans="1:15" ht="20.25" customHeight="1">
      <c r="A6" s="768" t="s">
        <v>968</v>
      </c>
      <c r="B6" s="1712">
        <v>199.758</v>
      </c>
      <c r="C6" s="1713">
        <v>166.887</v>
      </c>
      <c r="D6" s="1714">
        <f>C6-B6</f>
        <v>-32.87100000000001</v>
      </c>
      <c r="E6" s="1712">
        <v>18463.194</v>
      </c>
      <c r="F6" s="1379">
        <v>20753.726</v>
      </c>
      <c r="G6" s="1715">
        <f>F6/E6*100</f>
        <v>112.40593583103768</v>
      </c>
      <c r="H6" s="1712">
        <v>18263.436</v>
      </c>
      <c r="I6" s="632">
        <v>20586.839</v>
      </c>
      <c r="J6" s="1715">
        <f>I6/H6*100</f>
        <v>112.72160944961287</v>
      </c>
      <c r="K6" s="772">
        <v>98.91807452166728</v>
      </c>
      <c r="L6" s="1716">
        <f aca="true" t="shared" si="0" ref="L6:L22">I6/F6*100</f>
        <v>99.19586969588016</v>
      </c>
      <c r="M6" s="1717">
        <v>1.0819254783327306</v>
      </c>
      <c r="N6" s="1718">
        <f>C6/F6*100</f>
        <v>0.8041303041198482</v>
      </c>
      <c r="O6"/>
    </row>
    <row r="7" spans="1:15" ht="20.25" customHeight="1">
      <c r="A7" s="768" t="s">
        <v>969</v>
      </c>
      <c r="B7" s="1712">
        <v>73.223</v>
      </c>
      <c r="C7" s="1379">
        <v>-418.31</v>
      </c>
      <c r="D7" s="1714">
        <f aca="true" t="shared" si="1" ref="D7:D22">C7-B7</f>
        <v>-491.533</v>
      </c>
      <c r="E7" s="1712">
        <v>3874.914</v>
      </c>
      <c r="F7" s="1379">
        <v>4887.466</v>
      </c>
      <c r="G7" s="1715">
        <f aca="true" t="shared" si="2" ref="G7:G21">F7/E7*100</f>
        <v>126.13095413214333</v>
      </c>
      <c r="H7" s="1712">
        <v>3801.691</v>
      </c>
      <c r="I7" s="632">
        <v>5305.776</v>
      </c>
      <c r="J7" s="1715">
        <f aca="true" t="shared" si="3" ref="J7:J22">I7/H7*100</f>
        <v>139.56357841813025</v>
      </c>
      <c r="K7" s="772">
        <v>98.11033225511584</v>
      </c>
      <c r="L7" s="1719">
        <f t="shared" si="0"/>
        <v>108.55883191821691</v>
      </c>
      <c r="M7" s="1717">
        <v>1.8896677448841444</v>
      </c>
      <c r="N7" s="1718">
        <f aca="true" t="shared" si="4" ref="N7:N22">C7/F7*100</f>
        <v>-8.558831918216924</v>
      </c>
      <c r="O7"/>
    </row>
    <row r="8" spans="1:15" ht="20.25" customHeight="1">
      <c r="A8" s="768" t="s">
        <v>970</v>
      </c>
      <c r="B8" s="1712">
        <v>146.222</v>
      </c>
      <c r="C8" s="1379">
        <v>241.566</v>
      </c>
      <c r="D8" s="1714">
        <f t="shared" si="1"/>
        <v>95.344</v>
      </c>
      <c r="E8" s="1712">
        <v>6143.682</v>
      </c>
      <c r="F8" s="1379">
        <v>7187.436</v>
      </c>
      <c r="G8" s="1715">
        <f t="shared" si="2"/>
        <v>116.98906291048267</v>
      </c>
      <c r="H8" s="1712">
        <v>5997.46</v>
      </c>
      <c r="I8" s="632">
        <v>6945.89</v>
      </c>
      <c r="J8" s="1715">
        <f t="shared" si="3"/>
        <v>115.81386120124186</v>
      </c>
      <c r="K8" s="772">
        <v>97.61996144982766</v>
      </c>
      <c r="L8" s="1719">
        <f t="shared" si="0"/>
        <v>96.63933007542607</v>
      </c>
      <c r="M8" s="1717">
        <v>2.3800385501723564</v>
      </c>
      <c r="N8" s="1718">
        <f t="shared" si="4"/>
        <v>3.360948187921256</v>
      </c>
      <c r="O8"/>
    </row>
    <row r="9" spans="1:15" ht="20.25" customHeight="1">
      <c r="A9" s="768" t="s">
        <v>971</v>
      </c>
      <c r="B9" s="1712">
        <v>131.588</v>
      </c>
      <c r="C9" s="1379">
        <v>-75.11</v>
      </c>
      <c r="D9" s="1714">
        <f t="shared" si="1"/>
        <v>-206.69799999999998</v>
      </c>
      <c r="E9" s="1712">
        <v>6372.554</v>
      </c>
      <c r="F9" s="1379">
        <v>6620.371</v>
      </c>
      <c r="G9" s="1715">
        <f t="shared" si="2"/>
        <v>103.88881757612411</v>
      </c>
      <c r="H9" s="1712">
        <v>6240.966</v>
      </c>
      <c r="I9" s="632">
        <v>6695.481</v>
      </c>
      <c r="J9" s="1715">
        <f t="shared" si="3"/>
        <v>107.28276680244693</v>
      </c>
      <c r="K9" s="772">
        <v>97.93508222919728</v>
      </c>
      <c r="L9" s="1719">
        <f t="shared" si="0"/>
        <v>101.13452856342944</v>
      </c>
      <c r="M9" s="1717">
        <v>2.064917770802727</v>
      </c>
      <c r="N9" s="1718">
        <f t="shared" si="4"/>
        <v>-1.1345285634294513</v>
      </c>
      <c r="O9"/>
    </row>
    <row r="10" spans="1:15" ht="20.25" customHeight="1">
      <c r="A10" s="768" t="s">
        <v>972</v>
      </c>
      <c r="B10" s="1712">
        <v>-384.634</v>
      </c>
      <c r="C10" s="1379">
        <v>44.835</v>
      </c>
      <c r="D10" s="1714">
        <f t="shared" si="1"/>
        <v>429.469</v>
      </c>
      <c r="E10" s="1712">
        <v>17277.737</v>
      </c>
      <c r="F10" s="1379">
        <v>18257.598</v>
      </c>
      <c r="G10" s="1715">
        <f t="shared" si="2"/>
        <v>105.67123460670804</v>
      </c>
      <c r="H10" s="1712">
        <v>17662.371</v>
      </c>
      <c r="I10" s="632">
        <v>18212.763</v>
      </c>
      <c r="J10" s="1715">
        <f t="shared" si="3"/>
        <v>103.11618411820247</v>
      </c>
      <c r="K10" s="772">
        <v>102.226182746039</v>
      </c>
      <c r="L10" s="1719">
        <f t="shared" si="0"/>
        <v>99.75443100456039</v>
      </c>
      <c r="M10" s="1717">
        <v>-2.226182746039021</v>
      </c>
      <c r="N10" s="1718">
        <f t="shared" si="4"/>
        <v>0.24556899543959726</v>
      </c>
      <c r="O10"/>
    </row>
    <row r="11" spans="1:15" ht="20.25" customHeight="1">
      <c r="A11" s="768" t="s">
        <v>973</v>
      </c>
      <c r="B11" s="1712">
        <v>-50.673</v>
      </c>
      <c r="C11" s="1379">
        <v>-11.953</v>
      </c>
      <c r="D11" s="1714">
        <f t="shared" si="1"/>
        <v>38.72</v>
      </c>
      <c r="E11" s="1712">
        <v>4044.724</v>
      </c>
      <c r="F11" s="1379">
        <v>4049.621</v>
      </c>
      <c r="G11" s="1715">
        <f t="shared" si="2"/>
        <v>100.12107130177486</v>
      </c>
      <c r="H11" s="1712">
        <v>4095.397</v>
      </c>
      <c r="I11" s="632">
        <v>4061.574</v>
      </c>
      <c r="J11" s="1715">
        <f t="shared" si="3"/>
        <v>99.17412158088703</v>
      </c>
      <c r="K11" s="772">
        <v>101.25281725032411</v>
      </c>
      <c r="L11" s="1719">
        <f t="shared" si="0"/>
        <v>100.29516342393524</v>
      </c>
      <c r="M11" s="1717">
        <v>-1.252817250324126</v>
      </c>
      <c r="N11" s="1718">
        <f t="shared" si="4"/>
        <v>-0.2951634239352275</v>
      </c>
      <c r="O11"/>
    </row>
    <row r="12" spans="1:15" ht="20.25" customHeight="1">
      <c r="A12" s="768" t="s">
        <v>974</v>
      </c>
      <c r="B12" s="1712">
        <v>-3.101</v>
      </c>
      <c r="C12" s="1379">
        <v>34.334</v>
      </c>
      <c r="D12" s="1714">
        <f t="shared" si="1"/>
        <v>37.435</v>
      </c>
      <c r="E12" s="1712">
        <v>5806.495</v>
      </c>
      <c r="F12" s="1379">
        <v>6864.505</v>
      </c>
      <c r="G12" s="1715">
        <f t="shared" si="2"/>
        <v>118.22114718087246</v>
      </c>
      <c r="H12" s="1712">
        <v>5809.596</v>
      </c>
      <c r="I12" s="632">
        <v>6830.171</v>
      </c>
      <c r="J12" s="1715">
        <f t="shared" si="3"/>
        <v>117.56705629789062</v>
      </c>
      <c r="K12" s="772">
        <v>100.05340571205174</v>
      </c>
      <c r="L12" s="1719">
        <f t="shared" si="0"/>
        <v>99.49983283572523</v>
      </c>
      <c r="M12" s="1717">
        <v>-0.05340571205176273</v>
      </c>
      <c r="N12" s="1718">
        <f t="shared" si="4"/>
        <v>0.5001671642747729</v>
      </c>
      <c r="O12"/>
    </row>
    <row r="13" spans="1:15" ht="20.25" customHeight="1">
      <c r="A13" s="773" t="s">
        <v>975</v>
      </c>
      <c r="B13" s="1712">
        <v>214.793</v>
      </c>
      <c r="C13" s="1379">
        <v>159.344</v>
      </c>
      <c r="D13" s="1714">
        <f t="shared" si="1"/>
        <v>-55.44900000000001</v>
      </c>
      <c r="E13" s="1712">
        <v>4868.986</v>
      </c>
      <c r="F13" s="1379">
        <v>5612.523</v>
      </c>
      <c r="G13" s="1715">
        <f t="shared" si="2"/>
        <v>115.27087980947164</v>
      </c>
      <c r="H13" s="1712">
        <v>4654.193</v>
      </c>
      <c r="I13" s="632">
        <v>5453.179</v>
      </c>
      <c r="J13" s="1715">
        <f t="shared" si="3"/>
        <v>117.1670147757087</v>
      </c>
      <c r="K13" s="772">
        <v>95.58854759492019</v>
      </c>
      <c r="L13" s="1719">
        <f t="shared" si="0"/>
        <v>97.1609203205047</v>
      </c>
      <c r="M13" s="1717">
        <v>4.411452405079825</v>
      </c>
      <c r="N13" s="1718">
        <f t="shared" si="4"/>
        <v>2.8390796794953</v>
      </c>
      <c r="O13"/>
    </row>
    <row r="14" spans="1:15" ht="20.25" customHeight="1">
      <c r="A14" s="768" t="s">
        <v>976</v>
      </c>
      <c r="B14" s="1712">
        <v>255.398</v>
      </c>
      <c r="C14" s="1379">
        <v>222.451</v>
      </c>
      <c r="D14" s="1714">
        <f t="shared" si="1"/>
        <v>-32.947</v>
      </c>
      <c r="E14" s="1712">
        <v>2750.311</v>
      </c>
      <c r="F14" s="1379">
        <v>2967.165</v>
      </c>
      <c r="G14" s="1715">
        <f t="shared" si="2"/>
        <v>107.88470831116916</v>
      </c>
      <c r="H14" s="1712">
        <v>2494.913</v>
      </c>
      <c r="I14" s="632">
        <v>2744.714</v>
      </c>
      <c r="J14" s="1715">
        <f t="shared" si="3"/>
        <v>110.0124132584984</v>
      </c>
      <c r="K14" s="772">
        <v>90.71385017912519</v>
      </c>
      <c r="L14" s="1719">
        <f t="shared" si="0"/>
        <v>92.50291102786666</v>
      </c>
      <c r="M14" s="1717">
        <v>9.286149820874803</v>
      </c>
      <c r="N14" s="1718">
        <f t="shared" si="4"/>
        <v>7.497088972133333</v>
      </c>
      <c r="O14"/>
    </row>
    <row r="15" spans="1:15" ht="20.25" customHeight="1">
      <c r="A15" s="768" t="s">
        <v>977</v>
      </c>
      <c r="B15" s="1712">
        <v>-133.487</v>
      </c>
      <c r="C15" s="1379">
        <v>-15.097</v>
      </c>
      <c r="D15" s="1714">
        <f t="shared" si="1"/>
        <v>118.39</v>
      </c>
      <c r="E15" s="1712">
        <v>2563.548</v>
      </c>
      <c r="F15" s="1379">
        <v>2729.473</v>
      </c>
      <c r="G15" s="1715">
        <f t="shared" si="2"/>
        <v>106.47247486686422</v>
      </c>
      <c r="H15" s="1712">
        <v>2697.035</v>
      </c>
      <c r="I15" s="632">
        <v>2744.57</v>
      </c>
      <c r="J15" s="1715">
        <f t="shared" si="3"/>
        <v>101.76249103181829</v>
      </c>
      <c r="K15" s="772">
        <v>105.20711919573966</v>
      </c>
      <c r="L15" s="1719">
        <f t="shared" si="0"/>
        <v>100.55311043560424</v>
      </c>
      <c r="M15" s="1717">
        <v>-5.207119195739654</v>
      </c>
      <c r="N15" s="1718">
        <f t="shared" si="4"/>
        <v>-0.5531104356042357</v>
      </c>
      <c r="O15"/>
    </row>
    <row r="16" spans="1:15" ht="20.25" customHeight="1">
      <c r="A16" s="768" t="s">
        <v>978</v>
      </c>
      <c r="B16" s="1712">
        <v>-26.915999999999997</v>
      </c>
      <c r="C16" s="1379">
        <v>158.456</v>
      </c>
      <c r="D16" s="1714">
        <f t="shared" si="1"/>
        <v>185.37199999999999</v>
      </c>
      <c r="E16" s="1712">
        <v>2663.351</v>
      </c>
      <c r="F16" s="1379">
        <v>6188.876</v>
      </c>
      <c r="G16" s="1715">
        <f t="shared" si="2"/>
        <v>232.371775256059</v>
      </c>
      <c r="H16" s="1712">
        <v>2690.267</v>
      </c>
      <c r="I16" s="632">
        <v>6030.42</v>
      </c>
      <c r="J16" s="1715">
        <f t="shared" si="3"/>
        <v>224.15693312225144</v>
      </c>
      <c r="K16" s="772">
        <v>101.01060656293517</v>
      </c>
      <c r="L16" s="1719">
        <f t="shared" si="0"/>
        <v>97.43966432676952</v>
      </c>
      <c r="M16" s="1717">
        <v>-1.0106065629351895</v>
      </c>
      <c r="N16" s="1718">
        <f t="shared" si="4"/>
        <v>2.5603356732304863</v>
      </c>
      <c r="O16"/>
    </row>
    <row r="17" spans="1:15" ht="20.25" customHeight="1">
      <c r="A17" s="768" t="s">
        <v>979</v>
      </c>
      <c r="B17" s="1712">
        <v>-387.048</v>
      </c>
      <c r="C17" s="1379">
        <v>-72.985</v>
      </c>
      <c r="D17" s="1714">
        <f t="shared" si="1"/>
        <v>314.063</v>
      </c>
      <c r="E17" s="1712">
        <v>8371.173</v>
      </c>
      <c r="F17" s="1379">
        <v>9480.908</v>
      </c>
      <c r="G17" s="1715">
        <f t="shared" si="2"/>
        <v>113.25662484815449</v>
      </c>
      <c r="H17" s="1712">
        <v>8758.221</v>
      </c>
      <c r="I17" s="632">
        <v>9553.893</v>
      </c>
      <c r="J17" s="1715">
        <f t="shared" si="3"/>
        <v>109.0848586716412</v>
      </c>
      <c r="K17" s="772">
        <v>104.62358142640224</v>
      </c>
      <c r="L17" s="1719">
        <f t="shared" si="0"/>
        <v>100.76981023336585</v>
      </c>
      <c r="M17" s="1717">
        <v>-4.623581426402249</v>
      </c>
      <c r="N17" s="1718">
        <f t="shared" si="4"/>
        <v>-0.7698102333658338</v>
      </c>
      <c r="O17"/>
    </row>
    <row r="18" spans="1:15" ht="20.25" customHeight="1">
      <c r="A18" s="768" t="s">
        <v>980</v>
      </c>
      <c r="B18" s="1712">
        <v>-587.082</v>
      </c>
      <c r="C18" s="1379">
        <v>-536.147</v>
      </c>
      <c r="D18" s="1714">
        <f t="shared" si="1"/>
        <v>50.934999999999945</v>
      </c>
      <c r="E18" s="1712">
        <v>6639.297</v>
      </c>
      <c r="F18" s="1379">
        <v>6404.982</v>
      </c>
      <c r="G18" s="1715">
        <f t="shared" si="2"/>
        <v>96.47078598833582</v>
      </c>
      <c r="H18" s="1712">
        <v>7226.379</v>
      </c>
      <c r="I18" s="632">
        <v>6941.129</v>
      </c>
      <c r="J18" s="1715">
        <f t="shared" si="3"/>
        <v>96.05265652410426</v>
      </c>
      <c r="K18" s="772">
        <v>108.84253257536152</v>
      </c>
      <c r="L18" s="1719">
        <f t="shared" si="0"/>
        <v>108.37078074536353</v>
      </c>
      <c r="M18" s="1717">
        <v>-8.842532575361519</v>
      </c>
      <c r="N18" s="1718">
        <f t="shared" si="4"/>
        <v>-8.370780745363533</v>
      </c>
      <c r="O18"/>
    </row>
    <row r="19" spans="1:15" ht="20.25" customHeight="1">
      <c r="A19" s="768" t="s">
        <v>981</v>
      </c>
      <c r="B19" s="1712">
        <v>191.025</v>
      </c>
      <c r="C19" s="1379">
        <v>133.623</v>
      </c>
      <c r="D19" s="1714">
        <f t="shared" si="1"/>
        <v>-57.402000000000015</v>
      </c>
      <c r="E19" s="1712">
        <v>5127.804</v>
      </c>
      <c r="F19" s="1379">
        <v>5778.51</v>
      </c>
      <c r="G19" s="1715">
        <f t="shared" si="2"/>
        <v>112.68975959299536</v>
      </c>
      <c r="H19" s="1712">
        <v>4936.7789999999995</v>
      </c>
      <c r="I19" s="632">
        <v>5644.887</v>
      </c>
      <c r="J19" s="1715">
        <f t="shared" si="3"/>
        <v>114.34352236549378</v>
      </c>
      <c r="K19" s="772">
        <v>96.27472110868511</v>
      </c>
      <c r="L19" s="1719">
        <f t="shared" si="0"/>
        <v>97.68758728461142</v>
      </c>
      <c r="M19" s="1717">
        <v>3.7252788913148787</v>
      </c>
      <c r="N19" s="1718">
        <f t="shared" si="4"/>
        <v>2.3124127153885685</v>
      </c>
      <c r="O19"/>
    </row>
    <row r="20" spans="1:15" s="33" customFormat="1" ht="20.25" customHeight="1">
      <c r="A20" s="768" t="s">
        <v>982</v>
      </c>
      <c r="B20" s="1712">
        <v>-37.442</v>
      </c>
      <c r="C20" s="1379">
        <v>69.584</v>
      </c>
      <c r="D20" s="1714">
        <f t="shared" si="1"/>
        <v>107.02600000000001</v>
      </c>
      <c r="E20" s="1712">
        <v>2269.051</v>
      </c>
      <c r="F20" s="1379">
        <v>2460.12</v>
      </c>
      <c r="G20" s="1715">
        <f t="shared" si="2"/>
        <v>108.42065691780395</v>
      </c>
      <c r="H20" s="1712">
        <v>2306.493</v>
      </c>
      <c r="I20" s="632">
        <v>2390.536</v>
      </c>
      <c r="J20" s="1715">
        <f t="shared" si="3"/>
        <v>103.64375699384303</v>
      </c>
      <c r="K20" s="772">
        <v>101.65011716351901</v>
      </c>
      <c r="L20" s="1719">
        <f t="shared" si="0"/>
        <v>97.17152008845098</v>
      </c>
      <c r="M20" s="1717">
        <v>-1.650117163519022</v>
      </c>
      <c r="N20" s="1718">
        <f t="shared" si="4"/>
        <v>2.8284799115490302</v>
      </c>
      <c r="O20"/>
    </row>
    <row r="21" spans="1:15" ht="20.25" customHeight="1" thickBot="1">
      <c r="A21" s="773" t="s">
        <v>275</v>
      </c>
      <c r="B21" s="1712">
        <v>-12.86</v>
      </c>
      <c r="C21" s="1379">
        <v>11.489</v>
      </c>
      <c r="D21" s="1714">
        <f t="shared" si="1"/>
        <v>24.349</v>
      </c>
      <c r="E21" s="1712">
        <v>890.693</v>
      </c>
      <c r="F21" s="1379">
        <v>1177.92</v>
      </c>
      <c r="G21" s="1715">
        <f t="shared" si="2"/>
        <v>132.2475869912529</v>
      </c>
      <c r="H21" s="1712">
        <v>903.5530000000001</v>
      </c>
      <c r="I21" s="632">
        <v>1166.431</v>
      </c>
      <c r="J21" s="1715">
        <f t="shared" si="3"/>
        <v>129.09381076704963</v>
      </c>
      <c r="K21" s="772">
        <v>101.4438195876694</v>
      </c>
      <c r="L21" s="1719">
        <f t="shared" si="0"/>
        <v>99.02463664765008</v>
      </c>
      <c r="M21" s="1717">
        <v>-1.4438195876693765</v>
      </c>
      <c r="N21" s="1718">
        <f t="shared" si="4"/>
        <v>0.9753633523499049</v>
      </c>
      <c r="O21"/>
    </row>
    <row r="22" spans="1:14" s="1727" customFormat="1" ht="20.25" customHeight="1" thickBot="1">
      <c r="A22" s="778" t="s">
        <v>983</v>
      </c>
      <c r="B22" s="1720">
        <v>-411.2360000000001</v>
      </c>
      <c r="C22" s="1383">
        <f>SUM(C6:C21)</f>
        <v>112.96699999999996</v>
      </c>
      <c r="D22" s="1721">
        <f t="shared" si="1"/>
        <v>524.2030000000001</v>
      </c>
      <c r="E22" s="1720">
        <v>98127.51400000001</v>
      </c>
      <c r="F22" s="1383">
        <f>SUM(F6:F21)</f>
        <v>111421.19999999998</v>
      </c>
      <c r="G22" s="1722">
        <f>F22/E22*100</f>
        <v>113.54735838920772</v>
      </c>
      <c r="H22" s="1720">
        <v>98538.75</v>
      </c>
      <c r="I22" s="779">
        <f>SUM(I6:I21)</f>
        <v>111308.25299999998</v>
      </c>
      <c r="J22" s="1722">
        <f t="shared" si="3"/>
        <v>112.95886440613462</v>
      </c>
      <c r="K22" s="1723">
        <v>100.41908327566517</v>
      </c>
      <c r="L22" s="1724">
        <f t="shared" si="0"/>
        <v>99.89863060171673</v>
      </c>
      <c r="M22" s="1725">
        <v>-0.4190832756651718</v>
      </c>
      <c r="N22" s="1726">
        <f t="shared" si="4"/>
        <v>0.10138734818867504</v>
      </c>
    </row>
    <row r="23" spans="1:14" s="1732" customFormat="1" ht="18" customHeight="1">
      <c r="A23" s="1536" t="s">
        <v>984</v>
      </c>
      <c r="B23" s="1728"/>
      <c r="C23" s="1728"/>
      <c r="D23" s="1729"/>
      <c r="E23" s="1730"/>
      <c r="F23" s="1730"/>
      <c r="G23" s="1731"/>
      <c r="H23" s="1730"/>
      <c r="I23" s="1730"/>
      <c r="J23" s="1731"/>
      <c r="K23"/>
      <c r="L23"/>
      <c r="M23"/>
      <c r="N23"/>
    </row>
    <row r="24" spans="1:2" ht="18" customHeight="1">
      <c r="A24" s="484" t="s">
        <v>985</v>
      </c>
      <c r="B24" s="1733"/>
    </row>
    <row r="25" spans="1:2" ht="15" customHeight="1">
      <c r="A25" s="33"/>
      <c r="B25" s="1734"/>
    </row>
  </sheetData>
  <mergeCells count="4">
    <mergeCell ref="E4:G4"/>
    <mergeCell ref="H4:J4"/>
    <mergeCell ref="K4:L4"/>
    <mergeCell ref="M4:N4"/>
  </mergeCells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1" sqref="B21"/>
    </sheetView>
  </sheetViews>
  <sheetFormatPr defaultColWidth="9.00390625" defaultRowHeight="12.75"/>
  <cols>
    <col min="1" max="1" width="71.75390625" style="487" customWidth="1"/>
    <col min="2" max="3" width="17.375" style="492" customWidth="1"/>
    <col min="4" max="5" width="15.75390625" style="0" customWidth="1"/>
    <col min="7" max="16384" width="9.125" style="487" customWidth="1"/>
  </cols>
  <sheetData>
    <row r="1" spans="1:3" s="497" customFormat="1" ht="15.75">
      <c r="A1" s="497" t="s">
        <v>106</v>
      </c>
      <c r="B1" s="1727"/>
      <c r="C1" s="1727"/>
    </row>
    <row r="2" spans="1:3" s="497" customFormat="1" ht="15.75">
      <c r="A2" s="497" t="s">
        <v>964</v>
      </c>
      <c r="B2" s="788"/>
      <c r="C2" s="1727"/>
    </row>
    <row r="3" spans="1:5" ht="16.5" thickBot="1">
      <c r="A3" s="1735"/>
      <c r="D3" s="487"/>
      <c r="E3" s="1736" t="s">
        <v>107</v>
      </c>
    </row>
    <row r="4" spans="1:5" s="1738" customFormat="1" ht="18.75" customHeight="1">
      <c r="A4" s="1737" t="s">
        <v>966</v>
      </c>
      <c r="B4" s="663" t="s">
        <v>108</v>
      </c>
      <c r="C4" s="817" t="s">
        <v>109</v>
      </c>
      <c r="D4" s="2133" t="s">
        <v>110</v>
      </c>
      <c r="E4" s="2134"/>
    </row>
    <row r="5" spans="1:5" s="1738" customFormat="1" ht="18.75" customHeight="1" thickBot="1">
      <c r="A5" s="1739"/>
      <c r="B5" s="1740" t="s">
        <v>601</v>
      </c>
      <c r="C5" s="1741" t="s">
        <v>601</v>
      </c>
      <c r="D5" s="1740" t="s">
        <v>111</v>
      </c>
      <c r="E5" s="1742" t="s">
        <v>112</v>
      </c>
    </row>
    <row r="6" spans="1:5" ht="18.75" customHeight="1">
      <c r="A6" s="768" t="s">
        <v>968</v>
      </c>
      <c r="B6" s="1743">
        <v>338.578</v>
      </c>
      <c r="C6" s="1744">
        <v>-171.691</v>
      </c>
      <c r="D6" s="1745">
        <v>78.125</v>
      </c>
      <c r="E6" s="1746">
        <v>21.875</v>
      </c>
    </row>
    <row r="7" spans="1:5" ht="18.75" customHeight="1">
      <c r="A7" s="768" t="s">
        <v>969</v>
      </c>
      <c r="B7" s="1743">
        <v>144.941</v>
      </c>
      <c r="C7" s="1744">
        <v>-563.251</v>
      </c>
      <c r="D7" s="1745">
        <v>40</v>
      </c>
      <c r="E7" s="1746">
        <v>60</v>
      </c>
    </row>
    <row r="8" spans="1:5" ht="18.75" customHeight="1">
      <c r="A8" s="768" t="s">
        <v>970</v>
      </c>
      <c r="B8" s="1743">
        <v>245.243</v>
      </c>
      <c r="C8" s="1744">
        <v>-3.677</v>
      </c>
      <c r="D8" s="1745">
        <v>87.5</v>
      </c>
      <c r="E8" s="1746">
        <v>12.5</v>
      </c>
    </row>
    <row r="9" spans="1:5" ht="18.75" customHeight="1">
      <c r="A9" s="768" t="s">
        <v>971</v>
      </c>
      <c r="B9" s="1743">
        <v>100.375</v>
      </c>
      <c r="C9" s="1744">
        <v>-175.485</v>
      </c>
      <c r="D9" s="1745">
        <v>60</v>
      </c>
      <c r="E9" s="1746">
        <v>40</v>
      </c>
    </row>
    <row r="10" spans="1:5" ht="18.75" customHeight="1">
      <c r="A10" s="768" t="s">
        <v>972</v>
      </c>
      <c r="B10" s="1743">
        <v>219.456</v>
      </c>
      <c r="C10" s="1744">
        <v>-174.621</v>
      </c>
      <c r="D10" s="1745">
        <v>62</v>
      </c>
      <c r="E10" s="1746">
        <v>38</v>
      </c>
    </row>
    <row r="11" spans="1:5" ht="18.75" customHeight="1">
      <c r="A11" s="768" t="s">
        <v>973</v>
      </c>
      <c r="B11" s="1743">
        <v>90.287</v>
      </c>
      <c r="C11" s="1744">
        <v>-102.24</v>
      </c>
      <c r="D11" s="1745">
        <v>73.33333333333333</v>
      </c>
      <c r="E11" s="1746">
        <v>26.666666666666668</v>
      </c>
    </row>
    <row r="12" spans="1:5" ht="18.75" customHeight="1">
      <c r="A12" s="768" t="s">
        <v>974</v>
      </c>
      <c r="B12" s="1743">
        <v>118.212</v>
      </c>
      <c r="C12" s="1744">
        <v>-83.878</v>
      </c>
      <c r="D12" s="1745">
        <v>71.25</v>
      </c>
      <c r="E12" s="1746">
        <v>28.75</v>
      </c>
    </row>
    <row r="13" spans="1:5" ht="18.75" customHeight="1">
      <c r="A13" s="773" t="s">
        <v>975</v>
      </c>
      <c r="B13" s="1743">
        <v>170.036</v>
      </c>
      <c r="C13" s="1744">
        <v>-10.692</v>
      </c>
      <c r="D13" s="1745">
        <v>73.33333333333333</v>
      </c>
      <c r="E13" s="1746">
        <v>26.666666666666668</v>
      </c>
    </row>
    <row r="14" spans="1:5" ht="18.75" customHeight="1">
      <c r="A14" s="768" t="s">
        <v>976</v>
      </c>
      <c r="B14" s="1743">
        <v>222.451</v>
      </c>
      <c r="C14" s="1747" t="s">
        <v>303</v>
      </c>
      <c r="D14" s="1745">
        <v>100</v>
      </c>
      <c r="E14" s="1748" t="s">
        <v>303</v>
      </c>
    </row>
    <row r="15" spans="1:5" ht="18.75" customHeight="1">
      <c r="A15" s="768" t="s">
        <v>977</v>
      </c>
      <c r="B15" s="1743">
        <v>66.192</v>
      </c>
      <c r="C15" s="1744">
        <v>-81.289</v>
      </c>
      <c r="D15" s="1745">
        <v>37.5</v>
      </c>
      <c r="E15" s="1746">
        <v>62.5</v>
      </c>
    </row>
    <row r="16" spans="1:5" ht="18.75" customHeight="1">
      <c r="A16" s="768" t="s">
        <v>978</v>
      </c>
      <c r="B16" s="1743">
        <v>181.075</v>
      </c>
      <c r="C16" s="1744">
        <v>-22.619</v>
      </c>
      <c r="D16" s="1745">
        <v>82.35294117647058</v>
      </c>
      <c r="E16" s="1746">
        <v>17.647058823529413</v>
      </c>
    </row>
    <row r="17" spans="1:5" ht="18.75" customHeight="1">
      <c r="A17" s="768" t="s">
        <v>979</v>
      </c>
      <c r="B17" s="1743">
        <v>233.432</v>
      </c>
      <c r="C17" s="1744">
        <v>-306.417</v>
      </c>
      <c r="D17" s="1745">
        <v>50</v>
      </c>
      <c r="E17" s="1746">
        <v>50</v>
      </c>
    </row>
    <row r="18" spans="1:5" ht="18.75" customHeight="1">
      <c r="A18" s="768" t="s">
        <v>980</v>
      </c>
      <c r="B18" s="1743">
        <v>61.836</v>
      </c>
      <c r="C18" s="1744">
        <v>-597.983</v>
      </c>
      <c r="D18" s="1745">
        <v>50</v>
      </c>
      <c r="E18" s="1746">
        <v>50</v>
      </c>
    </row>
    <row r="19" spans="1:5" s="33" customFormat="1" ht="18.75" customHeight="1">
      <c r="A19" s="768" t="s">
        <v>981</v>
      </c>
      <c r="B19" s="1749">
        <v>133.682</v>
      </c>
      <c r="C19" s="1750">
        <v>-0.059</v>
      </c>
      <c r="D19" s="1751">
        <v>83.33333333333334</v>
      </c>
      <c r="E19" s="1752">
        <v>16.666666666666664</v>
      </c>
    </row>
    <row r="20" spans="1:5" ht="18.75" customHeight="1">
      <c r="A20" s="768" t="s">
        <v>982</v>
      </c>
      <c r="B20" s="1743">
        <v>101.976</v>
      </c>
      <c r="C20" s="1744">
        <v>-32.392</v>
      </c>
      <c r="D20" s="1745">
        <v>77.77777777777779</v>
      </c>
      <c r="E20" s="1746">
        <v>22.22222222222222</v>
      </c>
    </row>
    <row r="21" spans="1:5" ht="18.75" customHeight="1" thickBot="1">
      <c r="A21" s="773" t="s">
        <v>275</v>
      </c>
      <c r="B21" s="1743">
        <v>17.18</v>
      </c>
      <c r="C21" s="1744">
        <v>-5.691</v>
      </c>
      <c r="D21" s="1753">
        <v>50</v>
      </c>
      <c r="E21" s="1746">
        <v>50</v>
      </c>
    </row>
    <row r="22" spans="1:5" ht="18.75" customHeight="1" thickBot="1">
      <c r="A22" s="778" t="s">
        <v>983</v>
      </c>
      <c r="B22" s="1754">
        <f>SUM(B6:B21)</f>
        <v>2444.9519999999993</v>
      </c>
      <c r="C22" s="1755">
        <f>SUM(C6:C21)</f>
        <v>-2331.9849999999997</v>
      </c>
      <c r="D22" s="1756">
        <v>67.31391585760518</v>
      </c>
      <c r="E22" s="1757">
        <v>32.68608414239482</v>
      </c>
    </row>
    <row r="23" spans="1:3" ht="20.25" customHeight="1">
      <c r="A23" s="1536" t="s">
        <v>984</v>
      </c>
      <c r="B23" s="1758"/>
      <c r="C23" s="1758"/>
    </row>
    <row r="24" spans="1:3" ht="15" customHeight="1">
      <c r="A24" s="484" t="s">
        <v>985</v>
      </c>
      <c r="B24" s="1758"/>
      <c r="C24" s="1758"/>
    </row>
    <row r="25" spans="2:3" ht="15.75">
      <c r="B25" s="1758"/>
      <c r="C25" s="1758"/>
    </row>
    <row r="26" spans="2:3" ht="15.75">
      <c r="B26" s="1758"/>
      <c r="C26" s="1758"/>
    </row>
    <row r="27" spans="2:3" ht="15.75">
      <c r="B27" s="1758"/>
      <c r="C27" s="1758"/>
    </row>
    <row r="28" spans="2:3" ht="15.75">
      <c r="B28" s="1758"/>
      <c r="C28" s="1758"/>
    </row>
    <row r="29" spans="2:3" ht="15.75">
      <c r="B29" s="1758"/>
      <c r="C29" s="1758"/>
    </row>
  </sheetData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E20" sqref="E20"/>
    </sheetView>
  </sheetViews>
  <sheetFormatPr defaultColWidth="9.00390625" defaultRowHeight="12.75"/>
  <cols>
    <col min="1" max="1" width="47.375" style="487" customWidth="1"/>
    <col min="2" max="2" width="10.875" style="758" customWidth="1"/>
    <col min="3" max="3" width="10.75390625" style="758" customWidth="1"/>
    <col min="4" max="4" width="9.375" style="1699" customWidth="1"/>
    <col min="5" max="5" width="11.00390625" style="1694" customWidth="1"/>
    <col min="6" max="6" width="10.625" style="1694" customWidth="1"/>
    <col min="7" max="7" width="10.00390625" style="1699" customWidth="1"/>
    <col min="8" max="8" width="9.375" style="490" customWidth="1"/>
    <col min="9" max="9" width="9.375" style="487" customWidth="1"/>
    <col min="10" max="10" width="9.375" style="1759" customWidth="1"/>
    <col min="11" max="16384" width="9.125" style="487" customWidth="1"/>
  </cols>
  <sheetData>
    <row r="1" ht="16.5">
      <c r="A1" s="1524" t="s">
        <v>113</v>
      </c>
    </row>
    <row r="2" spans="1:2" ht="15.75">
      <c r="A2" s="497" t="s">
        <v>964</v>
      </c>
      <c r="B2" s="87"/>
    </row>
    <row r="3" spans="1:10" ht="16.5" thickBot="1">
      <c r="A3" s="487" t="s">
        <v>601</v>
      </c>
      <c r="B3" s="1695"/>
      <c r="C3" s="1695"/>
      <c r="D3" s="1760"/>
      <c r="E3" s="1697"/>
      <c r="F3" s="1697"/>
      <c r="J3" s="1699" t="s">
        <v>114</v>
      </c>
    </row>
    <row r="4" spans="1:10" s="497" customFormat="1" ht="15.75">
      <c r="A4" s="1700"/>
      <c r="B4" s="2135" t="s">
        <v>115</v>
      </c>
      <c r="C4" s="2136"/>
      <c r="D4" s="2137"/>
      <c r="E4" s="2127" t="s">
        <v>116</v>
      </c>
      <c r="F4" s="2128"/>
      <c r="G4" s="2129"/>
      <c r="H4" s="2127" t="s">
        <v>1545</v>
      </c>
      <c r="I4" s="2128"/>
      <c r="J4" s="2129"/>
    </row>
    <row r="5" spans="1:10" s="767" customFormat="1" ht="32.25" customHeight="1" thickBot="1">
      <c r="A5" s="1704" t="s">
        <v>966</v>
      </c>
      <c r="B5" s="1705" t="s">
        <v>773</v>
      </c>
      <c r="C5" s="764" t="s">
        <v>774</v>
      </c>
      <c r="D5" s="1761" t="s">
        <v>967</v>
      </c>
      <c r="E5" s="1705" t="s">
        <v>773</v>
      </c>
      <c r="F5" s="764" t="s">
        <v>774</v>
      </c>
      <c r="G5" s="1761" t="s">
        <v>967</v>
      </c>
      <c r="H5" s="1705" t="s">
        <v>773</v>
      </c>
      <c r="I5" s="764" t="s">
        <v>774</v>
      </c>
      <c r="J5" s="1761" t="s">
        <v>967</v>
      </c>
    </row>
    <row r="6" spans="1:10" ht="18" customHeight="1">
      <c r="A6" s="768" t="s">
        <v>968</v>
      </c>
      <c r="B6" s="1762">
        <v>11751.973</v>
      </c>
      <c r="C6" s="1763">
        <v>15704.253</v>
      </c>
      <c r="D6" s="1764">
        <f>C6/B6*100</f>
        <v>133.63077842333368</v>
      </c>
      <c r="E6" s="1765">
        <v>10233.106</v>
      </c>
      <c r="F6" s="1763">
        <v>13782.037</v>
      </c>
      <c r="G6" s="1764">
        <f>F6/E6*100</f>
        <v>134.68087792699498</v>
      </c>
      <c r="H6" s="1765">
        <f>B6-E6</f>
        <v>1518.8670000000002</v>
      </c>
      <c r="I6" s="1763">
        <f>C6-F6</f>
        <v>1922.2160000000003</v>
      </c>
      <c r="J6" s="1764">
        <f>I6/H6*100</f>
        <v>126.55591305887877</v>
      </c>
    </row>
    <row r="7" spans="1:10" ht="18" customHeight="1">
      <c r="A7" s="768" t="s">
        <v>969</v>
      </c>
      <c r="B7" s="1762">
        <v>3207.424</v>
      </c>
      <c r="C7" s="1763">
        <v>3597.585</v>
      </c>
      <c r="D7" s="1764">
        <f aca="true" t="shared" si="0" ref="D7:D22">C7/B7*100</f>
        <v>112.16431005068242</v>
      </c>
      <c r="E7" s="1765">
        <v>2203.768</v>
      </c>
      <c r="F7" s="1763">
        <v>2732.065</v>
      </c>
      <c r="G7" s="1764">
        <f aca="true" t="shared" si="1" ref="G7:G22">F7/E7*100</f>
        <v>123.97244174522908</v>
      </c>
      <c r="H7" s="1765">
        <f aca="true" t="shared" si="2" ref="H7:I22">B7-E7</f>
        <v>1003.656</v>
      </c>
      <c r="I7" s="1763">
        <f t="shared" si="2"/>
        <v>865.52</v>
      </c>
      <c r="J7" s="1764">
        <f aca="true" t="shared" si="3" ref="J7:J22">I7/H7*100</f>
        <v>86.23671855695576</v>
      </c>
    </row>
    <row r="8" spans="1:10" ht="18" customHeight="1">
      <c r="A8" s="768" t="s">
        <v>970</v>
      </c>
      <c r="B8" s="1762">
        <v>4462.102</v>
      </c>
      <c r="C8" s="1763">
        <v>6169.732</v>
      </c>
      <c r="D8" s="1764">
        <f t="shared" si="0"/>
        <v>138.26963166686912</v>
      </c>
      <c r="E8" s="1765">
        <v>3763.528</v>
      </c>
      <c r="F8" s="1763">
        <v>4547.285</v>
      </c>
      <c r="G8" s="1764">
        <f t="shared" si="1"/>
        <v>120.82506095344581</v>
      </c>
      <c r="H8" s="1765">
        <f t="shared" si="2"/>
        <v>698.5740000000001</v>
      </c>
      <c r="I8" s="1763">
        <f t="shared" si="2"/>
        <v>1622.4470000000001</v>
      </c>
      <c r="J8" s="1764">
        <f t="shared" si="3"/>
        <v>232.2512718767088</v>
      </c>
    </row>
    <row r="9" spans="1:10" ht="18" customHeight="1">
      <c r="A9" s="768" t="s">
        <v>971</v>
      </c>
      <c r="B9" s="1762">
        <v>5027.38</v>
      </c>
      <c r="C9" s="1763">
        <v>5775.435</v>
      </c>
      <c r="D9" s="1764">
        <f t="shared" si="0"/>
        <v>114.87961920523216</v>
      </c>
      <c r="E9" s="1765">
        <v>4245.427</v>
      </c>
      <c r="F9" s="1763">
        <v>4959.803</v>
      </c>
      <c r="G9" s="1764">
        <f t="shared" si="1"/>
        <v>116.826952860101</v>
      </c>
      <c r="H9" s="1765">
        <f t="shared" si="2"/>
        <v>781.9530000000004</v>
      </c>
      <c r="I9" s="1763">
        <f t="shared" si="2"/>
        <v>815.6320000000005</v>
      </c>
      <c r="J9" s="1764">
        <f t="shared" si="3"/>
        <v>104.30703635640506</v>
      </c>
    </row>
    <row r="10" spans="1:10" ht="18" customHeight="1">
      <c r="A10" s="768" t="s">
        <v>972</v>
      </c>
      <c r="B10" s="1762">
        <v>13371.882</v>
      </c>
      <c r="C10" s="1763">
        <v>14119.281</v>
      </c>
      <c r="D10" s="1764">
        <f t="shared" si="0"/>
        <v>105.58933290018564</v>
      </c>
      <c r="E10" s="1765">
        <v>11351.204</v>
      </c>
      <c r="F10" s="1763">
        <v>12610.506</v>
      </c>
      <c r="G10" s="1764">
        <f t="shared" si="1"/>
        <v>111.09399496300128</v>
      </c>
      <c r="H10" s="1765">
        <f t="shared" si="2"/>
        <v>2020.6779999999999</v>
      </c>
      <c r="I10" s="1763">
        <f t="shared" si="2"/>
        <v>1508.7750000000015</v>
      </c>
      <c r="J10" s="1764">
        <f t="shared" si="3"/>
        <v>74.66677026225858</v>
      </c>
    </row>
    <row r="11" spans="1:10" ht="18" customHeight="1">
      <c r="A11" s="768" t="s">
        <v>973</v>
      </c>
      <c r="B11" s="1762">
        <v>3659.691</v>
      </c>
      <c r="C11" s="1763">
        <v>3612.043</v>
      </c>
      <c r="D11" s="1764">
        <f t="shared" si="0"/>
        <v>98.69803215626676</v>
      </c>
      <c r="E11" s="1765">
        <v>2729.485</v>
      </c>
      <c r="F11" s="1763">
        <v>2672.026</v>
      </c>
      <c r="G11" s="1764">
        <f t="shared" si="1"/>
        <v>97.89487760511597</v>
      </c>
      <c r="H11" s="1765">
        <f t="shared" si="2"/>
        <v>930.2059999999997</v>
      </c>
      <c r="I11" s="1763">
        <f t="shared" si="2"/>
        <v>940.0170000000003</v>
      </c>
      <c r="J11" s="1764">
        <f t="shared" si="3"/>
        <v>101.05471261204515</v>
      </c>
    </row>
    <row r="12" spans="1:10" ht="18" customHeight="1">
      <c r="A12" s="768" t="s">
        <v>974</v>
      </c>
      <c r="B12" s="1762">
        <v>4483.122</v>
      </c>
      <c r="C12" s="1763">
        <v>5135.887</v>
      </c>
      <c r="D12" s="1764">
        <f t="shared" si="0"/>
        <v>114.56050047266166</v>
      </c>
      <c r="E12" s="1765">
        <v>2850.822</v>
      </c>
      <c r="F12" s="1763">
        <v>3330.759</v>
      </c>
      <c r="G12" s="1764">
        <f t="shared" si="1"/>
        <v>116.83503915712731</v>
      </c>
      <c r="H12" s="1765">
        <f t="shared" si="2"/>
        <v>1632.3000000000002</v>
      </c>
      <c r="I12" s="1763">
        <f t="shared" si="2"/>
        <v>1805.1279999999997</v>
      </c>
      <c r="J12" s="1764">
        <f t="shared" si="3"/>
        <v>110.58800465600682</v>
      </c>
    </row>
    <row r="13" spans="1:10" ht="18" customHeight="1">
      <c r="A13" s="773" t="s">
        <v>975</v>
      </c>
      <c r="B13" s="343">
        <v>3143.762</v>
      </c>
      <c r="C13" s="1763">
        <v>3886.02</v>
      </c>
      <c r="D13" s="1764">
        <f t="shared" si="0"/>
        <v>123.61050232174063</v>
      </c>
      <c r="E13" s="1765">
        <v>2381.157</v>
      </c>
      <c r="F13" s="1763">
        <v>2928.669</v>
      </c>
      <c r="G13" s="1764">
        <f t="shared" si="1"/>
        <v>122.99352793620915</v>
      </c>
      <c r="H13" s="1765">
        <f t="shared" si="2"/>
        <v>762.605</v>
      </c>
      <c r="I13" s="1763">
        <f t="shared" si="2"/>
        <v>957.3510000000001</v>
      </c>
      <c r="J13" s="1764">
        <f t="shared" si="3"/>
        <v>125.53694245382604</v>
      </c>
    </row>
    <row r="14" spans="1:10" ht="18" customHeight="1">
      <c r="A14" s="768" t="s">
        <v>976</v>
      </c>
      <c r="B14" s="1762">
        <v>2302.186</v>
      </c>
      <c r="C14" s="1763">
        <v>2651.633</v>
      </c>
      <c r="D14" s="1764">
        <f t="shared" si="0"/>
        <v>115.17892125136717</v>
      </c>
      <c r="E14" s="1765">
        <v>1501.071</v>
      </c>
      <c r="F14" s="1763">
        <v>1850.616</v>
      </c>
      <c r="G14" s="1764">
        <f t="shared" si="1"/>
        <v>123.28637352930008</v>
      </c>
      <c r="H14" s="1765">
        <f t="shared" si="2"/>
        <v>801.1150000000002</v>
      </c>
      <c r="I14" s="1763">
        <f t="shared" si="2"/>
        <v>801.0169999999998</v>
      </c>
      <c r="J14" s="1764">
        <f t="shared" si="3"/>
        <v>99.98776704967447</v>
      </c>
    </row>
    <row r="15" spans="1:10" ht="18" customHeight="1">
      <c r="A15" s="768" t="s">
        <v>977</v>
      </c>
      <c r="B15" s="1762">
        <v>2076.827</v>
      </c>
      <c r="C15" s="344">
        <v>2327.23</v>
      </c>
      <c r="D15" s="1764">
        <f t="shared" si="0"/>
        <v>112.0569984885597</v>
      </c>
      <c r="E15" s="1765">
        <v>1582.095</v>
      </c>
      <c r="F15" s="1763">
        <v>1832.136</v>
      </c>
      <c r="G15" s="1764">
        <f t="shared" si="1"/>
        <v>115.80442388099324</v>
      </c>
      <c r="H15" s="1765">
        <f t="shared" si="2"/>
        <v>494.7320000000002</v>
      </c>
      <c r="I15" s="1763">
        <f t="shared" si="2"/>
        <v>495.09400000000005</v>
      </c>
      <c r="J15" s="1764">
        <f t="shared" si="3"/>
        <v>100.07317092890693</v>
      </c>
    </row>
    <row r="16" spans="1:10" ht="18" customHeight="1">
      <c r="A16" s="768" t="s">
        <v>978</v>
      </c>
      <c r="B16" s="1762">
        <v>1698.84</v>
      </c>
      <c r="C16" s="344">
        <v>4121.38</v>
      </c>
      <c r="D16" s="1764">
        <f t="shared" si="0"/>
        <v>242.59965623601988</v>
      </c>
      <c r="E16" s="1765">
        <v>1336.483</v>
      </c>
      <c r="F16" s="1763">
        <v>2388.188</v>
      </c>
      <c r="G16" s="1764">
        <f t="shared" si="1"/>
        <v>178.69198485876737</v>
      </c>
      <c r="H16" s="1765">
        <f t="shared" si="2"/>
        <v>362.35699999999997</v>
      </c>
      <c r="I16" s="1763">
        <f t="shared" si="2"/>
        <v>1733.192</v>
      </c>
      <c r="J16" s="1764">
        <f t="shared" si="3"/>
        <v>478.31061632588853</v>
      </c>
    </row>
    <row r="17" spans="1:10" ht="18" customHeight="1">
      <c r="A17" s="768" t="s">
        <v>979</v>
      </c>
      <c r="B17" s="1762">
        <v>6501.72</v>
      </c>
      <c r="C17" s="1763">
        <v>7332.019</v>
      </c>
      <c r="D17" s="1764">
        <f t="shared" si="0"/>
        <v>112.77045151129239</v>
      </c>
      <c r="E17" s="1765">
        <v>4428.779</v>
      </c>
      <c r="F17" s="1763">
        <v>4999.128</v>
      </c>
      <c r="G17" s="1764">
        <f t="shared" si="1"/>
        <v>112.87824477130151</v>
      </c>
      <c r="H17" s="1765">
        <f t="shared" si="2"/>
        <v>2072.941</v>
      </c>
      <c r="I17" s="1763">
        <f t="shared" si="2"/>
        <v>2332.8910000000005</v>
      </c>
      <c r="J17" s="1764">
        <f t="shared" si="3"/>
        <v>112.54015430251035</v>
      </c>
    </row>
    <row r="18" spans="1:10" ht="18" customHeight="1">
      <c r="A18" s="768" t="s">
        <v>980</v>
      </c>
      <c r="B18" s="1762">
        <v>5506.764</v>
      </c>
      <c r="C18" s="1763">
        <v>5289.591</v>
      </c>
      <c r="D18" s="1764">
        <f t="shared" si="0"/>
        <v>96.0562500953373</v>
      </c>
      <c r="E18" s="1765">
        <v>4746.218</v>
      </c>
      <c r="F18" s="1763">
        <v>4432.521</v>
      </c>
      <c r="G18" s="1764">
        <f t="shared" si="1"/>
        <v>93.39059014988355</v>
      </c>
      <c r="H18" s="1765">
        <f t="shared" si="2"/>
        <v>760.5460000000003</v>
      </c>
      <c r="I18" s="1763">
        <f t="shared" si="2"/>
        <v>857.0700000000006</v>
      </c>
      <c r="J18" s="1764">
        <f t="shared" si="3"/>
        <v>112.69140854070632</v>
      </c>
    </row>
    <row r="19" spans="1:10" ht="18" customHeight="1">
      <c r="A19" s="768" t="s">
        <v>981</v>
      </c>
      <c r="B19" s="1762">
        <v>4098.424</v>
      </c>
      <c r="C19" s="1763">
        <v>4461.183</v>
      </c>
      <c r="D19" s="1764">
        <f t="shared" si="0"/>
        <v>108.85118279611869</v>
      </c>
      <c r="E19" s="1765">
        <v>3129.12</v>
      </c>
      <c r="F19" s="1763">
        <v>3728.656</v>
      </c>
      <c r="G19" s="1764">
        <f t="shared" si="1"/>
        <v>119.159891598916</v>
      </c>
      <c r="H19" s="1765">
        <f t="shared" si="2"/>
        <v>969.3040000000001</v>
      </c>
      <c r="I19" s="1763">
        <f t="shared" si="2"/>
        <v>732.527</v>
      </c>
      <c r="J19" s="1764">
        <f t="shared" si="3"/>
        <v>75.57247261952907</v>
      </c>
    </row>
    <row r="20" spans="1:10" s="33" customFormat="1" ht="18" customHeight="1">
      <c r="A20" s="768" t="s">
        <v>982</v>
      </c>
      <c r="B20" s="1762">
        <v>1844.057</v>
      </c>
      <c r="C20" s="1763">
        <v>2199.612</v>
      </c>
      <c r="D20" s="1764">
        <f t="shared" si="0"/>
        <v>119.28112851175425</v>
      </c>
      <c r="E20" s="343">
        <v>1428.319</v>
      </c>
      <c r="F20" s="344">
        <v>1679.176</v>
      </c>
      <c r="G20" s="1764">
        <f t="shared" si="1"/>
        <v>117.56309339860354</v>
      </c>
      <c r="H20" s="343">
        <f t="shared" si="2"/>
        <v>415.73800000000006</v>
      </c>
      <c r="I20" s="344">
        <f t="shared" si="2"/>
        <v>520.4360000000001</v>
      </c>
      <c r="J20" s="1764">
        <f t="shared" si="3"/>
        <v>125.18364931759909</v>
      </c>
    </row>
    <row r="21" spans="1:10" ht="18" customHeight="1" thickBot="1">
      <c r="A21" s="773" t="s">
        <v>275</v>
      </c>
      <c r="B21" s="343">
        <v>766.731</v>
      </c>
      <c r="C21" s="344">
        <v>1038.003</v>
      </c>
      <c r="D21" s="1764">
        <f t="shared" si="0"/>
        <v>135.380335476197</v>
      </c>
      <c r="E21" s="1765">
        <v>566.717</v>
      </c>
      <c r="F21" s="1763">
        <v>769.065</v>
      </c>
      <c r="G21" s="1766">
        <f t="shared" si="1"/>
        <v>135.70529911754898</v>
      </c>
      <c r="H21" s="1765">
        <f t="shared" si="2"/>
        <v>200.014</v>
      </c>
      <c r="I21" s="1763">
        <f t="shared" si="2"/>
        <v>268.9379999999999</v>
      </c>
      <c r="J21" s="1766">
        <f t="shared" si="3"/>
        <v>134.4595878288519</v>
      </c>
    </row>
    <row r="22" spans="1:10" s="492" customFormat="1" ht="18" customHeight="1" thickBot="1">
      <c r="A22" s="778" t="s">
        <v>983</v>
      </c>
      <c r="B22" s="1767">
        <v>73902.885</v>
      </c>
      <c r="C22" s="1768">
        <f>SUM(C6:C21)</f>
        <v>87420.887</v>
      </c>
      <c r="D22" s="1769">
        <f t="shared" si="0"/>
        <v>118.29157549126805</v>
      </c>
      <c r="E22" s="1767">
        <v>58477.299000000006</v>
      </c>
      <c r="F22" s="1768">
        <f>SUM(F6:F21)</f>
        <v>69242.636</v>
      </c>
      <c r="G22" s="1769">
        <f t="shared" si="1"/>
        <v>118.40942927271657</v>
      </c>
      <c r="H22" s="1767">
        <f t="shared" si="2"/>
        <v>15425.585999999988</v>
      </c>
      <c r="I22" s="1768">
        <f t="shared" si="2"/>
        <v>18178.251000000004</v>
      </c>
      <c r="J22" s="1769">
        <f t="shared" si="3"/>
        <v>117.84480019105929</v>
      </c>
    </row>
    <row r="23" spans="1:10" s="1732" customFormat="1" ht="18" customHeight="1">
      <c r="A23" s="1536" t="s">
        <v>984</v>
      </c>
      <c r="B23" s="1728"/>
      <c r="C23" s="1728"/>
      <c r="D23" s="1770"/>
      <c r="E23" s="1730"/>
      <c r="F23" s="1730"/>
      <c r="G23" s="1770"/>
      <c r="H23" s="1771"/>
      <c r="J23" s="1772"/>
    </row>
    <row r="24" ht="18" customHeight="1">
      <c r="A24" s="484" t="s">
        <v>117</v>
      </c>
    </row>
    <row r="25" ht="15" customHeight="1">
      <c r="A25" s="484" t="s">
        <v>985</v>
      </c>
    </row>
  </sheetData>
  <mergeCells count="3">
    <mergeCell ref="B4:D4"/>
    <mergeCell ref="E4:G4"/>
    <mergeCell ref="H4:J4"/>
  </mergeCells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D22" sqref="D22"/>
    </sheetView>
  </sheetViews>
  <sheetFormatPr defaultColWidth="9.00390625" defaultRowHeight="12.75"/>
  <cols>
    <col min="1" max="1" width="50.00390625" style="487" customWidth="1"/>
    <col min="2" max="3" width="12.375" style="487" customWidth="1"/>
    <col min="4" max="4" width="12.375" style="1773" customWidth="1"/>
    <col min="5" max="6" width="12.375" style="1759" customWidth="1"/>
    <col min="7" max="7" width="12.375" style="487" customWidth="1"/>
    <col min="8" max="8" width="12.375" style="1759" customWidth="1"/>
    <col min="9" max="11" width="9.125" style="51" customWidth="1"/>
    <col min="12" max="16384" width="9.125" style="487" customWidth="1"/>
  </cols>
  <sheetData>
    <row r="1" ht="16.5">
      <c r="A1" s="1524" t="s">
        <v>118</v>
      </c>
    </row>
    <row r="2" spans="1:4" ht="15.75">
      <c r="A2" s="497" t="s">
        <v>964</v>
      </c>
      <c r="B2" s="497"/>
      <c r="C2" s="497"/>
      <c r="D2" s="1774"/>
    </row>
    <row r="3" spans="2:8" ht="20.25" customHeight="1" thickBot="1">
      <c r="B3" s="1775"/>
      <c r="C3" s="1775"/>
      <c r="D3" s="1775"/>
      <c r="E3" s="1775"/>
      <c r="F3" s="1775"/>
      <c r="G3" s="1776"/>
      <c r="H3" s="1777" t="s">
        <v>119</v>
      </c>
    </row>
    <row r="4" spans="1:8" ht="17.25" customHeight="1">
      <c r="A4" s="1700"/>
      <c r="B4" s="931" t="s">
        <v>120</v>
      </c>
      <c r="C4" s="143"/>
      <c r="D4" s="1778"/>
      <c r="E4" s="1779" t="s">
        <v>121</v>
      </c>
      <c r="F4" s="1780"/>
      <c r="G4" s="2053" t="s">
        <v>122</v>
      </c>
      <c r="H4" s="2055"/>
    </row>
    <row r="5" spans="1:8" ht="17.25" customHeight="1" thickBot="1">
      <c r="A5" s="773" t="s">
        <v>966</v>
      </c>
      <c r="B5" s="413" t="s">
        <v>123</v>
      </c>
      <c r="C5" s="414"/>
      <c r="D5" s="1781"/>
      <c r="E5" s="1782" t="s">
        <v>124</v>
      </c>
      <c r="F5" s="1783"/>
      <c r="G5" s="413" t="s">
        <v>125</v>
      </c>
      <c r="H5" s="1784"/>
    </row>
    <row r="6" spans="1:8" ht="17.25" customHeight="1" thickBot="1">
      <c r="A6" s="797"/>
      <c r="B6" s="834">
        <v>2000</v>
      </c>
      <c r="C6" s="834">
        <v>2001</v>
      </c>
      <c r="D6" s="1785" t="s">
        <v>1468</v>
      </c>
      <c r="E6" s="1786">
        <v>2000</v>
      </c>
      <c r="F6" s="1787">
        <v>2001</v>
      </c>
      <c r="G6" s="834">
        <v>2000</v>
      </c>
      <c r="H6" s="1788">
        <v>2001</v>
      </c>
    </row>
    <row r="7" spans="1:12" ht="17.25" customHeight="1">
      <c r="A7" s="768" t="s">
        <v>968</v>
      </c>
      <c r="B7" s="1789">
        <v>3206.465</v>
      </c>
      <c r="C7" s="1789">
        <v>3655.994</v>
      </c>
      <c r="D7" s="1790">
        <f>C7/B7*100</f>
        <v>114.01945756463894</v>
      </c>
      <c r="E7" s="1791">
        <v>43.9496515016466</v>
      </c>
      <c r="F7" s="1792">
        <v>42.667739086976</v>
      </c>
      <c r="G7" s="1793">
        <v>55.9450385654383</v>
      </c>
      <c r="H7" s="1792">
        <v>54.7792650859716</v>
      </c>
      <c r="I7" s="1794"/>
      <c r="J7"/>
      <c r="K7"/>
      <c r="L7"/>
    </row>
    <row r="8" spans="1:12" ht="17.25" customHeight="1">
      <c r="A8" s="768" t="s">
        <v>969</v>
      </c>
      <c r="B8" s="1789">
        <v>2318.475</v>
      </c>
      <c r="C8" s="1789">
        <v>1503.278</v>
      </c>
      <c r="D8" s="1790">
        <f aca="true" t="shared" si="0" ref="D8:D23">C8/B8*100</f>
        <v>64.83908603715804</v>
      </c>
      <c r="E8" s="1791">
        <v>43.8700521407687</v>
      </c>
      <c r="F8" s="1792">
        <v>50.0338862492293</v>
      </c>
      <c r="G8" s="1793">
        <v>67.0828503469598</v>
      </c>
      <c r="H8" s="1792">
        <v>68.3075219851288</v>
      </c>
      <c r="I8" s="1794"/>
      <c r="J8"/>
      <c r="K8"/>
      <c r="L8"/>
    </row>
    <row r="9" spans="1:12" ht="17.25" customHeight="1">
      <c r="A9" s="768" t="s">
        <v>970</v>
      </c>
      <c r="B9" s="1789">
        <v>1732.616</v>
      </c>
      <c r="C9" s="1789">
        <v>1295.294</v>
      </c>
      <c r="D9" s="1790">
        <f t="shared" si="0"/>
        <v>74.75943890625506</v>
      </c>
      <c r="E9" s="1791">
        <v>51.4901535104358</v>
      </c>
      <c r="F9" s="1792">
        <v>53.4940482302667</v>
      </c>
      <c r="G9" s="1793">
        <v>43.0955026972871</v>
      </c>
      <c r="H9" s="1792">
        <v>48.4471137219906</v>
      </c>
      <c r="I9" s="1794"/>
      <c r="J9"/>
      <c r="K9"/>
      <c r="L9"/>
    </row>
    <row r="10" spans="1:12" ht="17.25" customHeight="1">
      <c r="A10" s="768" t="s">
        <v>971</v>
      </c>
      <c r="B10" s="1789">
        <v>1842.28</v>
      </c>
      <c r="C10" s="1789">
        <v>1665.671</v>
      </c>
      <c r="D10" s="1790">
        <f t="shared" si="0"/>
        <v>90.41356362767876</v>
      </c>
      <c r="E10" s="1791">
        <v>35.7241793169377</v>
      </c>
      <c r="F10" s="1792">
        <v>41.5099454488313</v>
      </c>
      <c r="G10" s="1793">
        <v>44.0419738817231</v>
      </c>
      <c r="H10" s="1792">
        <v>50.7002595309482</v>
      </c>
      <c r="I10" s="1794"/>
      <c r="J10"/>
      <c r="K10"/>
      <c r="L10"/>
    </row>
    <row r="11" spans="1:12" ht="17.25" customHeight="1">
      <c r="A11" s="768" t="s">
        <v>972</v>
      </c>
      <c r="B11" s="1789">
        <v>3167.37</v>
      </c>
      <c r="C11" s="1789">
        <v>3323.028</v>
      </c>
      <c r="D11" s="1790">
        <f t="shared" si="0"/>
        <v>104.91442426997793</v>
      </c>
      <c r="E11" s="1791">
        <v>37.6284281896024</v>
      </c>
      <c r="F11" s="1792">
        <v>37.7758004018792</v>
      </c>
      <c r="G11" s="1793">
        <v>63.2070203789839</v>
      </c>
      <c r="H11" s="1792">
        <v>59.6058433036767</v>
      </c>
      <c r="I11" s="1794"/>
      <c r="J11"/>
      <c r="K11"/>
      <c r="L11"/>
    </row>
    <row r="12" spans="1:12" ht="17.25" customHeight="1">
      <c r="A12" s="768" t="s">
        <v>973</v>
      </c>
      <c r="B12" s="1789">
        <v>1351.873</v>
      </c>
      <c r="C12" s="1789">
        <v>1388.123</v>
      </c>
      <c r="D12" s="1790">
        <f t="shared" si="0"/>
        <v>102.68146490091894</v>
      </c>
      <c r="E12" s="1791">
        <v>37.6508488490612</v>
      </c>
      <c r="F12" s="1792">
        <v>32.6620672659923</v>
      </c>
      <c r="G12" s="1793">
        <v>60.8021036110631</v>
      </c>
      <c r="H12" s="1792">
        <v>63.4467317677499</v>
      </c>
      <c r="I12" s="1794"/>
      <c r="J12"/>
      <c r="K12"/>
      <c r="L12"/>
    </row>
    <row r="13" spans="1:12" ht="17.25" customHeight="1">
      <c r="A13" s="768" t="s">
        <v>974</v>
      </c>
      <c r="B13" s="1789">
        <v>1742.261</v>
      </c>
      <c r="C13" s="1789">
        <v>1728.818</v>
      </c>
      <c r="D13" s="1790">
        <f t="shared" si="0"/>
        <v>99.22841640833377</v>
      </c>
      <c r="E13" s="1791">
        <v>48.2011207931236</v>
      </c>
      <c r="F13" s="1792">
        <v>48.4417879610085</v>
      </c>
      <c r="G13" s="1793">
        <v>51.6856100628283</v>
      </c>
      <c r="H13" s="1792">
        <v>51.4181762767396</v>
      </c>
      <c r="I13" s="1794"/>
      <c r="J13"/>
      <c r="K13"/>
      <c r="L13"/>
    </row>
    <row r="14" spans="1:12" ht="17.25" customHeight="1">
      <c r="A14" s="773" t="s">
        <v>975</v>
      </c>
      <c r="B14" s="1789">
        <v>604.782</v>
      </c>
      <c r="C14" s="1789">
        <v>679.194</v>
      </c>
      <c r="D14" s="1790">
        <f t="shared" si="0"/>
        <v>112.30393761719097</v>
      </c>
      <c r="E14" s="1791">
        <v>44.8694621695533</v>
      </c>
      <c r="F14" s="1792">
        <v>46.7209816228123</v>
      </c>
      <c r="G14" s="1793">
        <v>62.542815457461</v>
      </c>
      <c r="H14" s="1792">
        <v>62.7658803846133</v>
      </c>
      <c r="I14" s="1794"/>
      <c r="J14"/>
      <c r="K14"/>
      <c r="L14"/>
    </row>
    <row r="15" spans="1:12" ht="17.25" customHeight="1">
      <c r="A15" s="768" t="s">
        <v>976</v>
      </c>
      <c r="B15" s="1789">
        <v>1848.268</v>
      </c>
      <c r="C15" s="1789">
        <v>1805.902</v>
      </c>
      <c r="D15" s="1790">
        <f t="shared" si="0"/>
        <v>97.70779995108934</v>
      </c>
      <c r="E15" s="1791">
        <v>29.505546247077</v>
      </c>
      <c r="F15" s="1792">
        <v>33.7910043269157</v>
      </c>
      <c r="G15" s="1793">
        <v>49.878203980437</v>
      </c>
      <c r="H15" s="1792">
        <v>40.6836627035162</v>
      </c>
      <c r="I15" s="1794"/>
      <c r="J15"/>
      <c r="K15"/>
      <c r="L15"/>
    </row>
    <row r="16" spans="1:12" ht="17.25" customHeight="1">
      <c r="A16" s="768" t="s">
        <v>977</v>
      </c>
      <c r="B16" s="1789">
        <v>801.012</v>
      </c>
      <c r="C16" s="1789">
        <v>915.998</v>
      </c>
      <c r="D16" s="1790">
        <f t="shared" si="0"/>
        <v>114.3550908101252</v>
      </c>
      <c r="E16" s="1791">
        <v>38.0186699516537</v>
      </c>
      <c r="F16" s="1792">
        <v>38.5945495169673</v>
      </c>
      <c r="G16" s="1793">
        <v>68.4722345577831</v>
      </c>
      <c r="H16" s="1792">
        <v>68.3985096037366</v>
      </c>
      <c r="I16" s="1794"/>
      <c r="J16"/>
      <c r="K16"/>
      <c r="L16"/>
    </row>
    <row r="17" spans="1:12" ht="17.25" customHeight="1">
      <c r="A17" s="768" t="s">
        <v>978</v>
      </c>
      <c r="B17" s="1789">
        <v>788.646</v>
      </c>
      <c r="C17" s="1789">
        <v>1143.622</v>
      </c>
      <c r="D17" s="1790">
        <f t="shared" si="0"/>
        <v>145.01081600616754</v>
      </c>
      <c r="E17" s="1791">
        <v>39.1925400707503</v>
      </c>
      <c r="F17" s="1792">
        <v>42.1438049885084</v>
      </c>
      <c r="G17" s="1793">
        <v>51.3070539007064</v>
      </c>
      <c r="H17" s="1792">
        <v>60.2451900436379</v>
      </c>
      <c r="I17" s="1794"/>
      <c r="J17"/>
      <c r="K17"/>
      <c r="L17"/>
    </row>
    <row r="18" spans="1:12" ht="17.25" customHeight="1">
      <c r="A18" s="768" t="s">
        <v>979</v>
      </c>
      <c r="B18" s="1789">
        <v>6419.047</v>
      </c>
      <c r="C18" s="1789">
        <v>6649.626</v>
      </c>
      <c r="D18" s="1790">
        <f t="shared" si="0"/>
        <v>103.59210642950583</v>
      </c>
      <c r="E18" s="1791">
        <v>32.7374474367801</v>
      </c>
      <c r="F18" s="1792">
        <v>42.4639499067301</v>
      </c>
      <c r="G18" s="1793">
        <v>64.8253840048932</v>
      </c>
      <c r="H18" s="1792">
        <v>62.600183157741</v>
      </c>
      <c r="I18" s="1794"/>
      <c r="J18"/>
      <c r="K18"/>
      <c r="L18"/>
    </row>
    <row r="19" spans="1:12" ht="17.25" customHeight="1">
      <c r="A19" s="768" t="s">
        <v>980</v>
      </c>
      <c r="B19" s="1789">
        <v>3639.416</v>
      </c>
      <c r="C19" s="1789">
        <v>3184.008</v>
      </c>
      <c r="D19" s="1790">
        <f t="shared" si="0"/>
        <v>87.48678359385131</v>
      </c>
      <c r="E19" s="1791">
        <v>38.4076325865753</v>
      </c>
      <c r="F19" s="1792">
        <v>45.199155132816</v>
      </c>
      <c r="G19" s="1793">
        <v>57.2741368820478</v>
      </c>
      <c r="H19" s="1792">
        <v>45.5459587388999</v>
      </c>
      <c r="I19" s="1794"/>
      <c r="J19"/>
      <c r="K19"/>
      <c r="L19"/>
    </row>
    <row r="20" spans="1:12" ht="17.25" customHeight="1">
      <c r="A20" s="768" t="s">
        <v>981</v>
      </c>
      <c r="B20" s="1789">
        <v>1692.676</v>
      </c>
      <c r="C20" s="1789">
        <v>1686.34</v>
      </c>
      <c r="D20" s="1790">
        <f t="shared" si="0"/>
        <v>99.62568146532472</v>
      </c>
      <c r="E20" s="1791">
        <v>36.1873923922169</v>
      </c>
      <c r="F20" s="1792">
        <v>18.7110538871758</v>
      </c>
      <c r="G20" s="1793">
        <v>64.6370171510366</v>
      </c>
      <c r="H20" s="1792">
        <v>63.5630715251283</v>
      </c>
      <c r="I20" s="1794"/>
      <c r="J20"/>
      <c r="K20"/>
      <c r="L20"/>
    </row>
    <row r="21" spans="1:12" ht="17.25" customHeight="1">
      <c r="A21" s="768" t="s">
        <v>982</v>
      </c>
      <c r="B21" s="1789">
        <v>1358.103</v>
      </c>
      <c r="C21" s="1789">
        <v>881.499</v>
      </c>
      <c r="D21" s="1790">
        <f t="shared" si="0"/>
        <v>64.90663815631068</v>
      </c>
      <c r="E21" s="1791">
        <v>46.3774347457346</v>
      </c>
      <c r="F21" s="1792">
        <v>55.556345441785</v>
      </c>
      <c r="G21" s="1793">
        <v>75.9286856381</v>
      </c>
      <c r="H21" s="1792">
        <v>66.5333979009157</v>
      </c>
      <c r="I21" s="1794"/>
      <c r="J21"/>
      <c r="K21"/>
      <c r="L21"/>
    </row>
    <row r="22" spans="1:12" ht="17.25" customHeight="1" thickBot="1">
      <c r="A22" s="773" t="s">
        <v>275</v>
      </c>
      <c r="B22" s="1789">
        <v>372.088</v>
      </c>
      <c r="C22" s="1795">
        <v>346.95</v>
      </c>
      <c r="D22" s="1796">
        <f t="shared" si="0"/>
        <v>93.24407129496247</v>
      </c>
      <c r="E22" s="1791">
        <v>56.0512661210596</v>
      </c>
      <c r="F22" s="1792">
        <v>57.5756167706846</v>
      </c>
      <c r="G22" s="1793">
        <v>45.4170447496198</v>
      </c>
      <c r="H22" s="1792">
        <v>42.7474364936992</v>
      </c>
      <c r="I22" s="1794"/>
      <c r="J22"/>
      <c r="K22"/>
      <c r="L22"/>
    </row>
    <row r="23" spans="1:12" s="490" customFormat="1" ht="17.25" customHeight="1" thickBot="1">
      <c r="A23" s="778" t="s">
        <v>983</v>
      </c>
      <c r="B23" s="1797">
        <v>32885.378</v>
      </c>
      <c r="C23" s="1798">
        <f>SUM(C7:C22)</f>
        <v>31853.344999999998</v>
      </c>
      <c r="D23" s="1799">
        <f t="shared" si="0"/>
        <v>96.86172681366169</v>
      </c>
      <c r="E23" s="1800">
        <v>39.8709407706228</v>
      </c>
      <c r="F23" s="1801">
        <v>42.593514490858</v>
      </c>
      <c r="G23" s="1802">
        <v>59.5122011703221</v>
      </c>
      <c r="H23" s="1801">
        <v>57.4862763265975</v>
      </c>
      <c r="I23" s="1794"/>
      <c r="J23" s="85"/>
      <c r="K23" s="51"/>
      <c r="L23" s="487"/>
    </row>
    <row r="24" spans="1:12" s="1771" customFormat="1" ht="20.25" customHeight="1">
      <c r="A24" s="1536" t="s">
        <v>984</v>
      </c>
      <c r="B24" s="201"/>
      <c r="C24" s="1803"/>
      <c r="D24" s="1804"/>
      <c r="E24" s="1805"/>
      <c r="F24" s="1805"/>
      <c r="G24" s="201"/>
      <c r="H24" s="1805"/>
      <c r="I24" s="1794"/>
      <c r="J24" s="51"/>
      <c r="K24" s="51"/>
      <c r="L24" s="490"/>
    </row>
    <row r="25" spans="1:12" s="490" customFormat="1" ht="15.75">
      <c r="A25" s="484" t="s">
        <v>985</v>
      </c>
      <c r="B25" s="473"/>
      <c r="C25" s="473"/>
      <c r="D25" s="1806"/>
      <c r="E25" s="659"/>
      <c r="F25" s="659"/>
      <c r="G25" s="473"/>
      <c r="H25" s="659"/>
      <c r="I25" s="1794"/>
      <c r="J25" s="51"/>
      <c r="K25" s="51"/>
      <c r="L25" s="1771"/>
    </row>
    <row r="26" spans="2:11" s="490" customFormat="1" ht="15.75">
      <c r="B26" s="473"/>
      <c r="C26" s="473"/>
      <c r="D26" s="1806"/>
      <c r="E26" s="659"/>
      <c r="F26" s="659"/>
      <c r="G26" s="473"/>
      <c r="H26" s="659"/>
      <c r="I26" s="51"/>
      <c r="J26" s="51"/>
      <c r="K26" s="51"/>
    </row>
    <row r="27" spans="2:11" s="490" customFormat="1" ht="15.75">
      <c r="B27" s="473"/>
      <c r="C27" s="473"/>
      <c r="D27" s="1806"/>
      <c r="E27" s="659"/>
      <c r="F27" s="659"/>
      <c r="G27" s="473"/>
      <c r="H27" s="659"/>
      <c r="I27" s="51"/>
      <c r="J27" s="51"/>
      <c r="K27" s="51"/>
    </row>
    <row r="28" spans="2:11" s="490" customFormat="1" ht="15.75">
      <c r="B28" s="473"/>
      <c r="C28" s="473"/>
      <c r="D28" s="1806"/>
      <c r="E28" s="659"/>
      <c r="F28" s="659"/>
      <c r="G28" s="473"/>
      <c r="H28" s="659"/>
      <c r="I28" s="51"/>
      <c r="J28" s="51"/>
      <c r="K28" s="51"/>
    </row>
    <row r="29" spans="2:11" s="490" customFormat="1" ht="15.75">
      <c r="B29" s="473"/>
      <c r="C29" s="473"/>
      <c r="D29" s="1806"/>
      <c r="E29" s="659"/>
      <c r="F29" s="659"/>
      <c r="G29" s="473"/>
      <c r="H29" s="659"/>
      <c r="I29" s="51"/>
      <c r="J29" s="51"/>
      <c r="K29" s="51"/>
    </row>
    <row r="30" spans="2:11" s="490" customFormat="1" ht="15.75">
      <c r="B30" s="473"/>
      <c r="C30" s="473"/>
      <c r="D30" s="1806"/>
      <c r="E30" s="659"/>
      <c r="F30" s="659"/>
      <c r="G30" s="473"/>
      <c r="H30" s="659"/>
      <c r="I30" s="51"/>
      <c r="J30" s="51"/>
      <c r="K30" s="51"/>
    </row>
  </sheetData>
  <mergeCells count="1">
    <mergeCell ref="G4:H4"/>
  </mergeCells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A1">
      <selection activeCell="D25" sqref="D25"/>
    </sheetView>
  </sheetViews>
  <sheetFormatPr defaultColWidth="9.00390625" defaultRowHeight="12.75"/>
  <cols>
    <col min="1" max="1" width="9.375" style="33" customWidth="1"/>
    <col min="2" max="2" width="15.25390625" style="33" customWidth="1"/>
    <col min="3" max="3" width="47.75390625" style="33" customWidth="1"/>
    <col min="4" max="4" width="14.875" style="1807" customWidth="1"/>
    <col min="5" max="5" width="12.75390625" style="1807" customWidth="1"/>
    <col min="6" max="6" width="17.875" style="1808" customWidth="1"/>
    <col min="7" max="7" width="20.375" style="1808" customWidth="1"/>
    <col min="8" max="16384" width="9.125" style="33" customWidth="1"/>
  </cols>
  <sheetData>
    <row r="1" ht="16.5">
      <c r="A1" s="86" t="s">
        <v>126</v>
      </c>
    </row>
    <row r="2" ht="16.5">
      <c r="A2" s="86" t="s">
        <v>127</v>
      </c>
    </row>
    <row r="3" spans="1:14" s="487" customFormat="1" ht="15" customHeight="1" thickBot="1">
      <c r="A3" s="518" t="s">
        <v>601</v>
      </c>
      <c r="B3" s="643"/>
      <c r="C3" s="643"/>
      <c r="D3" s="1807"/>
      <c r="E3" s="1807"/>
      <c r="F3" s="1809"/>
      <c r="G3" s="1810" t="s">
        <v>128</v>
      </c>
      <c r="M3" s="33"/>
      <c r="N3" s="33"/>
    </row>
    <row r="4" spans="1:14" s="1818" customFormat="1" ht="15" customHeight="1" thickBot="1">
      <c r="A4" s="1811" t="s">
        <v>431</v>
      </c>
      <c r="B4" s="1812"/>
      <c r="C4" s="1813"/>
      <c r="D4" s="1814" t="s">
        <v>773</v>
      </c>
      <c r="E4" s="1815" t="s">
        <v>774</v>
      </c>
      <c r="F4" s="1816" t="s">
        <v>901</v>
      </c>
      <c r="G4" s="1817" t="s">
        <v>129</v>
      </c>
      <c r="M4" s="53"/>
      <c r="N4" s="53"/>
    </row>
    <row r="5" spans="1:14" s="487" customFormat="1" ht="15" customHeight="1">
      <c r="A5" s="506" t="s">
        <v>130</v>
      </c>
      <c r="B5" s="618"/>
      <c r="C5" s="1819"/>
      <c r="D5" s="1820">
        <v>65568.956</v>
      </c>
      <c r="E5" s="1821">
        <v>68679.498</v>
      </c>
      <c r="F5" s="1822">
        <f aca="true" t="shared" si="0" ref="F5:F29">E5/D5*100</f>
        <v>104.74392485370669</v>
      </c>
      <c r="G5" s="1823">
        <f aca="true" t="shared" si="1" ref="G5:G29">E5-D5</f>
        <v>3110.5420000000013</v>
      </c>
      <c r="M5" s="33"/>
      <c r="N5" s="33"/>
    </row>
    <row r="6" spans="1:14" s="487" customFormat="1" ht="15" customHeight="1">
      <c r="A6" s="506" t="s">
        <v>1580</v>
      </c>
      <c r="B6" s="618"/>
      <c r="C6" s="1819"/>
      <c r="D6" s="1820">
        <v>32885.378</v>
      </c>
      <c r="E6" s="1821">
        <v>31853.345</v>
      </c>
      <c r="F6" s="1822">
        <f t="shared" si="0"/>
        <v>96.8617268136617</v>
      </c>
      <c r="G6" s="1823">
        <f t="shared" si="1"/>
        <v>-1032.0329999999958</v>
      </c>
      <c r="M6" s="33"/>
      <c r="N6" s="33"/>
    </row>
    <row r="7" spans="1:14" s="487" customFormat="1" ht="15" customHeight="1">
      <c r="A7" s="1824" t="s">
        <v>131</v>
      </c>
      <c r="B7" s="490"/>
      <c r="C7" s="1819"/>
      <c r="D7" s="1820">
        <v>31837.157</v>
      </c>
      <c r="E7" s="1821">
        <v>31209.824</v>
      </c>
      <c r="F7" s="1822">
        <f t="shared" si="0"/>
        <v>98.0295570989583</v>
      </c>
      <c r="G7" s="1823">
        <f t="shared" si="1"/>
        <v>-627.3329999999987</v>
      </c>
      <c r="M7" s="33"/>
      <c r="N7" s="33"/>
    </row>
    <row r="8" spans="1:14" s="487" customFormat="1" ht="15" customHeight="1">
      <c r="A8" s="2138" t="s">
        <v>132</v>
      </c>
      <c r="B8" s="2139"/>
      <c r="C8" s="2140"/>
      <c r="D8" s="1820">
        <v>16434.949</v>
      </c>
      <c r="E8" s="1821">
        <v>16064.413</v>
      </c>
      <c r="F8" s="1822">
        <f t="shared" si="0"/>
        <v>97.74543869895793</v>
      </c>
      <c r="G8" s="1823">
        <f t="shared" si="1"/>
        <v>-370.53600000000006</v>
      </c>
      <c r="M8" s="33"/>
      <c r="N8" s="33"/>
    </row>
    <row r="9" spans="1:14" s="487" customFormat="1" ht="15" customHeight="1">
      <c r="A9" s="506"/>
      <c r="B9" s="490" t="s">
        <v>133</v>
      </c>
      <c r="C9" s="1819"/>
      <c r="D9" s="1820">
        <v>12960.05</v>
      </c>
      <c r="E9" s="1821">
        <v>12774.284</v>
      </c>
      <c r="F9" s="1822">
        <f t="shared" si="0"/>
        <v>98.56662590036304</v>
      </c>
      <c r="G9" s="1823">
        <f t="shared" si="1"/>
        <v>-185.76599999999962</v>
      </c>
      <c r="M9" s="33"/>
      <c r="N9" s="33"/>
    </row>
    <row r="10" spans="1:14" s="487" customFormat="1" ht="15" customHeight="1">
      <c r="A10" s="511" t="s">
        <v>134</v>
      </c>
      <c r="B10" s="627"/>
      <c r="C10" s="1825"/>
      <c r="D10" s="1826">
        <v>29320.203</v>
      </c>
      <c r="E10" s="1827">
        <v>31902.733</v>
      </c>
      <c r="F10" s="1828">
        <f t="shared" si="0"/>
        <v>108.8080222364081</v>
      </c>
      <c r="G10" s="1829">
        <f t="shared" si="1"/>
        <v>2582.529999999999</v>
      </c>
      <c r="M10" s="33"/>
      <c r="N10" s="33"/>
    </row>
    <row r="11" spans="1:14" s="487" customFormat="1" ht="15" customHeight="1">
      <c r="A11" s="1138"/>
      <c r="B11" s="618" t="s">
        <v>135</v>
      </c>
      <c r="C11" s="1819"/>
      <c r="D11" s="1820">
        <v>10839.084</v>
      </c>
      <c r="E11" s="1821">
        <v>12834.852</v>
      </c>
      <c r="F11" s="1822">
        <f t="shared" si="0"/>
        <v>118.41269981854555</v>
      </c>
      <c r="G11" s="1823">
        <f t="shared" si="1"/>
        <v>1995.768</v>
      </c>
      <c r="M11" s="33"/>
      <c r="N11" s="33"/>
    </row>
    <row r="12" spans="1:14" s="487" customFormat="1" ht="15" customHeight="1">
      <c r="A12" s="1138" t="s">
        <v>450</v>
      </c>
      <c r="B12" s="618" t="s">
        <v>136</v>
      </c>
      <c r="C12" s="1819"/>
      <c r="D12" s="1820">
        <v>1989.56</v>
      </c>
      <c r="E12" s="1821">
        <v>1938.352</v>
      </c>
      <c r="F12" s="1822">
        <f t="shared" si="0"/>
        <v>97.42616457910293</v>
      </c>
      <c r="G12" s="1823">
        <f t="shared" si="1"/>
        <v>-51.207999999999856</v>
      </c>
      <c r="M12" s="33"/>
      <c r="N12" s="33"/>
    </row>
    <row r="13" spans="1:14" s="487" customFormat="1" ht="15" customHeight="1">
      <c r="A13" s="635"/>
      <c r="B13" s="627" t="s">
        <v>137</v>
      </c>
      <c r="C13" s="1825"/>
      <c r="D13" s="1826">
        <v>16346.976</v>
      </c>
      <c r="E13" s="1827">
        <v>17104.633</v>
      </c>
      <c r="F13" s="1828">
        <f t="shared" si="0"/>
        <v>104.63484500130178</v>
      </c>
      <c r="G13" s="1829">
        <f t="shared" si="1"/>
        <v>757.6570000000011</v>
      </c>
      <c r="M13" s="33"/>
      <c r="N13" s="33"/>
    </row>
    <row r="14" spans="1:14" s="487" customFormat="1" ht="15" customHeight="1">
      <c r="A14" s="1138"/>
      <c r="B14" s="802" t="s">
        <v>138</v>
      </c>
      <c r="C14" s="1819" t="s">
        <v>139</v>
      </c>
      <c r="D14" s="1820">
        <v>15124.671</v>
      </c>
      <c r="E14" s="1821">
        <v>15964.676</v>
      </c>
      <c r="F14" s="1822">
        <f t="shared" si="0"/>
        <v>105.55387287432565</v>
      </c>
      <c r="G14" s="1823">
        <f t="shared" si="1"/>
        <v>840.0049999999992</v>
      </c>
      <c r="M14" s="33"/>
      <c r="N14" s="33"/>
    </row>
    <row r="15" spans="1:14" s="487" customFormat="1" ht="15" customHeight="1">
      <c r="A15" s="635"/>
      <c r="B15" s="1830"/>
      <c r="C15" s="1825" t="s">
        <v>140</v>
      </c>
      <c r="D15" s="1826">
        <v>1222.305</v>
      </c>
      <c r="E15" s="1827">
        <v>1139.957</v>
      </c>
      <c r="F15" s="1828">
        <f t="shared" si="0"/>
        <v>93.26289264954329</v>
      </c>
      <c r="G15" s="1829">
        <f t="shared" si="1"/>
        <v>-82.34799999999996</v>
      </c>
      <c r="M15" s="33"/>
      <c r="N15" s="33"/>
    </row>
    <row r="16" spans="1:14" s="487" customFormat="1" ht="15" customHeight="1">
      <c r="A16" s="506" t="s">
        <v>141</v>
      </c>
      <c r="B16" s="618"/>
      <c r="C16" s="1819"/>
      <c r="D16" s="1820">
        <v>13775.981</v>
      </c>
      <c r="E16" s="1821">
        <v>14212.413</v>
      </c>
      <c r="F16" s="1822">
        <f t="shared" si="0"/>
        <v>103.16806476431697</v>
      </c>
      <c r="G16" s="1823">
        <f t="shared" si="1"/>
        <v>436.4320000000007</v>
      </c>
      <c r="M16" s="33"/>
      <c r="N16" s="33"/>
    </row>
    <row r="17" spans="1:14" s="487" customFormat="1" ht="15" customHeight="1">
      <c r="A17" s="506" t="s">
        <v>142</v>
      </c>
      <c r="B17" s="618"/>
      <c r="C17" s="1819"/>
      <c r="D17" s="1820">
        <v>1333.567</v>
      </c>
      <c r="E17" s="1821">
        <v>2397.709</v>
      </c>
      <c r="F17" s="1822">
        <f t="shared" si="0"/>
        <v>179.79666563434756</v>
      </c>
      <c r="G17" s="1823">
        <f t="shared" si="1"/>
        <v>1064.1419999999998</v>
      </c>
      <c r="M17" s="33"/>
      <c r="N17" s="33"/>
    </row>
    <row r="18" spans="1:14" s="487" customFormat="1" ht="15" customHeight="1" thickBot="1">
      <c r="A18" s="517" t="s">
        <v>143</v>
      </c>
      <c r="B18" s="643"/>
      <c r="C18" s="1831"/>
      <c r="D18" s="1832">
        <v>6646.692</v>
      </c>
      <c r="E18" s="1833">
        <v>5930.696</v>
      </c>
      <c r="F18" s="1834">
        <f t="shared" si="0"/>
        <v>89.22778428728155</v>
      </c>
      <c r="G18" s="1835">
        <f t="shared" si="1"/>
        <v>-715.9960000000001</v>
      </c>
      <c r="M18" s="33"/>
      <c r="N18" s="33"/>
    </row>
    <row r="19" spans="1:14" s="487" customFormat="1" ht="15" customHeight="1">
      <c r="A19" s="506" t="s">
        <v>144</v>
      </c>
      <c r="B19" s="618"/>
      <c r="C19" s="1819"/>
      <c r="D19" s="1820">
        <v>25212.776</v>
      </c>
      <c r="E19" s="1821">
        <v>25261.684</v>
      </c>
      <c r="F19" s="1822">
        <f t="shared" si="0"/>
        <v>100.1939810197814</v>
      </c>
      <c r="G19" s="1823">
        <f t="shared" si="1"/>
        <v>48.90799999999945</v>
      </c>
      <c r="M19" s="33"/>
      <c r="N19" s="33"/>
    </row>
    <row r="20" spans="1:14" s="487" customFormat="1" ht="15" customHeight="1">
      <c r="A20" s="506" t="s">
        <v>145</v>
      </c>
      <c r="B20" s="618"/>
      <c r="C20" s="1819"/>
      <c r="D20" s="1820">
        <v>24295.471</v>
      </c>
      <c r="E20" s="1821">
        <v>24917.742</v>
      </c>
      <c r="F20" s="1822">
        <f t="shared" si="0"/>
        <v>102.56126337291423</v>
      </c>
      <c r="G20" s="1823">
        <f t="shared" si="1"/>
        <v>622.270999999997</v>
      </c>
      <c r="M20" s="33"/>
      <c r="N20" s="33"/>
    </row>
    <row r="21" spans="1:14" s="487" customFormat="1" ht="15" customHeight="1">
      <c r="A21" s="506"/>
      <c r="B21" s="618" t="s">
        <v>146</v>
      </c>
      <c r="C21" s="1819"/>
      <c r="D21" s="1836">
        <v>10718.405</v>
      </c>
      <c r="E21" s="1837">
        <v>12236.409</v>
      </c>
      <c r="F21" s="1822">
        <f t="shared" si="0"/>
        <v>114.16259228868472</v>
      </c>
      <c r="G21" s="1823">
        <f t="shared" si="1"/>
        <v>1518.003999999999</v>
      </c>
      <c r="M21" s="33"/>
      <c r="N21" s="33"/>
    </row>
    <row r="22" spans="1:14" s="487" customFormat="1" ht="15" customHeight="1">
      <c r="A22" s="511" t="s">
        <v>147</v>
      </c>
      <c r="B22" s="627"/>
      <c r="C22" s="1825"/>
      <c r="D22" s="1826">
        <v>39021.529</v>
      </c>
      <c r="E22" s="1827">
        <v>39481.286</v>
      </c>
      <c r="F22" s="1828">
        <f t="shared" si="0"/>
        <v>101.17821369839197</v>
      </c>
      <c r="G22" s="1829">
        <f t="shared" si="1"/>
        <v>459.7569999999978</v>
      </c>
      <c r="M22" s="33"/>
      <c r="N22" s="33"/>
    </row>
    <row r="23" spans="1:14" s="487" customFormat="1" ht="15" customHeight="1">
      <c r="A23" s="1138" t="s">
        <v>148</v>
      </c>
      <c r="B23" s="490" t="s">
        <v>149</v>
      </c>
      <c r="C23" s="1819"/>
      <c r="D23" s="1820">
        <v>2124.787</v>
      </c>
      <c r="E23" s="1821">
        <v>1850.462</v>
      </c>
      <c r="F23" s="1822">
        <f t="shared" si="0"/>
        <v>87.08929412689366</v>
      </c>
      <c r="G23" s="1823">
        <f t="shared" si="1"/>
        <v>-274.3249999999998</v>
      </c>
      <c r="M23" s="33"/>
      <c r="N23" s="33"/>
    </row>
    <row r="24" spans="1:14" s="487" customFormat="1" ht="15" customHeight="1">
      <c r="A24" s="1138"/>
      <c r="B24" s="618" t="s">
        <v>150</v>
      </c>
      <c r="C24" s="1819"/>
      <c r="D24" s="1820">
        <v>17009.519</v>
      </c>
      <c r="E24" s="1821">
        <v>18698.648</v>
      </c>
      <c r="F24" s="1822">
        <f t="shared" si="0"/>
        <v>109.93049244955134</v>
      </c>
      <c r="G24" s="1823">
        <f t="shared" si="1"/>
        <v>1689.1290000000008</v>
      </c>
      <c r="M24" s="33"/>
      <c r="N24" s="33"/>
    </row>
    <row r="25" spans="1:14" s="487" customFormat="1" ht="15" customHeight="1">
      <c r="A25" s="1138"/>
      <c r="B25" s="490" t="s">
        <v>151</v>
      </c>
      <c r="C25" s="1819"/>
      <c r="D25" s="1820">
        <v>5821.729</v>
      </c>
      <c r="E25" s="1821">
        <v>4890.874</v>
      </c>
      <c r="F25" s="1822">
        <f t="shared" si="0"/>
        <v>84.01067792746794</v>
      </c>
      <c r="G25" s="1823">
        <f t="shared" si="1"/>
        <v>-930.8550000000005</v>
      </c>
      <c r="M25" s="33"/>
      <c r="N25" s="33"/>
    </row>
    <row r="26" spans="1:14" s="487" customFormat="1" ht="15" customHeight="1">
      <c r="A26" s="635"/>
      <c r="B26" s="1838" t="s">
        <v>152</v>
      </c>
      <c r="C26" s="1825"/>
      <c r="D26" s="1826">
        <v>13777.838</v>
      </c>
      <c r="E26" s="1827">
        <v>14017.176</v>
      </c>
      <c r="F26" s="1828">
        <f t="shared" si="0"/>
        <v>101.73712305225247</v>
      </c>
      <c r="G26" s="1829">
        <f t="shared" si="1"/>
        <v>239.33799999999974</v>
      </c>
      <c r="M26" s="33"/>
      <c r="N26" s="33"/>
    </row>
    <row r="27" spans="1:14" s="487" customFormat="1" ht="15" customHeight="1">
      <c r="A27" s="1824" t="s">
        <v>153</v>
      </c>
      <c r="B27" s="618"/>
      <c r="C27" s="1819"/>
      <c r="D27" s="1820">
        <v>2693.301</v>
      </c>
      <c r="E27" s="1821">
        <v>2894.308</v>
      </c>
      <c r="F27" s="1822">
        <f t="shared" si="0"/>
        <v>107.46322078371486</v>
      </c>
      <c r="G27" s="1823">
        <f t="shared" si="1"/>
        <v>201.00700000000006</v>
      </c>
      <c r="M27" s="33"/>
      <c r="N27" s="33"/>
    </row>
    <row r="28" spans="1:14" s="487" customFormat="1" ht="15" customHeight="1">
      <c r="A28" s="506" t="s">
        <v>154</v>
      </c>
      <c r="B28" s="618"/>
      <c r="C28" s="1819"/>
      <c r="D28" s="1820">
        <v>3000.778</v>
      </c>
      <c r="E28" s="1821">
        <v>2379.105</v>
      </c>
      <c r="F28" s="1822">
        <f t="shared" si="0"/>
        <v>79.28293929107718</v>
      </c>
      <c r="G28" s="1823">
        <f t="shared" si="1"/>
        <v>-621.6729999999998</v>
      </c>
      <c r="M28" s="33"/>
      <c r="N28" s="33"/>
    </row>
    <row r="29" spans="1:14" s="487" customFormat="1" ht="15" customHeight="1" thickBot="1">
      <c r="A29" s="517" t="s">
        <v>155</v>
      </c>
      <c r="B29" s="643"/>
      <c r="C29" s="1831"/>
      <c r="D29" s="1832">
        <v>5371.491</v>
      </c>
      <c r="E29" s="1833">
        <v>5803.129</v>
      </c>
      <c r="F29" s="1834">
        <f t="shared" si="0"/>
        <v>108.03572043590877</v>
      </c>
      <c r="G29" s="1835">
        <f t="shared" si="1"/>
        <v>431.6379999999999</v>
      </c>
      <c r="M29" s="33"/>
      <c r="N29" s="33"/>
    </row>
    <row r="30" spans="1:14" s="487" customFormat="1" ht="13.5" customHeight="1">
      <c r="A30" s="1536" t="s">
        <v>984</v>
      </c>
      <c r="B30" s="1694"/>
      <c r="C30" s="1694"/>
      <c r="D30" s="1807"/>
      <c r="E30" s="1807"/>
      <c r="F30" s="1839"/>
      <c r="G30" s="1839"/>
      <c r="M30" s="33"/>
      <c r="N30" s="33"/>
    </row>
    <row r="31" spans="1:14" s="487" customFormat="1" ht="13.5" customHeight="1">
      <c r="A31" s="484" t="s">
        <v>985</v>
      </c>
      <c r="B31" s="1694"/>
      <c r="C31" s="1694"/>
      <c r="D31" s="1840"/>
      <c r="E31" s="1840"/>
      <c r="F31" s="1839"/>
      <c r="G31" s="1839"/>
      <c r="M31" s="33"/>
      <c r="N31" s="33"/>
    </row>
    <row r="32" spans="2:14" s="487" customFormat="1" ht="15.75">
      <c r="B32" s="1694"/>
      <c r="C32" s="1694"/>
      <c r="D32" s="1807"/>
      <c r="E32" s="1807"/>
      <c r="F32" s="1839"/>
      <c r="G32" s="1839"/>
      <c r="M32" s="33"/>
      <c r="N32" s="33"/>
    </row>
    <row r="33" spans="2:14" s="487" customFormat="1" ht="15.75">
      <c r="B33" s="1694"/>
      <c r="C33" s="1694"/>
      <c r="D33" s="1807"/>
      <c r="E33" s="1807"/>
      <c r="F33" s="1839"/>
      <c r="G33" s="1839"/>
      <c r="M33" s="33"/>
      <c r="N33" s="33"/>
    </row>
    <row r="34" spans="2:14" s="487" customFormat="1" ht="15.75">
      <c r="B34" s="1694"/>
      <c r="C34" s="1694"/>
      <c r="D34" s="1807"/>
      <c r="E34" s="1807"/>
      <c r="F34" s="1839"/>
      <c r="G34" s="1839"/>
      <c r="M34" s="33"/>
      <c r="N34" s="33"/>
    </row>
    <row r="35" spans="2:14" s="487" customFormat="1" ht="15.75">
      <c r="B35" s="1694"/>
      <c r="C35" s="1694"/>
      <c r="D35" s="1807"/>
      <c r="E35" s="1807"/>
      <c r="F35" s="1839"/>
      <c r="G35" s="1839"/>
      <c r="M35" s="33"/>
      <c r="N35" s="33"/>
    </row>
    <row r="36" spans="2:14" s="487" customFormat="1" ht="15.75">
      <c r="B36" s="1694"/>
      <c r="C36" s="1694"/>
      <c r="D36" s="1807"/>
      <c r="E36" s="1807"/>
      <c r="F36" s="1839"/>
      <c r="G36" s="1839"/>
      <c r="M36" s="33"/>
      <c r="N36" s="33"/>
    </row>
    <row r="37" spans="2:14" s="487" customFormat="1" ht="15.75">
      <c r="B37" s="1694"/>
      <c r="C37" s="1694"/>
      <c r="D37" s="1807"/>
      <c r="E37" s="1807"/>
      <c r="F37" s="1839"/>
      <c r="G37" s="1839"/>
      <c r="M37" s="33"/>
      <c r="N37" s="33"/>
    </row>
    <row r="38" spans="2:14" s="487" customFormat="1" ht="15.75">
      <c r="B38" s="1694"/>
      <c r="C38" s="1694"/>
      <c r="D38" s="1807"/>
      <c r="E38" s="1807"/>
      <c r="F38" s="1839"/>
      <c r="G38" s="1839"/>
      <c r="M38" s="33"/>
      <c r="N38" s="33"/>
    </row>
    <row r="39" spans="2:14" s="487" customFormat="1" ht="15.75">
      <c r="B39" s="1694"/>
      <c r="C39" s="1694"/>
      <c r="D39" s="1807"/>
      <c r="E39" s="1807"/>
      <c r="F39" s="1839"/>
      <c r="G39" s="1839"/>
      <c r="M39" s="33"/>
      <c r="N39" s="33"/>
    </row>
    <row r="40" spans="2:14" s="487" customFormat="1" ht="15.75">
      <c r="B40" s="1694"/>
      <c r="C40" s="1694"/>
      <c r="D40" s="1807"/>
      <c r="E40" s="1807"/>
      <c r="F40" s="1839"/>
      <c r="G40" s="1839"/>
      <c r="M40" s="33"/>
      <c r="N40" s="33"/>
    </row>
    <row r="41" spans="2:14" s="487" customFormat="1" ht="15.75">
      <c r="B41" s="1694"/>
      <c r="C41" s="1694"/>
      <c r="D41" s="1807"/>
      <c r="E41" s="1807"/>
      <c r="F41" s="1839"/>
      <c r="G41" s="1839"/>
      <c r="M41" s="33"/>
      <c r="N41" s="33"/>
    </row>
    <row r="42" spans="2:14" s="487" customFormat="1" ht="15.75">
      <c r="B42" s="1694"/>
      <c r="C42" s="1694"/>
      <c r="D42" s="1807"/>
      <c r="E42" s="1807"/>
      <c r="F42" s="1839"/>
      <c r="G42" s="1839"/>
      <c r="M42" s="33"/>
      <c r="N42" s="33"/>
    </row>
    <row r="43" spans="2:14" s="487" customFormat="1" ht="15.75">
      <c r="B43" s="1694"/>
      <c r="C43" s="1694"/>
      <c r="D43" s="1807"/>
      <c r="E43" s="1807"/>
      <c r="F43" s="1839"/>
      <c r="G43" s="1839"/>
      <c r="M43" s="33"/>
      <c r="N43" s="33"/>
    </row>
    <row r="44" spans="2:14" s="487" customFormat="1" ht="15.75">
      <c r="B44" s="1694"/>
      <c r="C44" s="1694"/>
      <c r="D44" s="1807"/>
      <c r="E44" s="1807"/>
      <c r="F44" s="1839"/>
      <c r="G44" s="1839"/>
      <c r="M44" s="33"/>
      <c r="N44" s="33"/>
    </row>
    <row r="45" spans="2:14" s="487" customFormat="1" ht="15.75">
      <c r="B45" s="1694"/>
      <c r="C45" s="1694"/>
      <c r="D45" s="1807"/>
      <c r="E45" s="1807"/>
      <c r="F45" s="1839"/>
      <c r="G45" s="1839"/>
      <c r="M45" s="33"/>
      <c r="N45" s="33"/>
    </row>
    <row r="46" spans="2:14" s="487" customFormat="1" ht="15.75">
      <c r="B46" s="1694"/>
      <c r="C46" s="1694"/>
      <c r="D46" s="1807"/>
      <c r="E46" s="1807"/>
      <c r="F46" s="1839"/>
      <c r="G46" s="1839"/>
      <c r="M46" s="33"/>
      <c r="N46" s="33"/>
    </row>
    <row r="47" spans="2:14" s="487" customFormat="1" ht="15.75">
      <c r="B47" s="1694"/>
      <c r="C47" s="1694"/>
      <c r="D47" s="1807"/>
      <c r="E47" s="1807"/>
      <c r="F47" s="1839"/>
      <c r="G47" s="1839"/>
      <c r="M47" s="33"/>
      <c r="N47" s="33"/>
    </row>
    <row r="48" spans="2:14" s="487" customFormat="1" ht="15.75">
      <c r="B48" s="1694"/>
      <c r="C48" s="1694"/>
      <c r="D48" s="1807"/>
      <c r="E48" s="1807"/>
      <c r="F48" s="1839"/>
      <c r="G48" s="1839"/>
      <c r="M48" s="33"/>
      <c r="N48" s="33"/>
    </row>
    <row r="49" spans="2:14" s="487" customFormat="1" ht="15.75">
      <c r="B49" s="1694"/>
      <c r="C49" s="1694"/>
      <c r="D49" s="1807"/>
      <c r="E49" s="1807"/>
      <c r="F49" s="1839"/>
      <c r="G49" s="1839"/>
      <c r="M49" s="33"/>
      <c r="N49" s="33"/>
    </row>
    <row r="50" spans="2:14" s="487" customFormat="1" ht="15.75">
      <c r="B50" s="1694"/>
      <c r="C50" s="1694"/>
      <c r="D50" s="1807"/>
      <c r="E50" s="1807"/>
      <c r="F50" s="1839"/>
      <c r="G50" s="1839"/>
      <c r="M50" s="33"/>
      <c r="N50" s="33"/>
    </row>
    <row r="51" spans="2:14" s="487" customFormat="1" ht="15.75">
      <c r="B51" s="1694"/>
      <c r="C51" s="1694"/>
      <c r="D51" s="1807"/>
      <c r="E51" s="1807"/>
      <c r="F51" s="1839"/>
      <c r="G51" s="1839"/>
      <c r="M51" s="33"/>
      <c r="N51" s="33"/>
    </row>
    <row r="52" spans="2:14" s="487" customFormat="1" ht="15.75">
      <c r="B52" s="1694"/>
      <c r="C52" s="1694"/>
      <c r="D52" s="1807"/>
      <c r="E52" s="1807"/>
      <c r="F52" s="1839"/>
      <c r="G52" s="1839"/>
      <c r="M52" s="33"/>
      <c r="N52" s="33"/>
    </row>
    <row r="53" spans="2:14" s="487" customFormat="1" ht="15.75">
      <c r="B53" s="1694"/>
      <c r="C53" s="1694"/>
      <c r="D53" s="1807"/>
      <c r="E53" s="1807"/>
      <c r="F53" s="1839"/>
      <c r="G53" s="1839"/>
      <c r="M53" s="33"/>
      <c r="N53" s="33"/>
    </row>
    <row r="54" spans="2:14" s="487" customFormat="1" ht="15.75">
      <c r="B54" s="1694"/>
      <c r="C54" s="1694"/>
      <c r="D54" s="1807"/>
      <c r="E54" s="1807"/>
      <c r="F54" s="1839"/>
      <c r="G54" s="1839"/>
      <c r="M54" s="33"/>
      <c r="N54" s="33"/>
    </row>
    <row r="55" spans="2:14" s="487" customFormat="1" ht="15.75">
      <c r="B55" s="1694"/>
      <c r="C55" s="1694"/>
      <c r="D55" s="1807"/>
      <c r="E55" s="1807"/>
      <c r="F55" s="1839"/>
      <c r="G55" s="1839"/>
      <c r="M55" s="33"/>
      <c r="N55" s="33"/>
    </row>
    <row r="56" spans="2:14" s="487" customFormat="1" ht="15.75">
      <c r="B56" s="1694"/>
      <c r="C56" s="1694"/>
      <c r="D56" s="1807"/>
      <c r="E56" s="1807"/>
      <c r="F56" s="1839"/>
      <c r="G56" s="1839"/>
      <c r="M56" s="33"/>
      <c r="N56" s="33"/>
    </row>
    <row r="57" spans="2:14" s="487" customFormat="1" ht="15.75">
      <c r="B57" s="1694"/>
      <c r="C57" s="1694"/>
      <c r="D57" s="1807"/>
      <c r="E57" s="1807"/>
      <c r="F57" s="1839"/>
      <c r="G57" s="1839"/>
      <c r="M57" s="33"/>
      <c r="N57" s="33"/>
    </row>
    <row r="58" spans="2:14" s="487" customFormat="1" ht="15.75">
      <c r="B58" s="1694"/>
      <c r="C58" s="1694"/>
      <c r="D58" s="1807"/>
      <c r="E58" s="1807"/>
      <c r="F58" s="1839"/>
      <c r="G58" s="1839"/>
      <c r="M58" s="33"/>
      <c r="N58" s="33"/>
    </row>
    <row r="59" spans="2:14" s="487" customFormat="1" ht="15.75">
      <c r="B59" s="1694"/>
      <c r="C59" s="1694"/>
      <c r="D59" s="1807"/>
      <c r="E59" s="1807"/>
      <c r="F59" s="1839"/>
      <c r="G59" s="1839"/>
      <c r="M59" s="33"/>
      <c r="N59" s="33"/>
    </row>
    <row r="60" spans="1:14" s="487" customFormat="1" ht="15.75">
      <c r="A60" s="33"/>
      <c r="B60" s="1694"/>
      <c r="C60" s="1694"/>
      <c r="D60" s="1807"/>
      <c r="E60" s="1807"/>
      <c r="F60" s="1839"/>
      <c r="G60" s="1839"/>
      <c r="M60" s="33"/>
      <c r="N60" s="33"/>
    </row>
    <row r="61" spans="2:14" s="487" customFormat="1" ht="15.75">
      <c r="B61" s="1694"/>
      <c r="C61" s="1694"/>
      <c r="D61" s="1807"/>
      <c r="E61" s="1807"/>
      <c r="F61" s="1839"/>
      <c r="G61" s="1839"/>
      <c r="M61" s="33"/>
      <c r="N61" s="33"/>
    </row>
    <row r="62" spans="2:14" s="487" customFormat="1" ht="15.75">
      <c r="B62" s="1694"/>
      <c r="C62" s="1694"/>
      <c r="D62" s="1807"/>
      <c r="E62" s="1807"/>
      <c r="F62" s="1839"/>
      <c r="G62" s="1839"/>
      <c r="M62" s="33"/>
      <c r="N62" s="33"/>
    </row>
    <row r="63" spans="2:14" s="487" customFormat="1" ht="15.75">
      <c r="B63" s="1694"/>
      <c r="C63" s="1694"/>
      <c r="D63" s="1807"/>
      <c r="E63" s="1807"/>
      <c r="F63" s="1839"/>
      <c r="G63" s="1839"/>
      <c r="M63" s="33"/>
      <c r="N63" s="33"/>
    </row>
    <row r="64" spans="2:14" s="487" customFormat="1" ht="15.75">
      <c r="B64" s="1694"/>
      <c r="C64" s="1694"/>
      <c r="D64" s="1807"/>
      <c r="E64" s="1807"/>
      <c r="F64" s="1839"/>
      <c r="G64" s="1839"/>
      <c r="M64" s="33"/>
      <c r="N64" s="33"/>
    </row>
    <row r="65" spans="2:14" s="487" customFormat="1" ht="15.75">
      <c r="B65" s="1694"/>
      <c r="C65" s="1694"/>
      <c r="D65" s="1807"/>
      <c r="E65" s="1807"/>
      <c r="F65" s="1839"/>
      <c r="G65" s="1839"/>
      <c r="M65" s="33"/>
      <c r="N65" s="33"/>
    </row>
    <row r="66" spans="2:14" s="487" customFormat="1" ht="15.75">
      <c r="B66" s="1694"/>
      <c r="C66" s="1694"/>
      <c r="D66" s="1807"/>
      <c r="E66" s="1807"/>
      <c r="F66" s="1839"/>
      <c r="G66" s="1839"/>
      <c r="M66" s="33"/>
      <c r="N66" s="33"/>
    </row>
    <row r="67" spans="2:14" s="487" customFormat="1" ht="15.75">
      <c r="B67" s="1694"/>
      <c r="C67" s="1694"/>
      <c r="D67" s="1807"/>
      <c r="E67" s="1807"/>
      <c r="F67" s="1839"/>
      <c r="G67" s="1839"/>
      <c r="M67" s="33"/>
      <c r="N67" s="33"/>
    </row>
    <row r="68" spans="2:14" s="487" customFormat="1" ht="15.75">
      <c r="B68" s="1694"/>
      <c r="C68" s="1694"/>
      <c r="D68" s="1807"/>
      <c r="E68" s="1807"/>
      <c r="F68" s="1839"/>
      <c r="G68" s="1839"/>
      <c r="M68" s="33"/>
      <c r="N68" s="33"/>
    </row>
    <row r="69" spans="2:14" s="487" customFormat="1" ht="15.75">
      <c r="B69" s="1694"/>
      <c r="C69" s="1694"/>
      <c r="D69" s="1807"/>
      <c r="E69" s="1807"/>
      <c r="F69" s="1839"/>
      <c r="G69" s="1839"/>
      <c r="M69" s="33"/>
      <c r="N69" s="33"/>
    </row>
    <row r="70" spans="2:14" s="487" customFormat="1" ht="15.75">
      <c r="B70" s="1694"/>
      <c r="C70" s="1694"/>
      <c r="D70" s="1807"/>
      <c r="E70" s="1807"/>
      <c r="F70" s="1839"/>
      <c r="G70" s="1839"/>
      <c r="M70" s="33"/>
      <c r="N70" s="33"/>
    </row>
    <row r="71" spans="2:14" s="487" customFormat="1" ht="15.75">
      <c r="B71" s="1694"/>
      <c r="C71" s="1694"/>
      <c r="D71" s="1807"/>
      <c r="E71" s="1807"/>
      <c r="F71" s="1839"/>
      <c r="G71" s="1839"/>
      <c r="M71" s="33"/>
      <c r="N71" s="33"/>
    </row>
    <row r="72" spans="2:14" s="487" customFormat="1" ht="15.75">
      <c r="B72" s="1694"/>
      <c r="C72" s="1694"/>
      <c r="D72" s="1807"/>
      <c r="E72" s="1807"/>
      <c r="F72" s="1839"/>
      <c r="G72" s="1839"/>
      <c r="M72" s="33"/>
      <c r="N72" s="33"/>
    </row>
    <row r="73" spans="2:14" s="487" customFormat="1" ht="15.75">
      <c r="B73" s="1694"/>
      <c r="C73" s="1694"/>
      <c r="D73" s="1807"/>
      <c r="E73" s="1807"/>
      <c r="F73" s="1839"/>
      <c r="G73" s="1839"/>
      <c r="M73" s="33"/>
      <c r="N73" s="33"/>
    </row>
    <row r="74" spans="2:14" s="487" customFormat="1" ht="15.75">
      <c r="B74" s="1694"/>
      <c r="C74" s="1694"/>
      <c r="D74" s="1807"/>
      <c r="E74" s="1807"/>
      <c r="F74" s="1839"/>
      <c r="G74" s="1839"/>
      <c r="M74" s="33"/>
      <c r="N74" s="33"/>
    </row>
    <row r="75" spans="2:14" s="487" customFormat="1" ht="15.75">
      <c r="B75" s="1694"/>
      <c r="C75" s="1694"/>
      <c r="D75" s="1807"/>
      <c r="E75" s="1807"/>
      <c r="F75" s="1839"/>
      <c r="G75" s="1839"/>
      <c r="M75" s="33"/>
      <c r="N75" s="33"/>
    </row>
    <row r="76" spans="2:14" s="487" customFormat="1" ht="15.75">
      <c r="B76" s="1694"/>
      <c r="C76" s="1694"/>
      <c r="D76" s="1807"/>
      <c r="E76" s="1807"/>
      <c r="F76" s="1839"/>
      <c r="G76" s="1839"/>
      <c r="M76" s="33"/>
      <c r="N76" s="33"/>
    </row>
    <row r="77" spans="2:14" s="487" customFormat="1" ht="15.75">
      <c r="B77" s="1694"/>
      <c r="C77" s="1694"/>
      <c r="D77" s="1807"/>
      <c r="E77" s="1807"/>
      <c r="F77" s="1839"/>
      <c r="G77" s="1839"/>
      <c r="M77" s="33"/>
      <c r="N77" s="33"/>
    </row>
    <row r="78" spans="2:14" s="487" customFormat="1" ht="15.75">
      <c r="B78" s="1694"/>
      <c r="C78" s="1694"/>
      <c r="D78" s="1807"/>
      <c r="E78" s="1807"/>
      <c r="F78" s="1839"/>
      <c r="G78" s="1839"/>
      <c r="M78" s="33"/>
      <c r="N78" s="33"/>
    </row>
    <row r="79" spans="2:14" s="487" customFormat="1" ht="15.75">
      <c r="B79" s="1694"/>
      <c r="C79" s="1694"/>
      <c r="D79" s="1807"/>
      <c r="E79" s="1807"/>
      <c r="F79" s="1839"/>
      <c r="G79" s="1839"/>
      <c r="M79" s="33"/>
      <c r="N79" s="33"/>
    </row>
    <row r="80" spans="2:14" s="487" customFormat="1" ht="15.75">
      <c r="B80" s="1694"/>
      <c r="C80" s="1694"/>
      <c r="D80" s="1807"/>
      <c r="E80" s="1807"/>
      <c r="F80" s="1839"/>
      <c r="G80" s="1839"/>
      <c r="M80" s="33"/>
      <c r="N80" s="33"/>
    </row>
    <row r="81" spans="2:14" s="487" customFormat="1" ht="15.75">
      <c r="B81" s="1694"/>
      <c r="C81" s="1694"/>
      <c r="D81" s="1807"/>
      <c r="E81" s="1807"/>
      <c r="F81" s="1839"/>
      <c r="G81" s="1839"/>
      <c r="M81" s="33"/>
      <c r="N81" s="33"/>
    </row>
    <row r="82" spans="2:14" s="487" customFormat="1" ht="15.75">
      <c r="B82" s="1694"/>
      <c r="C82" s="1694"/>
      <c r="D82" s="1807"/>
      <c r="E82" s="1807"/>
      <c r="F82" s="1839"/>
      <c r="G82" s="1839"/>
      <c r="M82" s="33"/>
      <c r="N82" s="33"/>
    </row>
    <row r="83" spans="2:14" s="487" customFormat="1" ht="15.75">
      <c r="B83" s="1694"/>
      <c r="C83" s="1694"/>
      <c r="D83" s="1807"/>
      <c r="E83" s="1807"/>
      <c r="F83" s="1839"/>
      <c r="G83" s="1839"/>
      <c r="M83" s="33"/>
      <c r="N83" s="33"/>
    </row>
    <row r="84" spans="4:7" s="487" customFormat="1" ht="15.75">
      <c r="D84" s="1807"/>
      <c r="E84" s="1807"/>
      <c r="F84" s="1839"/>
      <c r="G84" s="1839"/>
    </row>
    <row r="85" spans="4:7" s="487" customFormat="1" ht="15.75">
      <c r="D85" s="1807"/>
      <c r="E85" s="1807"/>
      <c r="F85" s="1839"/>
      <c r="G85" s="1839"/>
    </row>
    <row r="86" spans="4:7" s="487" customFormat="1" ht="15.75">
      <c r="D86" s="1807"/>
      <c r="E86" s="1807"/>
      <c r="F86" s="1839"/>
      <c r="G86" s="1839"/>
    </row>
    <row r="87" spans="4:7" s="487" customFormat="1" ht="15.75">
      <c r="D87" s="1807"/>
      <c r="E87" s="1807"/>
      <c r="F87" s="1839"/>
      <c r="G87" s="1839"/>
    </row>
    <row r="88" spans="4:7" s="487" customFormat="1" ht="15.75">
      <c r="D88" s="1807"/>
      <c r="E88" s="1807"/>
      <c r="F88" s="1839"/>
      <c r="G88" s="1839"/>
    </row>
    <row r="89" spans="4:7" s="487" customFormat="1" ht="15.75">
      <c r="D89" s="1807"/>
      <c r="E89" s="1807"/>
      <c r="F89" s="1839"/>
      <c r="G89" s="1839"/>
    </row>
    <row r="90" spans="4:7" s="487" customFormat="1" ht="15.75">
      <c r="D90" s="1807"/>
      <c r="E90" s="1807"/>
      <c r="F90" s="1839"/>
      <c r="G90" s="1839"/>
    </row>
    <row r="91" spans="4:7" s="487" customFormat="1" ht="15.75">
      <c r="D91" s="1807"/>
      <c r="E91" s="1807"/>
      <c r="F91" s="1839"/>
      <c r="G91" s="1839"/>
    </row>
    <row r="92" spans="4:7" s="487" customFormat="1" ht="15.75">
      <c r="D92" s="1807"/>
      <c r="E92" s="1807"/>
      <c r="F92" s="1839"/>
      <c r="G92" s="1839"/>
    </row>
    <row r="93" spans="4:7" s="487" customFormat="1" ht="15.75">
      <c r="D93" s="1807"/>
      <c r="E93" s="1807"/>
      <c r="F93" s="1839"/>
      <c r="G93" s="1839"/>
    </row>
    <row r="94" spans="4:7" s="487" customFormat="1" ht="15.75">
      <c r="D94" s="1807"/>
      <c r="E94" s="1807"/>
      <c r="F94" s="1839"/>
      <c r="G94" s="1839"/>
    </row>
    <row r="95" spans="4:7" s="487" customFormat="1" ht="15.75">
      <c r="D95" s="1807"/>
      <c r="E95" s="1807"/>
      <c r="F95" s="1839"/>
      <c r="G95" s="1839"/>
    </row>
    <row r="96" spans="4:7" s="487" customFormat="1" ht="15.75">
      <c r="D96" s="1807"/>
      <c r="E96" s="1807"/>
      <c r="F96" s="1839"/>
      <c r="G96" s="1839"/>
    </row>
    <row r="97" spans="4:7" s="487" customFormat="1" ht="15.75">
      <c r="D97" s="1807"/>
      <c r="E97" s="1807"/>
      <c r="F97" s="1839"/>
      <c r="G97" s="1839"/>
    </row>
    <row r="98" spans="4:7" s="487" customFormat="1" ht="15.75">
      <c r="D98" s="1807"/>
      <c r="E98" s="1807"/>
      <c r="F98" s="1839"/>
      <c r="G98" s="1839"/>
    </row>
    <row r="99" spans="4:7" s="487" customFormat="1" ht="15.75">
      <c r="D99" s="1807"/>
      <c r="E99" s="1807"/>
      <c r="F99" s="1839"/>
      <c r="G99" s="1839"/>
    </row>
    <row r="100" spans="4:7" s="487" customFormat="1" ht="15.75">
      <c r="D100" s="1807"/>
      <c r="E100" s="1807"/>
      <c r="F100" s="1839"/>
      <c r="G100" s="1839"/>
    </row>
    <row r="101" spans="4:7" s="487" customFormat="1" ht="15.75">
      <c r="D101" s="1807"/>
      <c r="E101" s="1807"/>
      <c r="F101" s="1839"/>
      <c r="G101" s="1839"/>
    </row>
    <row r="102" spans="4:7" s="487" customFormat="1" ht="15.75">
      <c r="D102" s="1807"/>
      <c r="E102" s="1807"/>
      <c r="F102" s="1839"/>
      <c r="G102" s="1839"/>
    </row>
    <row r="103" spans="4:7" s="487" customFormat="1" ht="15.75">
      <c r="D103" s="1807"/>
      <c r="E103" s="1807"/>
      <c r="F103" s="1839"/>
      <c r="G103" s="1839"/>
    </row>
  </sheetData>
  <mergeCells count="1">
    <mergeCell ref="A8:C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7">
      <selection activeCell="D17" sqref="D17"/>
    </sheetView>
  </sheetViews>
  <sheetFormatPr defaultColWidth="9.00390625" defaultRowHeight="12.75"/>
  <cols>
    <col min="1" max="1" width="28.375" style="0" customWidth="1"/>
    <col min="3" max="3" width="11.75390625" style="0" customWidth="1"/>
    <col min="4" max="4" width="13.875" style="0" customWidth="1"/>
    <col min="5" max="6" width="13.375" style="0" customWidth="1"/>
    <col min="8" max="8" width="13.375" style="0" customWidth="1"/>
    <col min="9" max="9" width="13.125" style="0" customWidth="1"/>
  </cols>
  <sheetData>
    <row r="1" spans="1:9" ht="15.75">
      <c r="A1" s="34" t="s">
        <v>443</v>
      </c>
      <c r="B1" s="34"/>
      <c r="C1" s="34"/>
      <c r="D1" s="34"/>
      <c r="E1" s="34"/>
      <c r="F1" s="34"/>
      <c r="G1" s="34"/>
      <c r="H1" s="33"/>
      <c r="I1" s="33"/>
    </row>
    <row r="2" spans="1:9" ht="15.75">
      <c r="A2" s="34" t="s">
        <v>444</v>
      </c>
      <c r="B2" s="34"/>
      <c r="C2" s="34"/>
      <c r="D2" s="34"/>
      <c r="E2" s="34"/>
      <c r="F2" s="34"/>
      <c r="G2" s="34"/>
      <c r="H2" s="33"/>
      <c r="I2" s="33"/>
    </row>
    <row r="3" spans="1:9" ht="16.5" thickBot="1">
      <c r="A3" s="168"/>
      <c r="B3" s="168"/>
      <c r="C3" s="168"/>
      <c r="D3" s="168"/>
      <c r="E3" s="168"/>
      <c r="F3" s="33"/>
      <c r="G3" s="33"/>
      <c r="H3" s="33"/>
      <c r="I3" s="3" t="s">
        <v>445</v>
      </c>
    </row>
    <row r="4" spans="1:9" ht="15.75">
      <c r="A4" s="169"/>
      <c r="B4" s="170"/>
      <c r="C4" s="170"/>
      <c r="D4" s="171" t="s">
        <v>446</v>
      </c>
      <c r="E4" s="144" t="s">
        <v>447</v>
      </c>
      <c r="F4" s="144"/>
      <c r="G4" s="144"/>
      <c r="H4" s="144"/>
      <c r="I4" s="172"/>
    </row>
    <row r="5" spans="1:9" ht="15.75">
      <c r="A5" s="150"/>
      <c r="B5" s="118" t="s">
        <v>448</v>
      </c>
      <c r="C5" s="173"/>
      <c r="D5" s="120" t="s">
        <v>449</v>
      </c>
      <c r="E5" s="121"/>
      <c r="F5" s="120"/>
      <c r="G5" s="120"/>
      <c r="H5" s="120" t="s">
        <v>450</v>
      </c>
      <c r="I5" s="122" t="s">
        <v>451</v>
      </c>
    </row>
    <row r="6" spans="1:9" ht="15.75">
      <c r="A6" s="174" t="s">
        <v>452</v>
      </c>
      <c r="B6" s="1970" t="s">
        <v>453</v>
      </c>
      <c r="C6" s="1971"/>
      <c r="D6" s="120" t="s">
        <v>454</v>
      </c>
      <c r="E6" s="152"/>
      <c r="F6" s="120" t="s">
        <v>455</v>
      </c>
      <c r="G6" s="120" t="s">
        <v>296</v>
      </c>
      <c r="H6" s="120"/>
      <c r="I6" s="176" t="s">
        <v>456</v>
      </c>
    </row>
    <row r="7" spans="1:9" ht="15.75">
      <c r="A7" s="150"/>
      <c r="B7" s="177"/>
      <c r="C7" s="178"/>
      <c r="D7" s="120" t="s">
        <v>457</v>
      </c>
      <c r="E7" s="121" t="s">
        <v>458</v>
      </c>
      <c r="F7" s="120" t="s">
        <v>459</v>
      </c>
      <c r="G7" s="120" t="s">
        <v>456</v>
      </c>
      <c r="H7" s="120" t="s">
        <v>460</v>
      </c>
      <c r="I7" s="176" t="s">
        <v>461</v>
      </c>
    </row>
    <row r="8" spans="1:9" ht="15.75">
      <c r="A8" s="150"/>
      <c r="B8" s="120" t="s">
        <v>462</v>
      </c>
      <c r="C8" s="175" t="s">
        <v>447</v>
      </c>
      <c r="D8" s="120" t="s">
        <v>463</v>
      </c>
      <c r="E8" s="152"/>
      <c r="F8" s="132"/>
      <c r="G8" s="132"/>
      <c r="H8" s="120" t="s">
        <v>461</v>
      </c>
      <c r="I8" s="176" t="s">
        <v>463</v>
      </c>
    </row>
    <row r="9" spans="1:9" ht="16.5" thickBot="1">
      <c r="A9" s="164"/>
      <c r="B9" s="179"/>
      <c r="C9" s="180"/>
      <c r="D9" s="149" t="s">
        <v>464</v>
      </c>
      <c r="E9" s="181"/>
      <c r="F9" s="179"/>
      <c r="G9" s="179"/>
      <c r="H9" s="179"/>
      <c r="I9" s="182" t="s">
        <v>464</v>
      </c>
    </row>
    <row r="10" spans="1:9" ht="15.75">
      <c r="A10" s="150" t="s">
        <v>465</v>
      </c>
      <c r="B10" s="183">
        <v>55773</v>
      </c>
      <c r="C10" s="183">
        <v>51167</v>
      </c>
      <c r="D10" s="184">
        <v>91.74152367633084</v>
      </c>
      <c r="E10" s="185">
        <v>41300</v>
      </c>
      <c r="F10" s="184">
        <v>80.71608654015283</v>
      </c>
      <c r="G10" s="71">
        <v>15945</v>
      </c>
      <c r="H10" s="186">
        <v>11167</v>
      </c>
      <c r="I10" s="187">
        <v>89.05103</v>
      </c>
    </row>
    <row r="11" spans="1:9" ht="15.75">
      <c r="A11" s="150" t="s">
        <v>466</v>
      </c>
      <c r="B11" s="183">
        <v>222</v>
      </c>
      <c r="C11" s="183">
        <v>123</v>
      </c>
      <c r="D11" s="184">
        <v>55.4054054054054</v>
      </c>
      <c r="E11" s="185">
        <v>99</v>
      </c>
      <c r="F11" s="184">
        <v>80.48780487804879</v>
      </c>
      <c r="G11" s="71">
        <v>33</v>
      </c>
      <c r="H11" s="186">
        <v>21</v>
      </c>
      <c r="I11" s="187">
        <v>70</v>
      </c>
    </row>
    <row r="12" spans="1:9" ht="15.75">
      <c r="A12" s="150" t="s">
        <v>467</v>
      </c>
      <c r="B12" s="183">
        <v>9197</v>
      </c>
      <c r="C12" s="183">
        <v>8832</v>
      </c>
      <c r="D12" s="184">
        <v>96.03131455909536</v>
      </c>
      <c r="E12" s="185">
        <v>6901</v>
      </c>
      <c r="F12" s="184">
        <v>78.13632246376811</v>
      </c>
      <c r="G12" s="71">
        <v>3285</v>
      </c>
      <c r="H12" s="186">
        <v>2321</v>
      </c>
      <c r="I12" s="187">
        <v>94.7</v>
      </c>
    </row>
    <row r="13" spans="1:9" ht="15.75">
      <c r="A13" s="150" t="s">
        <v>468</v>
      </c>
      <c r="B13" s="183">
        <v>1563</v>
      </c>
      <c r="C13" s="183">
        <v>1378</v>
      </c>
      <c r="D13" s="184">
        <v>88.16378758797185</v>
      </c>
      <c r="E13" s="185">
        <v>819</v>
      </c>
      <c r="F13" s="184">
        <v>59.43396226415094</v>
      </c>
      <c r="G13" s="71">
        <v>431</v>
      </c>
      <c r="H13" s="186">
        <v>221</v>
      </c>
      <c r="I13" s="187">
        <v>82.5</v>
      </c>
    </row>
    <row r="14" spans="1:9" ht="15.75">
      <c r="A14" s="150" t="s">
        <v>469</v>
      </c>
      <c r="B14" s="183">
        <v>12466</v>
      </c>
      <c r="C14" s="183">
        <v>11983</v>
      </c>
      <c r="D14" s="184">
        <v>96.12546125461255</v>
      </c>
      <c r="E14" s="185">
        <v>9291</v>
      </c>
      <c r="F14" s="184">
        <v>77.53484102478512</v>
      </c>
      <c r="G14" s="71">
        <v>3614</v>
      </c>
      <c r="H14" s="186">
        <v>2421</v>
      </c>
      <c r="I14" s="187">
        <v>89.4</v>
      </c>
    </row>
    <row r="15" spans="1:9" ht="15.75">
      <c r="A15" s="188" t="s">
        <v>470</v>
      </c>
      <c r="B15" s="189">
        <v>79221</v>
      </c>
      <c r="C15" s="189">
        <v>73483</v>
      </c>
      <c r="D15" s="190">
        <v>92.75697100516277</v>
      </c>
      <c r="E15" s="191">
        <v>58410</v>
      </c>
      <c r="F15" s="190">
        <v>79.48777268211695</v>
      </c>
      <c r="G15" s="192">
        <v>23308</v>
      </c>
      <c r="H15" s="193">
        <v>16151</v>
      </c>
      <c r="I15" s="194">
        <v>89.7</v>
      </c>
    </row>
    <row r="16" spans="1:9" ht="15.75">
      <c r="A16" s="195"/>
      <c r="B16" s="196" t="s">
        <v>462</v>
      </c>
      <c r="C16" s="197"/>
      <c r="D16" s="198" t="s">
        <v>447</v>
      </c>
      <c r="E16" s="197"/>
      <c r="F16" s="197"/>
      <c r="G16" s="197"/>
      <c r="H16" s="197"/>
      <c r="I16" s="199"/>
    </row>
    <row r="17" spans="1:9" ht="15.75">
      <c r="A17" s="150"/>
      <c r="B17" s="200" t="s">
        <v>471</v>
      </c>
      <c r="C17" s="201" t="s">
        <v>472</v>
      </c>
      <c r="D17" s="120" t="s">
        <v>473</v>
      </c>
      <c r="E17" s="120" t="s">
        <v>471</v>
      </c>
      <c r="F17" s="121" t="s">
        <v>474</v>
      </c>
      <c r="G17" s="120" t="s">
        <v>475</v>
      </c>
      <c r="H17" s="120" t="s">
        <v>476</v>
      </c>
      <c r="I17" s="122" t="s">
        <v>475</v>
      </c>
    </row>
    <row r="18" spans="1:9" ht="15.75">
      <c r="A18" s="174" t="s">
        <v>452</v>
      </c>
      <c r="B18" s="120" t="s">
        <v>477</v>
      </c>
      <c r="C18" s="120" t="s">
        <v>478</v>
      </c>
      <c r="D18" s="120" t="s">
        <v>479</v>
      </c>
      <c r="E18" s="120" t="s">
        <v>477</v>
      </c>
      <c r="F18" s="120" t="s">
        <v>480</v>
      </c>
      <c r="G18" s="120" t="s">
        <v>478</v>
      </c>
      <c r="H18" s="120" t="s">
        <v>459</v>
      </c>
      <c r="I18" s="176" t="s">
        <v>478</v>
      </c>
    </row>
    <row r="19" spans="1:9" ht="15.75">
      <c r="A19" s="156"/>
      <c r="B19" s="202" t="s">
        <v>481</v>
      </c>
      <c r="C19" s="203"/>
      <c r="D19" s="202" t="s">
        <v>482</v>
      </c>
      <c r="E19" s="202" t="s">
        <v>481</v>
      </c>
      <c r="F19" s="202" t="s">
        <v>483</v>
      </c>
      <c r="G19" s="203"/>
      <c r="H19" s="202" t="s">
        <v>482</v>
      </c>
      <c r="I19" s="204"/>
    </row>
    <row r="20" spans="1:9" ht="15.75">
      <c r="A20" s="150" t="s">
        <v>465</v>
      </c>
      <c r="B20" s="71">
        <v>9026</v>
      </c>
      <c r="C20" s="205">
        <v>76.1</v>
      </c>
      <c r="D20" s="71">
        <v>6039519</v>
      </c>
      <c r="E20" s="71">
        <v>9836</v>
      </c>
      <c r="F20" s="205">
        <v>108.97407489474851</v>
      </c>
      <c r="G20" s="205">
        <v>76.1</v>
      </c>
      <c r="H20" s="186">
        <v>9247</v>
      </c>
      <c r="I20" s="187">
        <v>87.6</v>
      </c>
    </row>
    <row r="21" spans="1:9" ht="15.75">
      <c r="A21" s="150" t="s">
        <v>466</v>
      </c>
      <c r="B21" s="71">
        <v>9654</v>
      </c>
      <c r="C21" s="205">
        <v>81.4</v>
      </c>
      <c r="D21" s="71">
        <v>17680</v>
      </c>
      <c r="E21" s="71">
        <v>11906</v>
      </c>
      <c r="F21" s="205">
        <v>123.32711829293557</v>
      </c>
      <c r="G21" s="205">
        <v>92.1</v>
      </c>
      <c r="H21" s="186">
        <v>9980</v>
      </c>
      <c r="I21" s="187">
        <v>94.5</v>
      </c>
    </row>
    <row r="22" spans="1:9" ht="15.75">
      <c r="A22" s="150" t="s">
        <v>467</v>
      </c>
      <c r="B22" s="71">
        <v>9520</v>
      </c>
      <c r="C22" s="205">
        <v>80.2</v>
      </c>
      <c r="D22" s="71">
        <v>1095022</v>
      </c>
      <c r="E22" s="71">
        <v>10332</v>
      </c>
      <c r="F22" s="205">
        <v>108.52941176470587</v>
      </c>
      <c r="G22" s="205">
        <v>79.9</v>
      </c>
      <c r="H22" s="186">
        <v>9227</v>
      </c>
      <c r="I22" s="187">
        <v>87.4</v>
      </c>
    </row>
    <row r="23" spans="1:9" ht="15.75">
      <c r="A23" s="150" t="s">
        <v>468</v>
      </c>
      <c r="B23" s="71">
        <v>10086</v>
      </c>
      <c r="C23" s="205">
        <v>85</v>
      </c>
      <c r="D23" s="71">
        <v>179194</v>
      </c>
      <c r="E23" s="71">
        <v>10838</v>
      </c>
      <c r="F23" s="205">
        <v>107.45587943684313</v>
      </c>
      <c r="G23" s="205">
        <v>83.8</v>
      </c>
      <c r="H23" s="186">
        <v>8900</v>
      </c>
      <c r="I23" s="187">
        <v>84.3</v>
      </c>
    </row>
    <row r="24" spans="1:9" ht="15.75">
      <c r="A24" s="150" t="s">
        <v>469</v>
      </c>
      <c r="B24" s="71">
        <v>8848</v>
      </c>
      <c r="C24" s="205">
        <v>74.6</v>
      </c>
      <c r="D24" s="71">
        <v>1347671</v>
      </c>
      <c r="E24" s="71">
        <v>9372</v>
      </c>
      <c r="F24" s="205">
        <v>105.92224231464738</v>
      </c>
      <c r="G24" s="205">
        <v>72.5</v>
      </c>
      <c r="H24" s="186">
        <v>8665</v>
      </c>
      <c r="I24" s="187">
        <v>82</v>
      </c>
    </row>
    <row r="25" spans="1:9" ht="16.5" thickBot="1">
      <c r="A25" s="206" t="s">
        <v>470</v>
      </c>
      <c r="B25" s="207">
        <v>9078</v>
      </c>
      <c r="C25" s="208">
        <v>76.5</v>
      </c>
      <c r="D25" s="207">
        <v>8679086</v>
      </c>
      <c r="E25" s="207">
        <v>9842</v>
      </c>
      <c r="F25" s="208">
        <v>108.41595064992289</v>
      </c>
      <c r="G25" s="208">
        <v>76.1</v>
      </c>
      <c r="H25" s="209">
        <v>9148</v>
      </c>
      <c r="I25" s="210">
        <v>86.6</v>
      </c>
    </row>
    <row r="26" spans="1:9" ht="12.75">
      <c r="A26" s="51" t="s">
        <v>484</v>
      </c>
      <c r="B26" s="51"/>
      <c r="C26" s="51"/>
      <c r="D26" s="51"/>
      <c r="E26" s="51"/>
      <c r="F26" s="51"/>
      <c r="G26" s="51"/>
      <c r="H26" s="51"/>
      <c r="I26" s="51"/>
    </row>
    <row r="27" spans="1:9" ht="12.75">
      <c r="A27" s="51" t="s">
        <v>485</v>
      </c>
      <c r="B27" s="51"/>
      <c r="C27" s="51"/>
      <c r="D27" s="51"/>
      <c r="E27" s="51"/>
      <c r="F27" s="51"/>
      <c r="G27" s="51"/>
      <c r="H27" s="51"/>
      <c r="I27" s="51"/>
    </row>
    <row r="28" spans="1:9" ht="12.75">
      <c r="A28" s="51" t="s">
        <v>486</v>
      </c>
      <c r="B28" s="51"/>
      <c r="C28" s="51"/>
      <c r="D28" s="51"/>
      <c r="E28" s="51"/>
      <c r="F28" s="51"/>
      <c r="G28" s="51"/>
      <c r="H28" s="51"/>
      <c r="I28" s="51"/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F18" sqref="F18"/>
    </sheetView>
  </sheetViews>
  <sheetFormatPr defaultColWidth="9.00390625" defaultRowHeight="12.75"/>
  <cols>
    <col min="1" max="1" width="47.375" style="487" bestFit="1" customWidth="1"/>
    <col min="2" max="3" width="8.00390625" style="1693" customWidth="1"/>
    <col min="4" max="7" width="8.875" style="759" customWidth="1"/>
    <col min="8" max="9" width="7.25390625" style="1693" customWidth="1"/>
    <col min="10" max="10" width="8.875" style="759" customWidth="1"/>
    <col min="11" max="12" width="7.25390625" style="1694" customWidth="1"/>
    <col min="13" max="13" width="7.25390625" style="759" customWidth="1"/>
    <col min="14" max="15" width="8.00390625" style="1694" customWidth="1"/>
    <col min="16" max="16" width="9.75390625" style="759" customWidth="1"/>
    <col min="17" max="16384" width="9.125" style="487" customWidth="1"/>
  </cols>
  <sheetData>
    <row r="1" ht="16.5">
      <c r="A1" s="1841" t="s">
        <v>156</v>
      </c>
    </row>
    <row r="2" spans="1:9" ht="15.75">
      <c r="A2" s="2141" t="s">
        <v>964</v>
      </c>
      <c r="B2" s="2141"/>
      <c r="C2" s="2141"/>
      <c r="D2" s="2141"/>
      <c r="E2" s="2141"/>
      <c r="F2" s="2141"/>
      <c r="G2" s="1842"/>
      <c r="H2" s="1842"/>
      <c r="I2" s="1842"/>
    </row>
    <row r="3" spans="1:16" ht="20.25" customHeight="1" thickBot="1">
      <c r="A3" s="487" t="s">
        <v>601</v>
      </c>
      <c r="P3" s="759" t="s">
        <v>157</v>
      </c>
    </row>
    <row r="4" spans="1:16" s="497" customFormat="1" ht="15.75">
      <c r="A4" s="1700"/>
      <c r="B4" s="2142" t="s">
        <v>158</v>
      </c>
      <c r="C4" s="2143"/>
      <c r="D4" s="2144"/>
      <c r="E4" s="2145" t="s">
        <v>159</v>
      </c>
      <c r="F4" s="2145"/>
      <c r="G4" s="2146"/>
      <c r="H4" s="1843" t="s">
        <v>160</v>
      </c>
      <c r="I4" s="1844"/>
      <c r="J4" s="1845"/>
      <c r="K4" s="1843" t="s">
        <v>161</v>
      </c>
      <c r="L4" s="1846"/>
      <c r="M4" s="1845"/>
      <c r="N4" s="1846" t="s">
        <v>153</v>
      </c>
      <c r="O4" s="1844"/>
      <c r="P4" s="1845"/>
    </row>
    <row r="5" spans="1:16" s="1852" customFormat="1" ht="32.25" thickBot="1">
      <c r="A5" s="1704" t="s">
        <v>966</v>
      </c>
      <c r="B5" s="1847" t="s">
        <v>773</v>
      </c>
      <c r="C5" s="1848" t="s">
        <v>774</v>
      </c>
      <c r="D5" s="1849" t="s">
        <v>1468</v>
      </c>
      <c r="E5" s="1848" t="s">
        <v>773</v>
      </c>
      <c r="F5" s="1848" t="s">
        <v>774</v>
      </c>
      <c r="G5" s="1849" t="s">
        <v>1468</v>
      </c>
      <c r="H5" s="1850" t="s">
        <v>773</v>
      </c>
      <c r="I5" s="1850" t="s">
        <v>774</v>
      </c>
      <c r="J5" s="1849" t="s">
        <v>1468</v>
      </c>
      <c r="K5" s="1705" t="s">
        <v>773</v>
      </c>
      <c r="L5" s="1851" t="s">
        <v>774</v>
      </c>
      <c r="M5" s="1849" t="s">
        <v>1468</v>
      </c>
      <c r="N5" s="1851" t="s">
        <v>773</v>
      </c>
      <c r="O5" s="1850" t="s">
        <v>774</v>
      </c>
      <c r="P5" s="1849" t="s">
        <v>1468</v>
      </c>
    </row>
    <row r="6" spans="1:16" ht="21.75" customHeight="1">
      <c r="A6" s="768" t="s">
        <v>968</v>
      </c>
      <c r="B6" s="1853">
        <v>2458.221</v>
      </c>
      <c r="C6" s="1854">
        <v>2595.278</v>
      </c>
      <c r="D6" s="1715">
        <f>C6/B6*100</f>
        <v>105.5754547699332</v>
      </c>
      <c r="E6" s="1511">
        <v>2665.842</v>
      </c>
      <c r="F6" s="1176">
        <v>2735.53</v>
      </c>
      <c r="G6" s="1715">
        <f>F6/E6*100</f>
        <v>102.61410841302674</v>
      </c>
      <c r="H6" s="1512">
        <v>1109.037</v>
      </c>
      <c r="I6" s="1512">
        <v>1029.456</v>
      </c>
      <c r="J6" s="1715">
        <f>I6/H6*100</f>
        <v>92.82431514908879</v>
      </c>
      <c r="K6" s="1855">
        <v>957.948</v>
      </c>
      <c r="L6" s="1378">
        <v>740.268</v>
      </c>
      <c r="M6" s="1715">
        <f>L6/K6*100</f>
        <v>77.27642836563155</v>
      </c>
      <c r="N6" s="1378">
        <v>821.117</v>
      </c>
      <c r="O6" s="1379">
        <v>645.466</v>
      </c>
      <c r="P6" s="1715">
        <f>O6/N6*100</f>
        <v>78.60828602988369</v>
      </c>
    </row>
    <row r="7" spans="1:16" ht="21.75" customHeight="1">
      <c r="A7" s="768" t="s">
        <v>969</v>
      </c>
      <c r="B7" s="1853">
        <v>735.091</v>
      </c>
      <c r="C7" s="1512">
        <v>650.096</v>
      </c>
      <c r="D7" s="1715">
        <f aca="true" t="shared" si="0" ref="D7:D22">C7/B7*100</f>
        <v>88.43748597112466</v>
      </c>
      <c r="E7" s="1511">
        <v>2024.479</v>
      </c>
      <c r="F7" s="1179">
        <v>2217.023</v>
      </c>
      <c r="G7" s="1715">
        <f aca="true" t="shared" si="1" ref="G7:G22">F7/E7*100</f>
        <v>109.51079265331968</v>
      </c>
      <c r="H7" s="1512">
        <v>284.601</v>
      </c>
      <c r="I7" s="1512">
        <v>276.928</v>
      </c>
      <c r="J7" s="1715">
        <f aca="true" t="shared" si="2" ref="J7:J22">I7/H7*100</f>
        <v>97.303944820995</v>
      </c>
      <c r="K7" s="1855">
        <v>137.187</v>
      </c>
      <c r="L7" s="1378">
        <v>152.253</v>
      </c>
      <c r="M7" s="1715">
        <f aca="true" t="shared" si="3" ref="M7:M22">L7/K7*100</f>
        <v>110.98209013973626</v>
      </c>
      <c r="N7" s="1378">
        <v>437.921</v>
      </c>
      <c r="O7" s="1379">
        <v>773.85</v>
      </c>
      <c r="P7" s="1715">
        <f aca="true" t="shared" si="4" ref="P7:P22">O7/N7*100</f>
        <v>176.70995453517872</v>
      </c>
    </row>
    <row r="8" spans="1:16" ht="21.75" customHeight="1">
      <c r="A8" s="768" t="s">
        <v>970</v>
      </c>
      <c r="B8" s="1853">
        <v>1215.041</v>
      </c>
      <c r="C8" s="1512">
        <v>1573.66</v>
      </c>
      <c r="D8" s="1715">
        <f t="shared" si="0"/>
        <v>129.51497109974068</v>
      </c>
      <c r="E8" s="1511">
        <v>774.198</v>
      </c>
      <c r="F8" s="1179">
        <v>998.126</v>
      </c>
      <c r="G8" s="1715">
        <f t="shared" si="1"/>
        <v>128.92386702109798</v>
      </c>
      <c r="H8" s="1512">
        <v>295.371</v>
      </c>
      <c r="I8" s="1512">
        <v>316.086</v>
      </c>
      <c r="J8" s="1715">
        <f t="shared" si="2"/>
        <v>107.01321389032776</v>
      </c>
      <c r="K8" s="1855">
        <v>76.8</v>
      </c>
      <c r="L8" s="1378">
        <v>220.676</v>
      </c>
      <c r="M8" s="1715">
        <f t="shared" si="3"/>
        <v>287.3385416666667</v>
      </c>
      <c r="N8" s="1378">
        <v>0.045</v>
      </c>
      <c r="O8" s="1379">
        <v>5.109</v>
      </c>
      <c r="P8" s="1715">
        <f t="shared" si="4"/>
        <v>11353.333333333334</v>
      </c>
    </row>
    <row r="9" spans="1:16" ht="21.75" customHeight="1">
      <c r="A9" s="768" t="s">
        <v>971</v>
      </c>
      <c r="B9" s="1853">
        <v>767.032</v>
      </c>
      <c r="C9" s="1512">
        <v>808.382</v>
      </c>
      <c r="D9" s="1715">
        <f t="shared" si="0"/>
        <v>105.3909093753585</v>
      </c>
      <c r="E9" s="1511">
        <v>958.336</v>
      </c>
      <c r="F9" s="1179">
        <v>1207.665</v>
      </c>
      <c r="G9" s="1715">
        <f t="shared" si="1"/>
        <v>126.01686673567517</v>
      </c>
      <c r="H9" s="1512">
        <v>282.872</v>
      </c>
      <c r="I9" s="1512">
        <v>232.18</v>
      </c>
      <c r="J9" s="1715">
        <f t="shared" si="2"/>
        <v>82.07952713594841</v>
      </c>
      <c r="K9" s="1855">
        <v>294.2</v>
      </c>
      <c r="L9" s="1378">
        <v>289.874</v>
      </c>
      <c r="M9" s="1715">
        <f t="shared" si="3"/>
        <v>98.52957171991844</v>
      </c>
      <c r="N9" s="1378">
        <v>407.506</v>
      </c>
      <c r="O9" s="1379">
        <v>417.54</v>
      </c>
      <c r="P9" s="1715">
        <f t="shared" si="4"/>
        <v>102.46229503369277</v>
      </c>
    </row>
    <row r="10" spans="1:16" ht="21.75" customHeight="1">
      <c r="A10" s="768" t="s">
        <v>972</v>
      </c>
      <c r="B10" s="1853">
        <v>2023.542</v>
      </c>
      <c r="C10" s="1512">
        <v>1968.85</v>
      </c>
      <c r="D10" s="1715">
        <f t="shared" si="0"/>
        <v>97.2972144882587</v>
      </c>
      <c r="E10" s="1511">
        <v>2481.168</v>
      </c>
      <c r="F10" s="1179">
        <v>2457.88</v>
      </c>
      <c r="G10" s="1715">
        <f t="shared" si="1"/>
        <v>99.0614097876484</v>
      </c>
      <c r="H10" s="1512">
        <v>655.192</v>
      </c>
      <c r="I10" s="1512">
        <v>472.715</v>
      </c>
      <c r="J10" s="1715">
        <f t="shared" si="2"/>
        <v>72.14907996434633</v>
      </c>
      <c r="K10" s="1855">
        <v>570.987</v>
      </c>
      <c r="L10" s="1378">
        <v>628.117</v>
      </c>
      <c r="M10" s="1715">
        <f t="shared" si="3"/>
        <v>110.0054817360115</v>
      </c>
      <c r="N10" s="1378">
        <v>545.044</v>
      </c>
      <c r="O10" s="1379">
        <v>543.988</v>
      </c>
      <c r="P10" s="1715">
        <f t="shared" si="4"/>
        <v>99.80625417397496</v>
      </c>
    </row>
    <row r="11" spans="1:16" ht="21.75" customHeight="1">
      <c r="A11" s="768" t="s">
        <v>973</v>
      </c>
      <c r="B11" s="1853">
        <v>1002.286</v>
      </c>
      <c r="C11" s="1512">
        <v>854.059</v>
      </c>
      <c r="D11" s="1715">
        <f t="shared" si="0"/>
        <v>85.21110740846424</v>
      </c>
      <c r="E11" s="1511">
        <v>1006.902</v>
      </c>
      <c r="F11" s="1179">
        <v>888.528</v>
      </c>
      <c r="G11" s="1715">
        <f t="shared" si="1"/>
        <v>88.24374169482233</v>
      </c>
      <c r="H11" s="1512">
        <v>481.563</v>
      </c>
      <c r="I11" s="1512">
        <v>381.176</v>
      </c>
      <c r="J11" s="1715">
        <f t="shared" si="2"/>
        <v>79.15392170910141</v>
      </c>
      <c r="K11" s="1855">
        <v>441.94</v>
      </c>
      <c r="L11" s="1378">
        <v>314.202</v>
      </c>
      <c r="M11" s="1715">
        <f t="shared" si="3"/>
        <v>71.09607639046024</v>
      </c>
      <c r="N11" s="1378">
        <v>119.645</v>
      </c>
      <c r="O11" s="1379">
        <v>126.03</v>
      </c>
      <c r="P11" s="1715">
        <f t="shared" si="4"/>
        <v>105.33662083664173</v>
      </c>
    </row>
    <row r="12" spans="1:16" ht="21.75" customHeight="1">
      <c r="A12" s="768" t="s">
        <v>974</v>
      </c>
      <c r="B12" s="1853">
        <v>746.244</v>
      </c>
      <c r="C12" s="1512">
        <v>866.943</v>
      </c>
      <c r="D12" s="1715">
        <f t="shared" si="0"/>
        <v>116.17420039558107</v>
      </c>
      <c r="E12" s="1511">
        <v>1167.786</v>
      </c>
      <c r="F12" s="1179">
        <v>1199.919</v>
      </c>
      <c r="G12" s="1715">
        <f t="shared" si="1"/>
        <v>102.75161716273358</v>
      </c>
      <c r="H12" s="1512">
        <v>286.368</v>
      </c>
      <c r="I12" s="1512">
        <v>252.668</v>
      </c>
      <c r="J12" s="1715">
        <f t="shared" si="2"/>
        <v>88.23192535478825</v>
      </c>
      <c r="K12" s="1855">
        <v>344.548</v>
      </c>
      <c r="L12" s="1378">
        <v>311.051</v>
      </c>
      <c r="M12" s="1715">
        <f t="shared" si="3"/>
        <v>90.27798739217758</v>
      </c>
      <c r="N12" s="1378">
        <v>53.068</v>
      </c>
      <c r="O12" s="1379">
        <v>51.267</v>
      </c>
      <c r="P12" s="1715">
        <f t="shared" si="4"/>
        <v>96.60624104921988</v>
      </c>
    </row>
    <row r="13" spans="1:16" ht="21.75" customHeight="1">
      <c r="A13" s="773" t="s">
        <v>975</v>
      </c>
      <c r="B13" s="1853">
        <v>548.864</v>
      </c>
      <c r="C13" s="1512">
        <v>630.144</v>
      </c>
      <c r="D13" s="1715">
        <f t="shared" si="0"/>
        <v>114.80876865671641</v>
      </c>
      <c r="E13" s="1511">
        <v>639.34</v>
      </c>
      <c r="F13" s="1179">
        <v>937.082</v>
      </c>
      <c r="G13" s="1715">
        <f t="shared" si="1"/>
        <v>146.57021303218946</v>
      </c>
      <c r="H13" s="1512">
        <v>217.696</v>
      </c>
      <c r="I13" s="1512">
        <v>228.831</v>
      </c>
      <c r="J13" s="1715">
        <f t="shared" si="2"/>
        <v>105.11493091283258</v>
      </c>
      <c r="K13" s="1855">
        <v>151.969</v>
      </c>
      <c r="L13" s="1378">
        <v>251.746</v>
      </c>
      <c r="M13" s="1715">
        <f t="shared" si="3"/>
        <v>165.65615355763347</v>
      </c>
      <c r="N13" s="1378">
        <v>72.471</v>
      </c>
      <c r="O13" s="1379">
        <v>82.648</v>
      </c>
      <c r="P13" s="1715">
        <f t="shared" si="4"/>
        <v>114.04285852271943</v>
      </c>
    </row>
    <row r="14" spans="1:16" ht="21.75" customHeight="1">
      <c r="A14" s="768" t="s">
        <v>976</v>
      </c>
      <c r="B14" s="1853">
        <v>423.238</v>
      </c>
      <c r="C14" s="1512">
        <v>427.63</v>
      </c>
      <c r="D14" s="1715">
        <f t="shared" si="0"/>
        <v>101.03771400488614</v>
      </c>
      <c r="E14" s="1511">
        <v>620.545</v>
      </c>
      <c r="F14" s="1179">
        <v>367.76</v>
      </c>
      <c r="G14" s="1715">
        <f t="shared" si="1"/>
        <v>59.26403403459862</v>
      </c>
      <c r="H14" s="1512">
        <v>146.638</v>
      </c>
      <c r="I14" s="1512">
        <v>146.058</v>
      </c>
      <c r="J14" s="1715">
        <f t="shared" si="2"/>
        <v>99.60446814604673</v>
      </c>
      <c r="K14" s="1855">
        <v>155.84</v>
      </c>
      <c r="L14" s="1378">
        <v>45.946</v>
      </c>
      <c r="M14" s="1715">
        <f t="shared" si="3"/>
        <v>29.482802874743324</v>
      </c>
      <c r="N14" s="1378">
        <v>72.871</v>
      </c>
      <c r="O14" s="1379">
        <v>36.476</v>
      </c>
      <c r="P14" s="1715">
        <f t="shared" si="4"/>
        <v>50.05557766464026</v>
      </c>
    </row>
    <row r="15" spans="1:16" ht="21.75" customHeight="1">
      <c r="A15" s="768" t="s">
        <v>977</v>
      </c>
      <c r="B15" s="1853">
        <v>1536.742</v>
      </c>
      <c r="C15" s="1512">
        <v>1591.908</v>
      </c>
      <c r="D15" s="1715">
        <f t="shared" si="0"/>
        <v>103.58980232205535</v>
      </c>
      <c r="E15" s="1511">
        <v>1736.788</v>
      </c>
      <c r="F15" s="1179">
        <v>1848.313</v>
      </c>
      <c r="G15" s="1715">
        <f t="shared" si="1"/>
        <v>106.42133639799447</v>
      </c>
      <c r="H15" s="1512">
        <v>447.487</v>
      </c>
      <c r="I15" s="1512">
        <v>513.509</v>
      </c>
      <c r="J15" s="1715">
        <f t="shared" si="2"/>
        <v>114.75394815938786</v>
      </c>
      <c r="K15" s="1855">
        <v>540.945</v>
      </c>
      <c r="L15" s="1378">
        <v>577.125</v>
      </c>
      <c r="M15" s="1715">
        <f t="shared" si="3"/>
        <v>106.6882954829049</v>
      </c>
      <c r="N15" s="1378">
        <v>1.601</v>
      </c>
      <c r="O15" s="1379">
        <v>27.419</v>
      </c>
      <c r="P15" s="1715">
        <f t="shared" si="4"/>
        <v>1712.6171143035601</v>
      </c>
    </row>
    <row r="16" spans="1:16" ht="21.75" customHeight="1">
      <c r="A16" s="768" t="s">
        <v>978</v>
      </c>
      <c r="B16" s="1853">
        <v>331.212</v>
      </c>
      <c r="C16" s="1512">
        <v>694.622</v>
      </c>
      <c r="D16" s="1715">
        <f t="shared" si="0"/>
        <v>209.72126613770033</v>
      </c>
      <c r="E16" s="1511">
        <v>476.836</v>
      </c>
      <c r="F16" s="1179">
        <v>875.452</v>
      </c>
      <c r="G16" s="1715">
        <f t="shared" si="1"/>
        <v>183.5960372119555</v>
      </c>
      <c r="H16" s="1512">
        <v>124.076</v>
      </c>
      <c r="I16" s="1512">
        <v>355.372</v>
      </c>
      <c r="J16" s="1715">
        <f t="shared" si="2"/>
        <v>286.4147780392663</v>
      </c>
      <c r="K16" s="1855">
        <v>183.04</v>
      </c>
      <c r="L16" s="1378">
        <v>292.468</v>
      </c>
      <c r="M16" s="1715">
        <f t="shared" si="3"/>
        <v>159.78365384615387</v>
      </c>
      <c r="N16" s="1378">
        <v>29.195</v>
      </c>
      <c r="O16" s="1379">
        <v>37.628</v>
      </c>
      <c r="P16" s="1715">
        <f t="shared" si="4"/>
        <v>128.88508306216818</v>
      </c>
    </row>
    <row r="17" spans="1:16" ht="21.75" customHeight="1">
      <c r="A17" s="768" t="s">
        <v>979</v>
      </c>
      <c r="B17" s="1853">
        <v>1630.787</v>
      </c>
      <c r="C17" s="1512">
        <v>1404.424</v>
      </c>
      <c r="D17" s="1715">
        <f t="shared" si="0"/>
        <v>86.1194012461468</v>
      </c>
      <c r="E17" s="1511">
        <v>3700.258</v>
      </c>
      <c r="F17" s="1179">
        <v>3627.325</v>
      </c>
      <c r="G17" s="1715">
        <f t="shared" si="1"/>
        <v>98.02897527685907</v>
      </c>
      <c r="H17" s="1512">
        <v>1042.445</v>
      </c>
      <c r="I17" s="1512">
        <v>681.158</v>
      </c>
      <c r="J17" s="1715">
        <f t="shared" si="2"/>
        <v>65.34234420041346</v>
      </c>
      <c r="K17" s="1855">
        <v>799.806</v>
      </c>
      <c r="L17" s="1378">
        <v>903.011</v>
      </c>
      <c r="M17" s="1715">
        <f t="shared" si="3"/>
        <v>112.90375416038387</v>
      </c>
      <c r="N17" s="1378">
        <v>63.707</v>
      </c>
      <c r="O17" s="1379">
        <v>39.709</v>
      </c>
      <c r="P17" s="1715">
        <f t="shared" si="4"/>
        <v>62.330670099047204</v>
      </c>
    </row>
    <row r="18" spans="1:16" ht="21.75" customHeight="1">
      <c r="A18" s="768" t="s">
        <v>980</v>
      </c>
      <c r="B18" s="1853">
        <v>1012.753</v>
      </c>
      <c r="C18" s="1512">
        <v>972.358</v>
      </c>
      <c r="D18" s="1715">
        <f t="shared" si="0"/>
        <v>96.0113670361875</v>
      </c>
      <c r="E18" s="1511">
        <v>1787.785</v>
      </c>
      <c r="F18" s="1179">
        <v>1763.547</v>
      </c>
      <c r="G18" s="1715">
        <f t="shared" si="1"/>
        <v>98.64424413450162</v>
      </c>
      <c r="H18" s="1512">
        <v>284.856</v>
      </c>
      <c r="I18" s="1512">
        <v>268.305</v>
      </c>
      <c r="J18" s="1715">
        <f t="shared" si="2"/>
        <v>94.18969584632235</v>
      </c>
      <c r="K18" s="1855">
        <v>313.106</v>
      </c>
      <c r="L18" s="1378">
        <v>383.732</v>
      </c>
      <c r="M18" s="1715">
        <f t="shared" si="3"/>
        <v>122.55657828339285</v>
      </c>
      <c r="N18" s="1511">
        <v>0</v>
      </c>
      <c r="O18" s="1512">
        <v>0</v>
      </c>
      <c r="P18" s="1715">
        <v>0</v>
      </c>
    </row>
    <row r="19" spans="1:16" ht="21.75" customHeight="1">
      <c r="A19" s="768" t="s">
        <v>981</v>
      </c>
      <c r="B19" s="1853">
        <v>833.572</v>
      </c>
      <c r="C19" s="1512">
        <v>1247.889</v>
      </c>
      <c r="D19" s="1715">
        <f t="shared" si="0"/>
        <v>149.7038048302966</v>
      </c>
      <c r="E19" s="1511">
        <v>1076.115</v>
      </c>
      <c r="F19" s="1179">
        <v>1243.375</v>
      </c>
      <c r="G19" s="1715">
        <f t="shared" si="1"/>
        <v>115.54294847669627</v>
      </c>
      <c r="H19" s="1512">
        <v>416.804</v>
      </c>
      <c r="I19" s="1512">
        <v>479.558</v>
      </c>
      <c r="J19" s="1715">
        <f t="shared" si="2"/>
        <v>115.05599754320977</v>
      </c>
      <c r="K19" s="1855">
        <v>122.085</v>
      </c>
      <c r="L19" s="1378">
        <v>551.475</v>
      </c>
      <c r="M19" s="1715">
        <f t="shared" si="3"/>
        <v>451.71396977515667</v>
      </c>
      <c r="N19" s="1378">
        <v>0</v>
      </c>
      <c r="O19" s="1379">
        <v>6.385</v>
      </c>
      <c r="P19" s="1715">
        <v>0</v>
      </c>
    </row>
    <row r="20" spans="1:16" ht="21.75" customHeight="1">
      <c r="A20" s="768" t="s">
        <v>982</v>
      </c>
      <c r="B20" s="1853">
        <v>824.777</v>
      </c>
      <c r="C20" s="1512">
        <v>618.756</v>
      </c>
      <c r="D20" s="1715">
        <f t="shared" si="0"/>
        <v>75.02100567789837</v>
      </c>
      <c r="E20" s="1511">
        <v>1588.374</v>
      </c>
      <c r="F20" s="1179">
        <v>1088.762</v>
      </c>
      <c r="G20" s="1715">
        <f t="shared" si="1"/>
        <v>68.54569515743772</v>
      </c>
      <c r="H20" s="1512">
        <v>460.96</v>
      </c>
      <c r="I20" s="1512">
        <v>253.04</v>
      </c>
      <c r="J20" s="1715">
        <f t="shared" si="2"/>
        <v>54.89413398125651</v>
      </c>
      <c r="K20" s="1855">
        <v>237.668</v>
      </c>
      <c r="L20" s="1378">
        <v>102.304</v>
      </c>
      <c r="M20" s="1715">
        <f t="shared" si="3"/>
        <v>43.04491980409647</v>
      </c>
      <c r="N20" s="1378">
        <v>69.11</v>
      </c>
      <c r="O20" s="1379">
        <v>100.793</v>
      </c>
      <c r="P20" s="1715">
        <f t="shared" si="4"/>
        <v>145.84430617855594</v>
      </c>
    </row>
    <row r="21" spans="1:16" ht="21.75" customHeight="1" thickBot="1">
      <c r="A21" s="773" t="s">
        <v>275</v>
      </c>
      <c r="B21" s="1853">
        <v>257.574</v>
      </c>
      <c r="C21" s="1512">
        <v>199.634</v>
      </c>
      <c r="D21" s="1715">
        <f t="shared" si="0"/>
        <v>77.50549356689727</v>
      </c>
      <c r="E21" s="1511">
        <v>126.496</v>
      </c>
      <c r="F21" s="1179">
        <v>133.235</v>
      </c>
      <c r="G21" s="1856">
        <f t="shared" si="1"/>
        <v>105.32744118391098</v>
      </c>
      <c r="H21" s="1512">
        <v>110.726</v>
      </c>
      <c r="I21" s="1857">
        <v>43.656</v>
      </c>
      <c r="J21" s="1856">
        <f t="shared" si="2"/>
        <v>39.42705416975236</v>
      </c>
      <c r="K21" s="1855">
        <v>43.422</v>
      </c>
      <c r="L21" s="1378">
        <v>38.881</v>
      </c>
      <c r="M21" s="1715">
        <f t="shared" si="3"/>
        <v>89.5421675648289</v>
      </c>
      <c r="N21" s="1378">
        <v>0</v>
      </c>
      <c r="O21" s="824">
        <v>0</v>
      </c>
      <c r="P21" s="1858" t="s">
        <v>303</v>
      </c>
    </row>
    <row r="22" spans="1:16" s="490" customFormat="1" ht="21.75" customHeight="1" thickBot="1">
      <c r="A22" s="778" t="s">
        <v>983</v>
      </c>
      <c r="B22" s="1859">
        <v>16346.976</v>
      </c>
      <c r="C22" s="1860">
        <f>SUM(C6:C21)</f>
        <v>17104.632999999994</v>
      </c>
      <c r="D22" s="1722">
        <f t="shared" si="0"/>
        <v>104.63484500130174</v>
      </c>
      <c r="E22" s="1861">
        <v>22831.248000000003</v>
      </c>
      <c r="F22" s="1862">
        <f>SUM(F6:F21)</f>
        <v>23589.521999999997</v>
      </c>
      <c r="G22" s="781">
        <f t="shared" si="1"/>
        <v>103.32121135033879</v>
      </c>
      <c r="H22" s="1860">
        <v>6646.691999999999</v>
      </c>
      <c r="I22" s="1240">
        <f>SUM(I6:I21)</f>
        <v>5930.696000000001</v>
      </c>
      <c r="J22" s="781">
        <f t="shared" si="2"/>
        <v>89.22778428728158</v>
      </c>
      <c r="K22" s="1863">
        <v>5371.490999999999</v>
      </c>
      <c r="L22" s="1382">
        <f>SUM(L6:L21)</f>
        <v>5803.129</v>
      </c>
      <c r="M22" s="1722">
        <f t="shared" si="3"/>
        <v>108.03572043590879</v>
      </c>
      <c r="N22" s="1382">
        <v>2693.3010000000004</v>
      </c>
      <c r="O22" s="1383">
        <f>SUM(O6:O21)</f>
        <v>2894.3080000000004</v>
      </c>
      <c r="P22" s="1722">
        <f t="shared" si="4"/>
        <v>107.46322078371486</v>
      </c>
    </row>
    <row r="23" spans="1:15" ht="20.25" customHeight="1">
      <c r="A23" s="1536" t="s">
        <v>984</v>
      </c>
      <c r="K23" s="1864"/>
      <c r="L23" s="1865"/>
      <c r="N23" s="1864"/>
      <c r="O23" s="1865"/>
    </row>
    <row r="24" spans="1:15" ht="15.75">
      <c r="A24" s="484" t="s">
        <v>985</v>
      </c>
      <c r="K24" s="1864"/>
      <c r="L24" s="1864"/>
      <c r="N24" s="1864"/>
      <c r="O24" s="1526"/>
    </row>
    <row r="25" ht="15.75">
      <c r="O25" s="1526"/>
    </row>
    <row r="26" ht="15.75">
      <c r="O26" s="1526"/>
    </row>
    <row r="27" ht="15.75">
      <c r="O27" s="1526"/>
    </row>
    <row r="28" ht="15.75">
      <c r="O28" s="1526"/>
    </row>
    <row r="29" ht="15.75">
      <c r="O29" s="1526"/>
    </row>
    <row r="30" ht="15.75">
      <c r="O30" s="1526"/>
    </row>
    <row r="31" ht="15.75">
      <c r="O31" s="1526"/>
    </row>
    <row r="32" ht="15.75">
      <c r="O32" s="1526"/>
    </row>
    <row r="33" ht="15.75">
      <c r="O33" s="1526"/>
    </row>
    <row r="34" ht="15.75">
      <c r="O34" s="1526"/>
    </row>
    <row r="35" ht="15.75">
      <c r="O35" s="1526"/>
    </row>
    <row r="36" ht="15.75">
      <c r="O36" s="1866"/>
    </row>
    <row r="37" ht="15.75">
      <c r="O37" s="1526"/>
    </row>
    <row r="38" ht="15.75">
      <c r="O38" s="1526"/>
    </row>
    <row r="39" ht="15.75">
      <c r="O39" s="623"/>
    </row>
    <row r="40" ht="15.75">
      <c r="O40" s="618"/>
    </row>
  </sheetData>
  <mergeCells count="3">
    <mergeCell ref="A2:F2"/>
    <mergeCell ref="B4:D4"/>
    <mergeCell ref="E4:G4"/>
  </mergeCells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E24" sqref="E24"/>
    </sheetView>
  </sheetViews>
  <sheetFormatPr defaultColWidth="9.00390625" defaultRowHeight="12.75"/>
  <cols>
    <col min="1" max="1" width="23.75390625" style="487" customWidth="1"/>
    <col min="2" max="2" width="18.875" style="487" customWidth="1"/>
    <col min="3" max="3" width="15.125" style="487" customWidth="1"/>
    <col min="4" max="4" width="13.25390625" style="487" customWidth="1"/>
    <col min="5" max="5" width="14.75390625" style="487" customWidth="1"/>
    <col min="6" max="16384" width="7.75390625" style="487" customWidth="1"/>
  </cols>
  <sheetData>
    <row r="1" spans="1:5" ht="16.5">
      <c r="A1" s="1524" t="s">
        <v>162</v>
      </c>
      <c r="E1" s="33"/>
    </row>
    <row r="2" spans="1:5" ht="16.5">
      <c r="A2" s="86" t="s">
        <v>127</v>
      </c>
      <c r="E2" s="33"/>
    </row>
    <row r="3" spans="1:5" ht="16.5">
      <c r="A3" s="1524"/>
      <c r="E3" s="33"/>
    </row>
    <row r="4" spans="1:5" ht="16.5" thickBot="1">
      <c r="A4" s="487" t="s">
        <v>601</v>
      </c>
      <c r="B4" s="33"/>
      <c r="E4" s="498" t="s">
        <v>163</v>
      </c>
    </row>
    <row r="5" spans="1:5" ht="16.5" thickBot="1">
      <c r="A5" s="849" t="s">
        <v>431</v>
      </c>
      <c r="B5" s="1867"/>
      <c r="C5" s="1136">
        <v>2000</v>
      </c>
      <c r="D5" s="1868">
        <v>2001</v>
      </c>
      <c r="E5" s="1869" t="s">
        <v>1468</v>
      </c>
    </row>
    <row r="6" spans="1:5" ht="15.75">
      <c r="A6" s="506" t="s">
        <v>164</v>
      </c>
      <c r="B6" s="306"/>
      <c r="C6" s="1870">
        <v>4481.843</v>
      </c>
      <c r="D6" s="1870">
        <v>6040.156</v>
      </c>
      <c r="E6" s="1871">
        <f>D6/C6*100</f>
        <v>134.76946872079188</v>
      </c>
    </row>
    <row r="7" spans="1:5" ht="15.75">
      <c r="A7" s="506" t="s">
        <v>165</v>
      </c>
      <c r="B7" s="306"/>
      <c r="C7" s="1872">
        <v>1056.139</v>
      </c>
      <c r="D7" s="1872">
        <v>1691.365</v>
      </c>
      <c r="E7" s="1871">
        <f aca="true" t="shared" si="0" ref="E7:E15">D7/C7*100</f>
        <v>160.14606031971172</v>
      </c>
    </row>
    <row r="8" spans="1:5" ht="15.75">
      <c r="A8" s="506" t="s">
        <v>166</v>
      </c>
      <c r="B8" s="306"/>
      <c r="C8" s="1872">
        <v>2916.25</v>
      </c>
      <c r="D8" s="1872">
        <v>3380.221</v>
      </c>
      <c r="E8" s="1871">
        <f t="shared" si="0"/>
        <v>115.90984997856837</v>
      </c>
    </row>
    <row r="9" spans="1:5" ht="15.75">
      <c r="A9" s="506" t="s">
        <v>167</v>
      </c>
      <c r="B9" s="306"/>
      <c r="C9" s="1872">
        <v>44.723</v>
      </c>
      <c r="D9" s="1872">
        <v>21.471</v>
      </c>
      <c r="E9" s="1871">
        <f t="shared" si="0"/>
        <v>48.00885450439371</v>
      </c>
    </row>
    <row r="10" spans="1:5" ht="15.75">
      <c r="A10" s="506" t="s">
        <v>168</v>
      </c>
      <c r="B10" s="306"/>
      <c r="C10" s="1872"/>
      <c r="D10" s="1872"/>
      <c r="E10" s="1871"/>
    </row>
    <row r="11" spans="1:5" ht="15.75">
      <c r="A11" s="506" t="s">
        <v>169</v>
      </c>
      <c r="B11" s="306"/>
      <c r="C11" s="1872">
        <v>3290.643</v>
      </c>
      <c r="D11" s="1872">
        <v>5108.858</v>
      </c>
      <c r="E11" s="1871">
        <f t="shared" si="0"/>
        <v>155.25409471644295</v>
      </c>
    </row>
    <row r="12" spans="1:5" ht="15.75">
      <c r="A12" s="506" t="s">
        <v>170</v>
      </c>
      <c r="B12" s="306"/>
      <c r="C12" s="1872">
        <v>685.493</v>
      </c>
      <c r="D12" s="1872">
        <v>723.105</v>
      </c>
      <c r="E12" s="1871">
        <f t="shared" si="0"/>
        <v>105.48685398683865</v>
      </c>
    </row>
    <row r="13" spans="1:5" ht="15.75">
      <c r="A13" s="506" t="s">
        <v>171</v>
      </c>
      <c r="B13" s="306"/>
      <c r="C13" s="1872">
        <v>82.708</v>
      </c>
      <c r="D13" s="1872">
        <v>68.958</v>
      </c>
      <c r="E13" s="1871">
        <f t="shared" si="0"/>
        <v>83.375247859941</v>
      </c>
    </row>
    <row r="14" spans="1:5" ht="15.75">
      <c r="A14" s="506" t="s">
        <v>172</v>
      </c>
      <c r="B14" s="306"/>
      <c r="C14" s="1872">
        <v>85.928</v>
      </c>
      <c r="D14" s="1872">
        <v>83.307</v>
      </c>
      <c r="E14" s="1871">
        <f t="shared" si="0"/>
        <v>96.94977190205755</v>
      </c>
    </row>
    <row r="15" spans="1:5" ht="16.5" thickBot="1">
      <c r="A15" s="517" t="s">
        <v>173</v>
      </c>
      <c r="B15" s="1873"/>
      <c r="C15" s="1874">
        <v>399.288</v>
      </c>
      <c r="D15" s="1874">
        <v>88.819</v>
      </c>
      <c r="E15" s="1875">
        <f t="shared" si="0"/>
        <v>22.24434493398249</v>
      </c>
    </row>
    <row r="16" ht="15.75">
      <c r="A16" s="1536" t="s">
        <v>984</v>
      </c>
    </row>
    <row r="17" ht="15.75">
      <c r="A17" s="484" t="s">
        <v>985</v>
      </c>
    </row>
    <row r="18" ht="15.75">
      <c r="A18" s="484" t="s">
        <v>174</v>
      </c>
    </row>
    <row r="19" s="484" customFormat="1" ht="11.25" customHeight="1">
      <c r="A19" s="484" t="s">
        <v>175</v>
      </c>
    </row>
    <row r="21" ht="16.5">
      <c r="A21" s="1524" t="s">
        <v>176</v>
      </c>
    </row>
    <row r="22" ht="16.5">
      <c r="A22" s="86" t="s">
        <v>127</v>
      </c>
    </row>
    <row r="23" ht="20.25" customHeight="1" thickBot="1">
      <c r="E23" s="498" t="s">
        <v>177</v>
      </c>
    </row>
    <row r="24" spans="1:5" ht="24.75" customHeight="1" thickBot="1">
      <c r="A24" s="849" t="s">
        <v>431</v>
      </c>
      <c r="B24" s="1876" t="s">
        <v>749</v>
      </c>
      <c r="C24" s="1136">
        <v>2000</v>
      </c>
      <c r="D24" s="1868">
        <v>2001</v>
      </c>
      <c r="E24" s="1869" t="s">
        <v>1468</v>
      </c>
    </row>
    <row r="25" spans="1:5" ht="38.25" customHeight="1">
      <c r="A25" s="1877" t="s">
        <v>178</v>
      </c>
      <c r="B25" s="1878" t="s">
        <v>179</v>
      </c>
      <c r="C25" s="1879">
        <v>45926</v>
      </c>
      <c r="D25" s="1879">
        <v>45170</v>
      </c>
      <c r="E25" s="1880">
        <f>D25/C25*100</f>
        <v>98.35387362278448</v>
      </c>
    </row>
    <row r="26" spans="1:5" ht="38.25" customHeight="1">
      <c r="A26" s="511" t="s">
        <v>180</v>
      </c>
      <c r="B26" s="1881" t="s">
        <v>179</v>
      </c>
      <c r="C26" s="1882">
        <v>10083</v>
      </c>
      <c r="D26" s="1882">
        <v>10474</v>
      </c>
      <c r="E26" s="1883">
        <f>D26/C26*100</f>
        <v>103.87781414261627</v>
      </c>
    </row>
    <row r="27" spans="1:5" ht="38.25" customHeight="1" thickBot="1">
      <c r="A27" s="517" t="s">
        <v>181</v>
      </c>
      <c r="B27" s="932" t="s">
        <v>1631</v>
      </c>
      <c r="C27" s="1884">
        <v>6211168</v>
      </c>
      <c r="D27" s="1884">
        <v>6756036</v>
      </c>
      <c r="E27" s="1875">
        <f>D27/C27*100</f>
        <v>108.77239192370905</v>
      </c>
    </row>
    <row r="28" ht="20.25" customHeight="1">
      <c r="A28" s="1536" t="s">
        <v>984</v>
      </c>
    </row>
    <row r="29" ht="15.75">
      <c r="A29" s="484" t="s">
        <v>985</v>
      </c>
    </row>
    <row r="30" ht="15.75">
      <c r="A30" s="484" t="s">
        <v>174</v>
      </c>
    </row>
    <row r="31" s="484" customFormat="1" ht="11.25" customHeight="1">
      <c r="A31" s="484" t="s">
        <v>175</v>
      </c>
    </row>
  </sheetData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K24" sqref="K24"/>
    </sheetView>
  </sheetViews>
  <sheetFormatPr defaultColWidth="9.00390625" defaultRowHeight="12.75"/>
  <cols>
    <col min="1" max="1" width="11.25390625" style="33" customWidth="1"/>
    <col min="2" max="2" width="5.75390625" style="33" customWidth="1"/>
    <col min="3" max="3" width="9.875" style="33" customWidth="1"/>
    <col min="4" max="4" width="8.625" style="33" customWidth="1"/>
    <col min="5" max="5" width="8.125" style="33" customWidth="1"/>
    <col min="6" max="6" width="5.125" style="33" customWidth="1"/>
    <col min="7" max="7" width="10.625" style="33" customWidth="1"/>
    <col min="8" max="8" width="5.625" style="33" customWidth="1"/>
    <col min="9" max="9" width="6.875" style="33" customWidth="1"/>
    <col min="10" max="10" width="5.875" style="33" customWidth="1"/>
    <col min="11" max="11" width="6.00390625" style="33" customWidth="1"/>
    <col min="12" max="12" width="4.25390625" style="33" customWidth="1"/>
    <col min="13" max="13" width="6.00390625" style="33" customWidth="1"/>
    <col min="14" max="14" width="4.875" style="33" customWidth="1"/>
    <col min="15" max="15" width="6.875" style="33" customWidth="1"/>
    <col min="16" max="17" width="6.375" style="33" customWidth="1"/>
    <col min="18" max="18" width="5.75390625" style="33" customWidth="1"/>
    <col min="19" max="19" width="7.375" style="33" customWidth="1"/>
    <col min="20" max="16384" width="9.125" style="33" customWidth="1"/>
  </cols>
  <sheetData>
    <row r="1" ht="15.75">
      <c r="A1" s="34" t="s">
        <v>182</v>
      </c>
    </row>
    <row r="2" spans="18:19" ht="16.5" thickBot="1">
      <c r="R2" s="1958" t="s">
        <v>183</v>
      </c>
      <c r="S2" s="1958"/>
    </row>
    <row r="3" spans="1:19" ht="25.5" customHeight="1">
      <c r="A3" s="2147" t="s">
        <v>241</v>
      </c>
      <c r="B3" s="2149" t="s">
        <v>184</v>
      </c>
      <c r="C3" s="2150"/>
      <c r="D3" s="2150"/>
      <c r="E3" s="2150"/>
      <c r="F3" s="2150"/>
      <c r="G3" s="2151"/>
      <c r="H3" s="2149" t="s">
        <v>185</v>
      </c>
      <c r="I3" s="2150"/>
      <c r="J3" s="2150"/>
      <c r="K3" s="2150"/>
      <c r="L3" s="2150"/>
      <c r="M3" s="2151"/>
      <c r="N3" s="2152" t="s">
        <v>186</v>
      </c>
      <c r="O3" s="2153"/>
      <c r="P3" s="2153"/>
      <c r="Q3" s="2153"/>
      <c r="R3" s="2153"/>
      <c r="S3" s="2154"/>
    </row>
    <row r="4" spans="1:19" ht="13.5" customHeight="1" thickBot="1">
      <c r="A4" s="2148"/>
      <c r="B4" s="1885" t="s">
        <v>187</v>
      </c>
      <c r="C4" s="798" t="s">
        <v>1447</v>
      </c>
      <c r="D4" s="798" t="s">
        <v>188</v>
      </c>
      <c r="E4" s="798" t="s">
        <v>189</v>
      </c>
      <c r="F4" s="673" t="s">
        <v>190</v>
      </c>
      <c r="G4" s="1095" t="s">
        <v>1016</v>
      </c>
      <c r="H4" s="1885" t="s">
        <v>187</v>
      </c>
      <c r="I4" s="798" t="s">
        <v>1447</v>
      </c>
      <c r="J4" s="798" t="s">
        <v>188</v>
      </c>
      <c r="K4" s="798" t="s">
        <v>189</v>
      </c>
      <c r="L4" s="673" t="s">
        <v>190</v>
      </c>
      <c r="M4" s="1095" t="s">
        <v>1016</v>
      </c>
      <c r="N4" s="1885" t="s">
        <v>187</v>
      </c>
      <c r="O4" s="1886" t="s">
        <v>1447</v>
      </c>
      <c r="P4" s="798" t="s">
        <v>188</v>
      </c>
      <c r="Q4" s="798" t="s">
        <v>189</v>
      </c>
      <c r="R4" s="673" t="s">
        <v>190</v>
      </c>
      <c r="S4" s="1095" t="s">
        <v>1016</v>
      </c>
    </row>
    <row r="5" spans="1:19" ht="15.75">
      <c r="A5" s="1887" t="s">
        <v>751</v>
      </c>
      <c r="B5" s="1888">
        <v>0</v>
      </c>
      <c r="C5" s="219">
        <v>30</v>
      </c>
      <c r="D5" s="219">
        <v>9</v>
      </c>
      <c r="E5" s="219">
        <v>31</v>
      </c>
      <c r="F5" s="219">
        <v>0</v>
      </c>
      <c r="G5" s="222">
        <f aca="true" t="shared" si="0" ref="G5:G13">SUM(B5:F5)</f>
        <v>70</v>
      </c>
      <c r="H5" s="1888">
        <v>0</v>
      </c>
      <c r="I5" s="219">
        <v>2</v>
      </c>
      <c r="J5" s="219">
        <v>3</v>
      </c>
      <c r="K5" s="219">
        <v>7</v>
      </c>
      <c r="L5" s="219">
        <v>1</v>
      </c>
      <c r="M5" s="222">
        <f aca="true" t="shared" si="1" ref="M5:M13">SUM(H5:L5)</f>
        <v>13</v>
      </c>
      <c r="N5" s="1888">
        <f>B5+H5</f>
        <v>0</v>
      </c>
      <c r="O5" s="219">
        <f>C5+I5</f>
        <v>32</v>
      </c>
      <c r="P5" s="219">
        <f>J5+D5</f>
        <v>12</v>
      </c>
      <c r="Q5" s="219">
        <f>E5+K5</f>
        <v>38</v>
      </c>
      <c r="R5" s="219">
        <f aca="true" t="shared" si="2" ref="R5:S13">L5+F5</f>
        <v>1</v>
      </c>
      <c r="S5" s="1889">
        <f t="shared" si="2"/>
        <v>83</v>
      </c>
    </row>
    <row r="6" spans="1:19" ht="15.75">
      <c r="A6" s="361" t="s">
        <v>752</v>
      </c>
      <c r="B6" s="1890">
        <v>0</v>
      </c>
      <c r="C6" s="192">
        <v>95</v>
      </c>
      <c r="D6" s="192">
        <v>15</v>
      </c>
      <c r="E6" s="192">
        <v>110</v>
      </c>
      <c r="F6" s="192">
        <v>0</v>
      </c>
      <c r="G6" s="189">
        <f t="shared" si="0"/>
        <v>220</v>
      </c>
      <c r="H6" s="1890">
        <v>0</v>
      </c>
      <c r="I6" s="192">
        <v>0</v>
      </c>
      <c r="J6" s="192">
        <v>2</v>
      </c>
      <c r="K6" s="192">
        <v>2</v>
      </c>
      <c r="L6" s="192">
        <v>0</v>
      </c>
      <c r="M6" s="189">
        <f t="shared" si="1"/>
        <v>4</v>
      </c>
      <c r="N6" s="1890">
        <f aca="true" t="shared" si="3" ref="N6:O13">B6+H6</f>
        <v>0</v>
      </c>
      <c r="O6" s="192">
        <f t="shared" si="3"/>
        <v>95</v>
      </c>
      <c r="P6" s="192">
        <f aca="true" t="shared" si="4" ref="P6:P13">J6+D6</f>
        <v>17</v>
      </c>
      <c r="Q6" s="192">
        <f aca="true" t="shared" si="5" ref="Q6:Q13">E6+K6</f>
        <v>112</v>
      </c>
      <c r="R6" s="192">
        <f t="shared" si="2"/>
        <v>0</v>
      </c>
      <c r="S6" s="1891">
        <f t="shared" si="2"/>
        <v>224</v>
      </c>
    </row>
    <row r="7" spans="1:19" ht="15.75">
      <c r="A7" s="361" t="s">
        <v>191</v>
      </c>
      <c r="B7" s="1890">
        <v>0</v>
      </c>
      <c r="C7" s="192">
        <v>60</v>
      </c>
      <c r="D7" s="192">
        <v>12</v>
      </c>
      <c r="E7" s="192">
        <v>50</v>
      </c>
      <c r="F7" s="192">
        <v>0</v>
      </c>
      <c r="G7" s="189">
        <f t="shared" si="0"/>
        <v>122</v>
      </c>
      <c r="H7" s="1890">
        <v>0</v>
      </c>
      <c r="I7" s="192">
        <v>0</v>
      </c>
      <c r="J7" s="192">
        <v>2</v>
      </c>
      <c r="K7" s="192">
        <v>6</v>
      </c>
      <c r="L7" s="192">
        <v>0</v>
      </c>
      <c r="M7" s="189">
        <f t="shared" si="1"/>
        <v>8</v>
      </c>
      <c r="N7" s="1890">
        <f t="shared" si="3"/>
        <v>0</v>
      </c>
      <c r="O7" s="192">
        <f t="shared" si="3"/>
        <v>60</v>
      </c>
      <c r="P7" s="192">
        <f t="shared" si="4"/>
        <v>14</v>
      </c>
      <c r="Q7" s="192">
        <f t="shared" si="5"/>
        <v>56</v>
      </c>
      <c r="R7" s="192">
        <f t="shared" si="2"/>
        <v>0</v>
      </c>
      <c r="S7" s="1891">
        <f t="shared" si="2"/>
        <v>130</v>
      </c>
    </row>
    <row r="8" spans="1:19" ht="15.75">
      <c r="A8" s="361" t="s">
        <v>754</v>
      </c>
      <c r="B8" s="1890">
        <v>1</v>
      </c>
      <c r="C8" s="192">
        <v>107</v>
      </c>
      <c r="D8" s="192">
        <v>16</v>
      </c>
      <c r="E8" s="192">
        <v>139</v>
      </c>
      <c r="F8" s="192">
        <v>2</v>
      </c>
      <c r="G8" s="189">
        <f t="shared" si="0"/>
        <v>265</v>
      </c>
      <c r="H8" s="1890">
        <v>0</v>
      </c>
      <c r="I8" s="192">
        <v>3</v>
      </c>
      <c r="J8" s="192">
        <v>5</v>
      </c>
      <c r="K8" s="192">
        <v>8</v>
      </c>
      <c r="L8" s="192">
        <v>0</v>
      </c>
      <c r="M8" s="189">
        <f t="shared" si="1"/>
        <v>16</v>
      </c>
      <c r="N8" s="1890">
        <f t="shared" si="3"/>
        <v>1</v>
      </c>
      <c r="O8" s="192">
        <f t="shared" si="3"/>
        <v>110</v>
      </c>
      <c r="P8" s="192">
        <f t="shared" si="4"/>
        <v>21</v>
      </c>
      <c r="Q8" s="192">
        <f t="shared" si="5"/>
        <v>147</v>
      </c>
      <c r="R8" s="192">
        <f t="shared" si="2"/>
        <v>2</v>
      </c>
      <c r="S8" s="1891">
        <f t="shared" si="2"/>
        <v>281</v>
      </c>
    </row>
    <row r="9" spans="1:19" ht="15.75">
      <c r="A9" s="361" t="s">
        <v>755</v>
      </c>
      <c r="B9" s="1890">
        <v>0</v>
      </c>
      <c r="C9" s="192">
        <v>83</v>
      </c>
      <c r="D9" s="192">
        <v>1</v>
      </c>
      <c r="E9" s="192">
        <v>35</v>
      </c>
      <c r="F9" s="192">
        <v>1</v>
      </c>
      <c r="G9" s="189">
        <f t="shared" si="0"/>
        <v>120</v>
      </c>
      <c r="H9" s="1890">
        <v>0</v>
      </c>
      <c r="I9" s="192">
        <v>0</v>
      </c>
      <c r="J9" s="192">
        <v>5</v>
      </c>
      <c r="K9" s="192">
        <v>5</v>
      </c>
      <c r="L9" s="192">
        <v>0</v>
      </c>
      <c r="M9" s="189">
        <f t="shared" si="1"/>
        <v>10</v>
      </c>
      <c r="N9" s="1890">
        <f t="shared" si="3"/>
        <v>0</v>
      </c>
      <c r="O9" s="192">
        <f t="shared" si="3"/>
        <v>83</v>
      </c>
      <c r="P9" s="192">
        <f t="shared" si="4"/>
        <v>6</v>
      </c>
      <c r="Q9" s="192">
        <f t="shared" si="5"/>
        <v>40</v>
      </c>
      <c r="R9" s="192">
        <f t="shared" si="2"/>
        <v>1</v>
      </c>
      <c r="S9" s="1891">
        <f t="shared" si="2"/>
        <v>130</v>
      </c>
    </row>
    <row r="10" spans="1:19" ht="15.75">
      <c r="A10" s="361" t="s">
        <v>192</v>
      </c>
      <c r="B10" s="1890">
        <v>0</v>
      </c>
      <c r="C10" s="192">
        <v>107</v>
      </c>
      <c r="D10" s="192">
        <v>13</v>
      </c>
      <c r="E10" s="192">
        <v>99</v>
      </c>
      <c r="F10" s="192">
        <v>0</v>
      </c>
      <c r="G10" s="189">
        <f t="shared" si="0"/>
        <v>219</v>
      </c>
      <c r="H10" s="1890">
        <v>0</v>
      </c>
      <c r="I10" s="192">
        <v>0</v>
      </c>
      <c r="J10" s="192">
        <v>5</v>
      </c>
      <c r="K10" s="192">
        <v>9</v>
      </c>
      <c r="L10" s="192">
        <v>1</v>
      </c>
      <c r="M10" s="189">
        <f t="shared" si="1"/>
        <v>15</v>
      </c>
      <c r="N10" s="1890">
        <f t="shared" si="3"/>
        <v>0</v>
      </c>
      <c r="O10" s="192">
        <f t="shared" si="3"/>
        <v>107</v>
      </c>
      <c r="P10" s="192">
        <f t="shared" si="4"/>
        <v>18</v>
      </c>
      <c r="Q10" s="192">
        <f t="shared" si="5"/>
        <v>108</v>
      </c>
      <c r="R10" s="192">
        <f t="shared" si="2"/>
        <v>1</v>
      </c>
      <c r="S10" s="1891">
        <f t="shared" si="2"/>
        <v>234</v>
      </c>
    </row>
    <row r="11" spans="1:19" ht="15.75">
      <c r="A11" s="361" t="s">
        <v>193</v>
      </c>
      <c r="B11" s="1890">
        <v>0</v>
      </c>
      <c r="C11" s="192">
        <v>130</v>
      </c>
      <c r="D11" s="192">
        <v>6</v>
      </c>
      <c r="E11" s="192">
        <v>81</v>
      </c>
      <c r="F11" s="192">
        <v>0</v>
      </c>
      <c r="G11" s="189">
        <f t="shared" si="0"/>
        <v>217</v>
      </c>
      <c r="H11" s="1890">
        <v>0</v>
      </c>
      <c r="I11" s="192">
        <v>0</v>
      </c>
      <c r="J11" s="192">
        <v>2</v>
      </c>
      <c r="K11" s="192">
        <v>6</v>
      </c>
      <c r="L11" s="192">
        <v>0</v>
      </c>
      <c r="M11" s="189">
        <f t="shared" si="1"/>
        <v>8</v>
      </c>
      <c r="N11" s="1890">
        <f t="shared" si="3"/>
        <v>0</v>
      </c>
      <c r="O11" s="192">
        <f t="shared" si="3"/>
        <v>130</v>
      </c>
      <c r="P11" s="192">
        <f t="shared" si="4"/>
        <v>8</v>
      </c>
      <c r="Q11" s="192">
        <f t="shared" si="5"/>
        <v>87</v>
      </c>
      <c r="R11" s="192">
        <f t="shared" si="2"/>
        <v>0</v>
      </c>
      <c r="S11" s="1891">
        <f t="shared" si="2"/>
        <v>225</v>
      </c>
    </row>
    <row r="12" spans="1:19" ht="15.75">
      <c r="A12" s="361" t="s">
        <v>758</v>
      </c>
      <c r="B12" s="1890">
        <v>0</v>
      </c>
      <c r="C12" s="192">
        <v>83</v>
      </c>
      <c r="D12" s="192">
        <v>16</v>
      </c>
      <c r="E12" s="192">
        <v>71</v>
      </c>
      <c r="F12" s="192">
        <v>0</v>
      </c>
      <c r="G12" s="189">
        <f t="shared" si="0"/>
        <v>170</v>
      </c>
      <c r="H12" s="1890">
        <v>0</v>
      </c>
      <c r="I12" s="192">
        <v>0</v>
      </c>
      <c r="J12" s="192">
        <v>1</v>
      </c>
      <c r="K12" s="192">
        <v>4</v>
      </c>
      <c r="L12" s="192">
        <v>0</v>
      </c>
      <c r="M12" s="189">
        <f t="shared" si="1"/>
        <v>5</v>
      </c>
      <c r="N12" s="1890">
        <f t="shared" si="3"/>
        <v>0</v>
      </c>
      <c r="O12" s="192">
        <f t="shared" si="3"/>
        <v>83</v>
      </c>
      <c r="P12" s="192">
        <f t="shared" si="4"/>
        <v>17</v>
      </c>
      <c r="Q12" s="192">
        <f t="shared" si="5"/>
        <v>75</v>
      </c>
      <c r="R12" s="192">
        <f t="shared" si="2"/>
        <v>0</v>
      </c>
      <c r="S12" s="1891">
        <f t="shared" si="2"/>
        <v>175</v>
      </c>
    </row>
    <row r="13" spans="1:19" ht="16.5" thickBot="1">
      <c r="A13" s="1892" t="s">
        <v>194</v>
      </c>
      <c r="B13" s="1893">
        <v>1</v>
      </c>
      <c r="C13" s="207">
        <v>695</v>
      </c>
      <c r="D13" s="207">
        <v>88</v>
      </c>
      <c r="E13" s="207">
        <v>616</v>
      </c>
      <c r="F13" s="207">
        <v>3</v>
      </c>
      <c r="G13" s="228">
        <f t="shared" si="0"/>
        <v>1403</v>
      </c>
      <c r="H13" s="1893">
        <v>0</v>
      </c>
      <c r="I13" s="207">
        <v>5</v>
      </c>
      <c r="J13" s="207">
        <v>25</v>
      </c>
      <c r="K13" s="207">
        <v>47</v>
      </c>
      <c r="L13" s="207">
        <v>2</v>
      </c>
      <c r="M13" s="228">
        <f t="shared" si="1"/>
        <v>79</v>
      </c>
      <c r="N13" s="1893">
        <f t="shared" si="3"/>
        <v>1</v>
      </c>
      <c r="O13" s="207">
        <f t="shared" si="3"/>
        <v>700</v>
      </c>
      <c r="P13" s="207">
        <f t="shared" si="4"/>
        <v>113</v>
      </c>
      <c r="Q13" s="207">
        <f t="shared" si="5"/>
        <v>663</v>
      </c>
      <c r="R13" s="207">
        <f t="shared" si="2"/>
        <v>5</v>
      </c>
      <c r="S13" s="1894">
        <f t="shared" si="2"/>
        <v>1482</v>
      </c>
    </row>
    <row r="14" spans="1:19" ht="25.5" customHeight="1">
      <c r="A14" s="2147" t="s">
        <v>241</v>
      </c>
      <c r="B14" s="2155" t="s">
        <v>195</v>
      </c>
      <c r="C14" s="2156"/>
      <c r="D14" s="2156"/>
      <c r="E14" s="2156"/>
      <c r="F14" s="2156"/>
      <c r="G14" s="2157"/>
      <c r="H14" s="2158" t="s">
        <v>196</v>
      </c>
      <c r="I14" s="2159"/>
      <c r="J14" s="2159"/>
      <c r="K14" s="2159"/>
      <c r="L14" s="2159"/>
      <c r="M14" s="2160"/>
      <c r="N14" s="2161" t="s">
        <v>197</v>
      </c>
      <c r="O14" s="2162"/>
      <c r="P14" s="2162"/>
      <c r="Q14" s="2162"/>
      <c r="R14" s="2162"/>
      <c r="S14" s="2163"/>
    </row>
    <row r="15" spans="1:19" ht="13.5" customHeight="1" thickBot="1">
      <c r="A15" s="2148"/>
      <c r="B15" s="1885" t="s">
        <v>187</v>
      </c>
      <c r="C15" s="1886" t="s">
        <v>1447</v>
      </c>
      <c r="D15" s="798" t="s">
        <v>188</v>
      </c>
      <c r="E15" s="798" t="s">
        <v>189</v>
      </c>
      <c r="F15" s="673" t="s">
        <v>190</v>
      </c>
      <c r="G15" s="1095" t="s">
        <v>1016</v>
      </c>
      <c r="H15" s="1885" t="s">
        <v>187</v>
      </c>
      <c r="I15" s="1886" t="s">
        <v>1447</v>
      </c>
      <c r="J15" s="798" t="s">
        <v>188</v>
      </c>
      <c r="K15" s="798" t="s">
        <v>189</v>
      </c>
      <c r="L15" s="673" t="s">
        <v>190</v>
      </c>
      <c r="M15" s="1095" t="s">
        <v>1016</v>
      </c>
      <c r="N15" s="1885" t="s">
        <v>187</v>
      </c>
      <c r="O15" s="1886" t="s">
        <v>1447</v>
      </c>
      <c r="P15" s="798" t="s">
        <v>188</v>
      </c>
      <c r="Q15" s="798" t="s">
        <v>189</v>
      </c>
      <c r="R15" s="673" t="s">
        <v>190</v>
      </c>
      <c r="S15" s="1095" t="s">
        <v>1016</v>
      </c>
    </row>
    <row r="16" spans="1:19" ht="15.75">
      <c r="A16" s="1887" t="s">
        <v>751</v>
      </c>
      <c r="B16" s="1895">
        <v>0</v>
      </c>
      <c r="C16" s="1896">
        <v>35627</v>
      </c>
      <c r="D16" s="1896">
        <v>9843</v>
      </c>
      <c r="E16" s="1896">
        <v>34702</v>
      </c>
      <c r="F16" s="1896">
        <v>0</v>
      </c>
      <c r="G16" s="1897">
        <v>80172</v>
      </c>
      <c r="H16" s="1898"/>
      <c r="I16" s="1896">
        <f aca="true" t="shared" si="6" ref="I16:K24">C16/C5</f>
        <v>1187.5666666666666</v>
      </c>
      <c r="J16" s="1896">
        <f t="shared" si="6"/>
        <v>1093.6666666666667</v>
      </c>
      <c r="K16" s="1896">
        <f t="shared" si="6"/>
        <v>1119.4193548387098</v>
      </c>
      <c r="L16" s="1896"/>
      <c r="M16" s="1899">
        <f aca="true" t="shared" si="7" ref="M16:M24">G16/G5</f>
        <v>1145.3142857142857</v>
      </c>
      <c r="N16" s="1900">
        <f aca="true" t="shared" si="8" ref="N16:S16">B16/80172*100</f>
        <v>0</v>
      </c>
      <c r="O16" s="1901">
        <f t="shared" si="8"/>
        <v>44.4382078531158</v>
      </c>
      <c r="P16" s="1901">
        <f t="shared" si="8"/>
        <v>12.27735368956743</v>
      </c>
      <c r="Q16" s="1901">
        <f t="shared" si="8"/>
        <v>43.28443845731677</v>
      </c>
      <c r="R16" s="1901">
        <f t="shared" si="8"/>
        <v>0</v>
      </c>
      <c r="S16" s="1902">
        <f t="shared" si="8"/>
        <v>100</v>
      </c>
    </row>
    <row r="17" spans="1:19" ht="15.75">
      <c r="A17" s="361" t="s">
        <v>752</v>
      </c>
      <c r="B17" s="1903">
        <v>0</v>
      </c>
      <c r="C17" s="1904">
        <v>132345</v>
      </c>
      <c r="D17" s="1904">
        <v>32109</v>
      </c>
      <c r="E17" s="1904">
        <v>63935</v>
      </c>
      <c r="F17" s="1904">
        <v>0</v>
      </c>
      <c r="G17" s="1905">
        <v>228389</v>
      </c>
      <c r="H17" s="1906"/>
      <c r="I17" s="1904">
        <f t="shared" si="6"/>
        <v>1393.1052631578948</v>
      </c>
      <c r="J17" s="1904">
        <f t="shared" si="6"/>
        <v>2140.6</v>
      </c>
      <c r="K17" s="1904">
        <f t="shared" si="6"/>
        <v>581.2272727272727</v>
      </c>
      <c r="L17" s="1904"/>
      <c r="M17" s="1907">
        <f t="shared" si="7"/>
        <v>1038.1318181818183</v>
      </c>
      <c r="N17" s="1908">
        <f aca="true" t="shared" si="9" ref="N17:S17">B17/228389*100</f>
        <v>0</v>
      </c>
      <c r="O17" s="1909">
        <f t="shared" si="9"/>
        <v>57.947186598303766</v>
      </c>
      <c r="P17" s="1909">
        <f t="shared" si="9"/>
        <v>14.058908266159929</v>
      </c>
      <c r="Q17" s="1909">
        <f t="shared" si="9"/>
        <v>27.993905135536302</v>
      </c>
      <c r="R17" s="1909">
        <f t="shared" si="9"/>
        <v>0</v>
      </c>
      <c r="S17" s="1910">
        <f t="shared" si="9"/>
        <v>100</v>
      </c>
    </row>
    <row r="18" spans="1:19" ht="15.75">
      <c r="A18" s="361" t="s">
        <v>191</v>
      </c>
      <c r="B18" s="1903">
        <v>0</v>
      </c>
      <c r="C18" s="1904">
        <v>82609</v>
      </c>
      <c r="D18" s="1904">
        <v>16090</v>
      </c>
      <c r="E18" s="1904">
        <v>40018</v>
      </c>
      <c r="F18" s="1904">
        <v>0</v>
      </c>
      <c r="G18" s="1905">
        <v>138717</v>
      </c>
      <c r="H18" s="1906"/>
      <c r="I18" s="1904">
        <f t="shared" si="6"/>
        <v>1376.8166666666666</v>
      </c>
      <c r="J18" s="1904">
        <f t="shared" si="6"/>
        <v>1340.8333333333333</v>
      </c>
      <c r="K18" s="1904">
        <f t="shared" si="6"/>
        <v>800.36</v>
      </c>
      <c r="L18" s="1904"/>
      <c r="M18" s="1907">
        <f t="shared" si="7"/>
        <v>1137.0245901639344</v>
      </c>
      <c r="N18" s="1908">
        <f aca="true" t="shared" si="10" ref="N18:S18">B18/138717*100</f>
        <v>0</v>
      </c>
      <c r="O18" s="1909">
        <f t="shared" si="10"/>
        <v>59.55218178017114</v>
      </c>
      <c r="P18" s="1909">
        <f t="shared" si="10"/>
        <v>11.599155114369545</v>
      </c>
      <c r="Q18" s="1909">
        <f t="shared" si="10"/>
        <v>28.848663105459316</v>
      </c>
      <c r="R18" s="1909">
        <f t="shared" si="10"/>
        <v>0</v>
      </c>
      <c r="S18" s="1910">
        <f t="shared" si="10"/>
        <v>100</v>
      </c>
    </row>
    <row r="19" spans="1:19" ht="15.75">
      <c r="A19" s="361" t="s">
        <v>754</v>
      </c>
      <c r="B19" s="1903">
        <v>924</v>
      </c>
      <c r="C19" s="1904">
        <v>214212</v>
      </c>
      <c r="D19" s="1904">
        <v>24479</v>
      </c>
      <c r="E19" s="1904">
        <v>90116</v>
      </c>
      <c r="F19" s="1904">
        <v>643</v>
      </c>
      <c r="G19" s="1905">
        <v>330374</v>
      </c>
      <c r="H19" s="1906">
        <f>B19/B8</f>
        <v>924</v>
      </c>
      <c r="I19" s="1904">
        <f t="shared" si="6"/>
        <v>2001.981308411215</v>
      </c>
      <c r="J19" s="1904">
        <f t="shared" si="6"/>
        <v>1529.9375</v>
      </c>
      <c r="K19" s="1904">
        <f t="shared" si="6"/>
        <v>648.31654676259</v>
      </c>
      <c r="L19" s="1904">
        <f>F19/F8</f>
        <v>321.5</v>
      </c>
      <c r="M19" s="1907">
        <f t="shared" si="7"/>
        <v>1246.6943396226416</v>
      </c>
      <c r="N19" s="1908">
        <f aca="true" t="shared" si="11" ref="N19:S19">B19/330374*100</f>
        <v>0.27968302590397554</v>
      </c>
      <c r="O19" s="1909">
        <f t="shared" si="11"/>
        <v>64.83924279755671</v>
      </c>
      <c r="P19" s="1909">
        <f t="shared" si="11"/>
        <v>7.409481375653047</v>
      </c>
      <c r="Q19" s="1909">
        <f t="shared" si="11"/>
        <v>27.27696489433188</v>
      </c>
      <c r="R19" s="1909">
        <f t="shared" si="11"/>
        <v>0.19462790655438986</v>
      </c>
      <c r="S19" s="1910">
        <f t="shared" si="11"/>
        <v>100</v>
      </c>
    </row>
    <row r="20" spans="1:19" ht="15.75">
      <c r="A20" s="361" t="s">
        <v>755</v>
      </c>
      <c r="B20" s="1903">
        <v>0</v>
      </c>
      <c r="C20" s="1904">
        <v>156960</v>
      </c>
      <c r="D20" s="1904">
        <v>4888</v>
      </c>
      <c r="E20" s="1904">
        <v>44107</v>
      </c>
      <c r="F20" s="1904">
        <v>56</v>
      </c>
      <c r="G20" s="1905">
        <v>206011</v>
      </c>
      <c r="H20" s="1906"/>
      <c r="I20" s="1904">
        <f t="shared" si="6"/>
        <v>1891.0843373493976</v>
      </c>
      <c r="J20" s="1904">
        <f t="shared" si="6"/>
        <v>4888</v>
      </c>
      <c r="K20" s="1904">
        <f t="shared" si="6"/>
        <v>1260.2</v>
      </c>
      <c r="L20" s="1904">
        <f>F20/F9</f>
        <v>56</v>
      </c>
      <c r="M20" s="1907">
        <f t="shared" si="7"/>
        <v>1716.7583333333334</v>
      </c>
      <c r="N20" s="1908">
        <f aca="true" t="shared" si="12" ref="N20:S20">B20/206011*100</f>
        <v>0</v>
      </c>
      <c r="O20" s="1909">
        <f t="shared" si="12"/>
        <v>76.19010635354422</v>
      </c>
      <c r="P20" s="1909">
        <f t="shared" si="12"/>
        <v>2.3726888370038495</v>
      </c>
      <c r="Q20" s="1909">
        <f t="shared" si="12"/>
        <v>21.410021794952698</v>
      </c>
      <c r="R20" s="1909">
        <f t="shared" si="12"/>
        <v>0.02718301449922577</v>
      </c>
      <c r="S20" s="1910">
        <f t="shared" si="12"/>
        <v>100</v>
      </c>
    </row>
    <row r="21" spans="1:19" ht="15.75">
      <c r="A21" s="361" t="s">
        <v>192</v>
      </c>
      <c r="B21" s="1903">
        <v>0</v>
      </c>
      <c r="C21" s="1904">
        <v>172990</v>
      </c>
      <c r="D21" s="1904">
        <v>24976</v>
      </c>
      <c r="E21" s="1904">
        <v>113173</v>
      </c>
      <c r="F21" s="1904">
        <v>0</v>
      </c>
      <c r="G21" s="1905">
        <v>311139</v>
      </c>
      <c r="H21" s="1906"/>
      <c r="I21" s="1904">
        <f t="shared" si="6"/>
        <v>1616.728971962617</v>
      </c>
      <c r="J21" s="1904">
        <f t="shared" si="6"/>
        <v>1921.2307692307693</v>
      </c>
      <c r="K21" s="1904">
        <f t="shared" si="6"/>
        <v>1143.1616161616162</v>
      </c>
      <c r="L21" s="1904"/>
      <c r="M21" s="1907">
        <f t="shared" si="7"/>
        <v>1420.7260273972602</v>
      </c>
      <c r="N21" s="1908">
        <f aca="true" t="shared" si="13" ref="N21:S21">B21/311139*100</f>
        <v>0</v>
      </c>
      <c r="O21" s="1909">
        <f t="shared" si="13"/>
        <v>55.598944523187384</v>
      </c>
      <c r="P21" s="1909">
        <f t="shared" si="13"/>
        <v>8.027280411648812</v>
      </c>
      <c r="Q21" s="1909">
        <f t="shared" si="13"/>
        <v>36.3737750651638</v>
      </c>
      <c r="R21" s="1909">
        <f t="shared" si="13"/>
        <v>0</v>
      </c>
      <c r="S21" s="1910">
        <f t="shared" si="13"/>
        <v>100</v>
      </c>
    </row>
    <row r="22" spans="1:19" ht="15.75">
      <c r="A22" s="361" t="s">
        <v>193</v>
      </c>
      <c r="B22" s="1903">
        <v>0</v>
      </c>
      <c r="C22" s="1904">
        <v>197383</v>
      </c>
      <c r="D22" s="1904">
        <v>11976</v>
      </c>
      <c r="E22" s="1904">
        <v>90568</v>
      </c>
      <c r="F22" s="1904">
        <v>0</v>
      </c>
      <c r="G22" s="1905">
        <v>299927</v>
      </c>
      <c r="H22" s="1906"/>
      <c r="I22" s="1904">
        <f t="shared" si="6"/>
        <v>1518.3307692307692</v>
      </c>
      <c r="J22" s="1904">
        <f t="shared" si="6"/>
        <v>1996</v>
      </c>
      <c r="K22" s="1904">
        <f t="shared" si="6"/>
        <v>1118.1234567901236</v>
      </c>
      <c r="L22" s="1904"/>
      <c r="M22" s="1907">
        <f t="shared" si="7"/>
        <v>1382.152073732719</v>
      </c>
      <c r="N22" s="1908">
        <f aca="true" t="shared" si="14" ref="N22:S22">B22/299927*100</f>
        <v>0</v>
      </c>
      <c r="O22" s="1909">
        <f t="shared" si="14"/>
        <v>65.81034718448156</v>
      </c>
      <c r="P22" s="1909">
        <f t="shared" si="14"/>
        <v>3.9929716230949532</v>
      </c>
      <c r="Q22" s="1909">
        <f t="shared" si="14"/>
        <v>30.19668119242349</v>
      </c>
      <c r="R22" s="1909">
        <f t="shared" si="14"/>
        <v>0</v>
      </c>
      <c r="S22" s="1910">
        <f t="shared" si="14"/>
        <v>100</v>
      </c>
    </row>
    <row r="23" spans="1:19" ht="15.75">
      <c r="A23" s="361" t="s">
        <v>758</v>
      </c>
      <c r="B23" s="1903">
        <v>0</v>
      </c>
      <c r="C23" s="1904">
        <v>134112</v>
      </c>
      <c r="D23" s="1904">
        <v>49334</v>
      </c>
      <c r="E23" s="1904">
        <v>76881</v>
      </c>
      <c r="F23" s="1904">
        <v>0</v>
      </c>
      <c r="G23" s="1905">
        <v>260327</v>
      </c>
      <c r="H23" s="1906"/>
      <c r="I23" s="1904">
        <f t="shared" si="6"/>
        <v>1615.8072289156626</v>
      </c>
      <c r="J23" s="1904">
        <f t="shared" si="6"/>
        <v>3083.375</v>
      </c>
      <c r="K23" s="1904">
        <f t="shared" si="6"/>
        <v>1082.8309859154929</v>
      </c>
      <c r="L23" s="1904"/>
      <c r="M23" s="1907">
        <f t="shared" si="7"/>
        <v>1531.335294117647</v>
      </c>
      <c r="N23" s="1908">
        <f aca="true" t="shared" si="15" ref="N23:S23">B23/260327*100</f>
        <v>0</v>
      </c>
      <c r="O23" s="1909">
        <f t="shared" si="15"/>
        <v>51.51674624606745</v>
      </c>
      <c r="P23" s="1909">
        <f t="shared" si="15"/>
        <v>18.9507811329597</v>
      </c>
      <c r="Q23" s="1909">
        <f t="shared" si="15"/>
        <v>29.532472620972854</v>
      </c>
      <c r="R23" s="1909">
        <f t="shared" si="15"/>
        <v>0</v>
      </c>
      <c r="S23" s="1910">
        <f t="shared" si="15"/>
        <v>100</v>
      </c>
    </row>
    <row r="24" spans="1:19" ht="16.5" thickBot="1">
      <c r="A24" s="1892" t="s">
        <v>194</v>
      </c>
      <c r="B24" s="1911">
        <v>924</v>
      </c>
      <c r="C24" s="137">
        <v>1126238</v>
      </c>
      <c r="D24" s="137">
        <v>173695</v>
      </c>
      <c r="E24" s="137">
        <v>553500</v>
      </c>
      <c r="F24" s="137">
        <v>699</v>
      </c>
      <c r="G24" s="1912">
        <v>1855056</v>
      </c>
      <c r="H24" s="1913">
        <f>B24/B13</f>
        <v>924</v>
      </c>
      <c r="I24" s="137">
        <f t="shared" si="6"/>
        <v>1620.4863309352518</v>
      </c>
      <c r="J24" s="137">
        <f t="shared" si="6"/>
        <v>1973.8068181818182</v>
      </c>
      <c r="K24" s="137">
        <f t="shared" si="6"/>
        <v>898.538961038961</v>
      </c>
      <c r="L24" s="137">
        <f>F24/F13</f>
        <v>233</v>
      </c>
      <c r="M24" s="1914">
        <f t="shared" si="7"/>
        <v>1322.2066999287242</v>
      </c>
      <c r="N24" s="1915">
        <f aca="true" t="shared" si="16" ref="N24:S24">B24/1855056*100</f>
        <v>0.04980981706212643</v>
      </c>
      <c r="O24" s="1916">
        <f t="shared" si="16"/>
        <v>60.71180600477829</v>
      </c>
      <c r="P24" s="1916">
        <f t="shared" si="16"/>
        <v>9.363329193296591</v>
      </c>
      <c r="Q24" s="1916">
        <f t="shared" si="16"/>
        <v>29.837374181695864</v>
      </c>
      <c r="R24" s="1916">
        <f t="shared" si="16"/>
        <v>0.03768080316712811</v>
      </c>
      <c r="S24" s="1917">
        <f t="shared" si="16"/>
        <v>100</v>
      </c>
    </row>
    <row r="25" s="51" customFormat="1" ht="12.75">
      <c r="A25" s="51" t="s">
        <v>198</v>
      </c>
    </row>
    <row r="26" s="51" customFormat="1" ht="12.75">
      <c r="A26" s="51" t="s">
        <v>199</v>
      </c>
    </row>
    <row r="27" spans="1:4" s="51" customFormat="1" ht="12.75">
      <c r="A27" s="51" t="s">
        <v>200</v>
      </c>
      <c r="D27" s="1017"/>
    </row>
    <row r="28" s="51" customFormat="1" ht="12.75">
      <c r="A28" s="51" t="s">
        <v>201</v>
      </c>
    </row>
  </sheetData>
  <mergeCells count="9">
    <mergeCell ref="A14:A15"/>
    <mergeCell ref="B14:G14"/>
    <mergeCell ref="H14:M14"/>
    <mergeCell ref="N14:S14"/>
    <mergeCell ref="R2:S2"/>
    <mergeCell ref="A3:A4"/>
    <mergeCell ref="B3:G3"/>
    <mergeCell ref="H3:M3"/>
    <mergeCell ref="N3:S3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28">
      <selection activeCell="C50" sqref="C50"/>
    </sheetView>
  </sheetViews>
  <sheetFormatPr defaultColWidth="9.00390625" defaultRowHeight="12.75"/>
  <cols>
    <col min="1" max="1" width="55.875" style="168" customWidth="1"/>
    <col min="2" max="2" width="32.25390625" style="1942" customWidth="1"/>
    <col min="3" max="7" width="9.125" style="168" customWidth="1"/>
    <col min="8" max="16384" width="8.875" style="33" customWidth="1"/>
  </cols>
  <sheetData>
    <row r="1" spans="1:7" s="34" customFormat="1" ht="13.5" customHeight="1">
      <c r="A1" s="1918" t="s">
        <v>202</v>
      </c>
      <c r="B1" s="1919"/>
      <c r="C1" s="1918"/>
      <c r="D1" s="1918"/>
      <c r="E1" s="1918"/>
      <c r="F1" s="1918"/>
      <c r="G1" s="1918"/>
    </row>
    <row r="2" ht="14.25" customHeight="1" thickBot="1">
      <c r="B2" s="1920" t="s">
        <v>203</v>
      </c>
    </row>
    <row r="3" spans="1:7" s="1923" customFormat="1" ht="15.75" customHeight="1" thickBot="1">
      <c r="A3" s="1102" t="s">
        <v>204</v>
      </c>
      <c r="B3" s="1921" t="s">
        <v>205</v>
      </c>
      <c r="C3" s="1922"/>
      <c r="D3" s="1922"/>
      <c r="E3" s="1922"/>
      <c r="F3" s="1922"/>
      <c r="G3" s="1922"/>
    </row>
    <row r="4" spans="1:7" s="1923" customFormat="1" ht="13.5" customHeight="1">
      <c r="A4" s="1924"/>
      <c r="B4" s="1925"/>
      <c r="C4" s="1922"/>
      <c r="D4" s="1922"/>
      <c r="E4" s="1922"/>
      <c r="F4" s="1922"/>
      <c r="G4" s="1922"/>
    </row>
    <row r="5" spans="1:7" s="34" customFormat="1" ht="13.5" customHeight="1">
      <c r="A5" s="1926" t="s">
        <v>206</v>
      </c>
      <c r="B5" s="1927">
        <v>90814</v>
      </c>
      <c r="C5" s="1928"/>
      <c r="D5" s="1918"/>
      <c r="E5" s="1918"/>
      <c r="F5" s="1918"/>
      <c r="G5" s="1918"/>
    </row>
    <row r="6" spans="1:7" s="34" customFormat="1" ht="13.5" customHeight="1">
      <c r="A6" s="97"/>
      <c r="B6" s="1929"/>
      <c r="C6" s="1928"/>
      <c r="D6" s="1918"/>
      <c r="E6" s="1918"/>
      <c r="F6" s="1918"/>
      <c r="G6" s="1918"/>
    </row>
    <row r="7" spans="1:3" ht="13.5" customHeight="1">
      <c r="A7" s="97" t="s">
        <v>207</v>
      </c>
      <c r="B7" s="1929">
        <v>552877</v>
      </c>
      <c r="C7" s="1930"/>
    </row>
    <row r="8" spans="1:3" ht="13.5" customHeight="1">
      <c r="A8" s="97" t="s">
        <v>208</v>
      </c>
      <c r="B8" s="1929">
        <v>0</v>
      </c>
      <c r="C8" s="1930"/>
    </row>
    <row r="9" spans="1:3" ht="13.5" customHeight="1">
      <c r="A9" s="97" t="s">
        <v>209</v>
      </c>
      <c r="B9" s="1929">
        <v>3759</v>
      </c>
      <c r="C9" s="1930"/>
    </row>
    <row r="10" spans="1:7" ht="13.5" customHeight="1">
      <c r="A10" s="97" t="s">
        <v>210</v>
      </c>
      <c r="B10" s="1929">
        <v>116197</v>
      </c>
      <c r="C10" s="1930"/>
      <c r="D10" s="1920"/>
      <c r="E10" s="1920"/>
      <c r="F10" s="1930"/>
      <c r="G10" s="736"/>
    </row>
    <row r="11" spans="1:7" ht="13.5" customHeight="1">
      <c r="A11" s="97" t="s">
        <v>211</v>
      </c>
      <c r="B11" s="1929">
        <v>0</v>
      </c>
      <c r="C11" s="1930"/>
      <c r="D11" s="1920"/>
      <c r="E11" s="1920"/>
      <c r="F11" s="1920"/>
      <c r="G11" s="736"/>
    </row>
    <row r="12" spans="1:6" ht="13.5" customHeight="1">
      <c r="A12" s="97" t="s">
        <v>212</v>
      </c>
      <c r="B12" s="1929">
        <v>26220</v>
      </c>
      <c r="C12" s="1930"/>
      <c r="D12" s="1920"/>
      <c r="E12" s="1920"/>
      <c r="F12" s="1920"/>
    </row>
    <row r="13" spans="1:3" ht="13.5" customHeight="1">
      <c r="A13" s="97" t="s">
        <v>213</v>
      </c>
      <c r="B13" s="1929">
        <v>1170</v>
      </c>
      <c r="C13" s="1930"/>
    </row>
    <row r="14" spans="1:3" ht="13.5" customHeight="1">
      <c r="A14" s="1926" t="s">
        <v>214</v>
      </c>
      <c r="B14" s="1927">
        <f>SUM(B7:B13)</f>
        <v>700223</v>
      </c>
      <c r="C14" s="1930"/>
    </row>
    <row r="15" spans="1:3" ht="13.5" customHeight="1">
      <c r="A15" s="97"/>
      <c r="B15" s="1929"/>
      <c r="C15" s="1930"/>
    </row>
    <row r="16" spans="1:7" s="1923" customFormat="1" ht="13.5" customHeight="1" thickBot="1">
      <c r="A16" s="1496" t="s">
        <v>215</v>
      </c>
      <c r="B16" s="1931">
        <f>SUM(B5+B14)</f>
        <v>791037</v>
      </c>
      <c r="C16" s="1932"/>
      <c r="D16" s="1933"/>
      <c r="E16" s="1933"/>
      <c r="F16" s="1933"/>
      <c r="G16" s="1933"/>
    </row>
    <row r="17" spans="1:7" s="1923" customFormat="1" ht="13.5" customHeight="1" thickBot="1">
      <c r="A17" s="1934"/>
      <c r="B17" s="1935"/>
      <c r="C17" s="1932"/>
      <c r="D17" s="1933"/>
      <c r="E17" s="1933"/>
      <c r="F17" s="1933"/>
      <c r="G17" s="1933"/>
    </row>
    <row r="18" spans="1:7" s="34" customFormat="1" ht="15.75" customHeight="1" thickBot="1">
      <c r="A18" s="1102" t="s">
        <v>216</v>
      </c>
      <c r="B18" s="1921" t="s">
        <v>205</v>
      </c>
      <c r="C18" s="1928"/>
      <c r="D18" s="1918"/>
      <c r="E18" s="1918"/>
      <c r="F18" s="1918"/>
      <c r="G18" s="1936"/>
    </row>
    <row r="19" spans="1:7" s="34" customFormat="1" ht="13.5" customHeight="1">
      <c r="A19" s="1926"/>
      <c r="B19" s="1937"/>
      <c r="C19" s="1928"/>
      <c r="D19" s="1918"/>
      <c r="E19" s="1918"/>
      <c r="F19" s="1918"/>
      <c r="G19" s="1918"/>
    </row>
    <row r="20" spans="1:7" s="34" customFormat="1" ht="13.5" customHeight="1">
      <c r="A20" s="1926" t="s">
        <v>217</v>
      </c>
      <c r="B20" s="1937">
        <f>SUM(B21:B24)</f>
        <v>275344</v>
      </c>
      <c r="C20" s="1928"/>
      <c r="D20" s="1918"/>
      <c r="E20" s="1918"/>
      <c r="F20" s="1918"/>
      <c r="G20" s="1918"/>
    </row>
    <row r="21" spans="1:3" ht="13.5" customHeight="1">
      <c r="A21" s="97" t="s">
        <v>218</v>
      </c>
      <c r="B21" s="1938">
        <v>12306</v>
      </c>
      <c r="C21" s="1930"/>
    </row>
    <row r="22" spans="1:6" ht="13.5" customHeight="1">
      <c r="A22" s="97" t="s">
        <v>219</v>
      </c>
      <c r="B22" s="1938">
        <v>115389</v>
      </c>
      <c r="C22" s="1930"/>
      <c r="D22" s="1920"/>
      <c r="E22" s="1920"/>
      <c r="F22" s="1920"/>
    </row>
    <row r="23" spans="1:7" ht="13.5" customHeight="1">
      <c r="A23" s="97" t="s">
        <v>220</v>
      </c>
      <c r="B23" s="1938">
        <v>147344</v>
      </c>
      <c r="C23" s="1930"/>
      <c r="D23" s="1930"/>
      <c r="E23" s="1930"/>
      <c r="F23" s="1930"/>
      <c r="G23" s="736"/>
    </row>
    <row r="24" spans="1:7" ht="13.5" customHeight="1">
      <c r="A24" s="97" t="s">
        <v>221</v>
      </c>
      <c r="B24" s="1938">
        <v>305</v>
      </c>
      <c r="C24" s="1930"/>
      <c r="D24" s="1930"/>
      <c r="E24" s="1930"/>
      <c r="F24" s="1930"/>
      <c r="G24" s="736"/>
    </row>
    <row r="25" spans="1:7" ht="13.5" customHeight="1">
      <c r="A25" s="97"/>
      <c r="B25" s="1938"/>
      <c r="C25" s="1930"/>
      <c r="D25" s="1930"/>
      <c r="E25" s="1930"/>
      <c r="F25" s="1930"/>
      <c r="G25" s="736"/>
    </row>
    <row r="26" spans="1:7" s="34" customFormat="1" ht="13.5" customHeight="1">
      <c r="A26" s="1926" t="s">
        <v>222</v>
      </c>
      <c r="B26" s="1937">
        <f>SUM(B27:B39)</f>
        <v>496146</v>
      </c>
      <c r="C26" s="1928"/>
      <c r="D26" s="1936"/>
      <c r="E26" s="1936"/>
      <c r="F26" s="1936"/>
      <c r="G26" s="1936"/>
    </row>
    <row r="27" spans="1:7" ht="13.5" customHeight="1">
      <c r="A27" s="97" t="s">
        <v>223</v>
      </c>
      <c r="B27" s="1938">
        <v>120000</v>
      </c>
      <c r="C27" s="1930"/>
      <c r="D27" s="736"/>
      <c r="E27" s="736"/>
      <c r="F27" s="736"/>
      <c r="G27" s="736"/>
    </row>
    <row r="28" spans="1:7" ht="13.5" customHeight="1">
      <c r="A28" s="97" t="s">
        <v>224</v>
      </c>
      <c r="B28" s="1938">
        <v>53062</v>
      </c>
      <c r="C28" s="1930"/>
      <c r="D28" s="736"/>
      <c r="E28" s="736"/>
      <c r="F28" s="736"/>
      <c r="G28" s="736"/>
    </row>
    <row r="29" spans="1:7" ht="13.5" customHeight="1">
      <c r="A29" s="97" t="s">
        <v>225</v>
      </c>
      <c r="B29" s="1938">
        <v>7366</v>
      </c>
      <c r="C29" s="1930"/>
      <c r="D29" s="736"/>
      <c r="E29" s="736"/>
      <c r="F29" s="736"/>
      <c r="G29" s="736"/>
    </row>
    <row r="30" spans="1:7" ht="13.5" customHeight="1">
      <c r="A30" s="97" t="s">
        <v>226</v>
      </c>
      <c r="B30" s="1938">
        <v>60619</v>
      </c>
      <c r="C30" s="1930"/>
      <c r="D30" s="736"/>
      <c r="E30" s="736"/>
      <c r="F30" s="736"/>
      <c r="G30" s="736"/>
    </row>
    <row r="31" spans="1:7" ht="13.5" customHeight="1">
      <c r="A31" s="97" t="s">
        <v>227</v>
      </c>
      <c r="B31" s="1938">
        <v>66992</v>
      </c>
      <c r="C31" s="1930"/>
      <c r="D31" s="736"/>
      <c r="E31" s="736"/>
      <c r="F31" s="736"/>
      <c r="G31" s="736"/>
    </row>
    <row r="32" spans="1:7" ht="13.5" customHeight="1">
      <c r="A32" s="97" t="s">
        <v>228</v>
      </c>
      <c r="B32" s="1938">
        <v>20911</v>
      </c>
      <c r="C32" s="1930"/>
      <c r="D32" s="736"/>
      <c r="E32" s="736"/>
      <c r="F32" s="736"/>
      <c r="G32" s="736"/>
    </row>
    <row r="33" spans="1:7" ht="13.5" customHeight="1">
      <c r="A33" s="97" t="s">
        <v>229</v>
      </c>
      <c r="B33" s="1938">
        <v>994</v>
      </c>
      <c r="C33" s="1930"/>
      <c r="D33" s="736"/>
      <c r="E33" s="736"/>
      <c r="F33" s="736"/>
      <c r="G33" s="736"/>
    </row>
    <row r="34" spans="1:7" ht="13.5" customHeight="1">
      <c r="A34" s="97" t="s">
        <v>230</v>
      </c>
      <c r="B34" s="1938">
        <v>1236</v>
      </c>
      <c r="C34" s="1930"/>
      <c r="D34" s="736"/>
      <c r="E34" s="736"/>
      <c r="F34" s="736"/>
      <c r="G34" s="736"/>
    </row>
    <row r="35" spans="1:7" ht="13.5" customHeight="1">
      <c r="A35" s="97" t="s">
        <v>231</v>
      </c>
      <c r="B35" s="1938">
        <v>42072</v>
      </c>
      <c r="C35" s="1930"/>
      <c r="D35" s="736"/>
      <c r="E35" s="736"/>
      <c r="F35" s="736"/>
      <c r="G35" s="736"/>
    </row>
    <row r="36" spans="1:7" ht="13.5" customHeight="1">
      <c r="A36" s="97" t="s">
        <v>232</v>
      </c>
      <c r="B36" s="1938">
        <v>548</v>
      </c>
      <c r="C36" s="1930"/>
      <c r="D36" s="736"/>
      <c r="E36" s="736"/>
      <c r="F36" s="736"/>
      <c r="G36" s="736"/>
    </row>
    <row r="37" spans="1:5" ht="13.5" customHeight="1">
      <c r="A37" s="97" t="s">
        <v>233</v>
      </c>
      <c r="B37" s="1938">
        <v>-118</v>
      </c>
      <c r="C37" s="1930"/>
      <c r="E37" s="736"/>
    </row>
    <row r="38" spans="1:5" ht="13.5" customHeight="1">
      <c r="A38" s="97" t="s">
        <v>221</v>
      </c>
      <c r="B38" s="1938">
        <v>2945</v>
      </c>
      <c r="C38" s="1930"/>
      <c r="E38" s="736"/>
    </row>
    <row r="39" spans="1:7" ht="13.5" customHeight="1">
      <c r="A39" s="97" t="s">
        <v>234</v>
      </c>
      <c r="B39" s="1938">
        <v>119519</v>
      </c>
      <c r="C39" s="1930"/>
      <c r="D39" s="736"/>
      <c r="E39" s="736"/>
      <c r="F39" s="736"/>
      <c r="G39" s="736"/>
    </row>
    <row r="40" spans="1:7" ht="13.5" customHeight="1">
      <c r="A40" s="97"/>
      <c r="B40" s="1938"/>
      <c r="C40" s="1930"/>
      <c r="D40" s="736"/>
      <c r="E40" s="736"/>
      <c r="F40" s="736"/>
      <c r="G40" s="736"/>
    </row>
    <row r="41" spans="1:8" s="34" customFormat="1" ht="15" customHeight="1" thickBot="1">
      <c r="A41" s="1493" t="s">
        <v>235</v>
      </c>
      <c r="B41" s="1939">
        <f>B20+B26</f>
        <v>771490</v>
      </c>
      <c r="C41" s="1928"/>
      <c r="D41" s="1918"/>
      <c r="E41" s="1918"/>
      <c r="F41" s="1918"/>
      <c r="G41" s="1918"/>
      <c r="H41" s="33"/>
    </row>
    <row r="42" spans="1:8" s="34" customFormat="1" ht="13.5" customHeight="1" thickBot="1">
      <c r="A42" s="1918"/>
      <c r="B42" s="1940"/>
      <c r="C42" s="1928"/>
      <c r="D42" s="168"/>
      <c r="E42" s="168"/>
      <c r="F42" s="168"/>
      <c r="G42" s="168"/>
      <c r="H42" s="33"/>
    </row>
    <row r="43" spans="1:7" s="34" customFormat="1" ht="16.5" customHeight="1" thickBot="1">
      <c r="A43" s="1102" t="s">
        <v>236</v>
      </c>
      <c r="B43" s="1941">
        <f>B16-B41</f>
        <v>19547</v>
      </c>
      <c r="C43" s="1928"/>
      <c r="D43" s="1918"/>
      <c r="E43" s="1918"/>
      <c r="F43" s="1918"/>
      <c r="G43" s="1918"/>
    </row>
    <row r="44" ht="16.5" thickBot="1">
      <c r="A44" s="33"/>
    </row>
    <row r="45" spans="1:2" ht="19.5" customHeight="1" thickBot="1">
      <c r="A45" s="1102" t="s">
        <v>237</v>
      </c>
      <c r="B45" s="1941">
        <v>20433</v>
      </c>
    </row>
    <row r="46" ht="16.5" thickBot="1"/>
    <row r="47" spans="1:7" s="34" customFormat="1" ht="15.75" customHeight="1" thickBot="1">
      <c r="A47" s="1102" t="s">
        <v>238</v>
      </c>
      <c r="B47" s="1941">
        <f>B43+B45</f>
        <v>39980</v>
      </c>
      <c r="C47" s="1928"/>
      <c r="D47" s="1918"/>
      <c r="E47" s="1918"/>
      <c r="F47" s="1918"/>
      <c r="G47" s="1918"/>
    </row>
    <row r="48" ht="15.75">
      <c r="A48" s="1943" t="s">
        <v>239</v>
      </c>
    </row>
    <row r="49" ht="15.75">
      <c r="A49" s="1017" t="s">
        <v>240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C13" sqref="C13"/>
    </sheetView>
  </sheetViews>
  <sheetFormatPr defaultColWidth="9.00390625" defaultRowHeight="12.75"/>
  <cols>
    <col min="1" max="1" width="44.75390625" style="0" customWidth="1"/>
  </cols>
  <sheetData>
    <row r="1" spans="1:10" ht="15.75">
      <c r="A1" s="34" t="s">
        <v>487</v>
      </c>
      <c r="B1" s="34"/>
      <c r="C1" s="34"/>
      <c r="D1" s="34"/>
      <c r="E1" s="33"/>
      <c r="F1" s="33"/>
      <c r="G1" s="33"/>
      <c r="H1" s="33"/>
      <c r="I1" s="33"/>
      <c r="J1" s="33"/>
    </row>
    <row r="2" spans="1:10" ht="15.75">
      <c r="A2" s="33" t="s">
        <v>488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>
      <c r="A3" s="33" t="s">
        <v>404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6.5" thickBot="1">
      <c r="A4" s="33"/>
      <c r="B4" s="33"/>
      <c r="C4" s="33"/>
      <c r="D4" s="33"/>
      <c r="E4" s="33"/>
      <c r="F4" s="33"/>
      <c r="G4" s="33"/>
      <c r="H4" s="33"/>
      <c r="I4" s="3" t="s">
        <v>489</v>
      </c>
      <c r="J4" s="33"/>
    </row>
    <row r="5" spans="1:10" ht="15.75">
      <c r="A5" s="142" t="s">
        <v>406</v>
      </c>
      <c r="B5" s="171" t="s">
        <v>490</v>
      </c>
      <c r="C5" s="211" t="s">
        <v>472</v>
      </c>
      <c r="D5" s="171" t="s">
        <v>490</v>
      </c>
      <c r="E5" s="171" t="s">
        <v>472</v>
      </c>
      <c r="F5" s="212" t="s">
        <v>490</v>
      </c>
      <c r="G5" s="171" t="s">
        <v>472</v>
      </c>
      <c r="H5" s="212" t="s">
        <v>490</v>
      </c>
      <c r="I5" s="213" t="s">
        <v>475</v>
      </c>
      <c r="J5" s="33"/>
    </row>
    <row r="6" spans="1:10" ht="15.75">
      <c r="A6" s="150"/>
      <c r="B6" s="120" t="s">
        <v>477</v>
      </c>
      <c r="C6" s="121" t="s">
        <v>478</v>
      </c>
      <c r="D6" s="120" t="s">
        <v>477</v>
      </c>
      <c r="E6" s="120" t="s">
        <v>478</v>
      </c>
      <c r="F6" s="175" t="s">
        <v>477</v>
      </c>
      <c r="G6" s="120" t="s">
        <v>478</v>
      </c>
      <c r="H6" s="175" t="s">
        <v>477</v>
      </c>
      <c r="I6" s="122" t="s">
        <v>478</v>
      </c>
      <c r="J6" s="33"/>
    </row>
    <row r="7" spans="1:10" ht="15.75">
      <c r="A7" s="150"/>
      <c r="B7" s="120" t="s">
        <v>491</v>
      </c>
      <c r="C7" s="121"/>
      <c r="D7" s="120" t="s">
        <v>491</v>
      </c>
      <c r="E7" s="120"/>
      <c r="F7" s="175" t="s">
        <v>491</v>
      </c>
      <c r="G7" s="120"/>
      <c r="H7" s="175" t="s">
        <v>491</v>
      </c>
      <c r="I7" s="122"/>
      <c r="J7" s="33"/>
    </row>
    <row r="8" spans="1:10" ht="16.5" thickBot="1">
      <c r="A8" s="164"/>
      <c r="B8" s="149" t="s">
        <v>492</v>
      </c>
      <c r="C8" s="214"/>
      <c r="D8" s="149" t="s">
        <v>493</v>
      </c>
      <c r="E8" s="149"/>
      <c r="F8" s="215" t="s">
        <v>494</v>
      </c>
      <c r="G8" s="149"/>
      <c r="H8" s="215" t="s">
        <v>495</v>
      </c>
      <c r="I8" s="216"/>
      <c r="J8" s="33"/>
    </row>
    <row r="9" spans="1:10" ht="18.75">
      <c r="A9" s="150" t="s">
        <v>413</v>
      </c>
      <c r="B9" s="71">
        <v>3410</v>
      </c>
      <c r="C9" s="217">
        <v>106.8</v>
      </c>
      <c r="D9" s="71">
        <v>4481</v>
      </c>
      <c r="E9" s="72">
        <v>85.1</v>
      </c>
      <c r="F9" s="183">
        <v>9076</v>
      </c>
      <c r="G9" s="72">
        <f>F9/F19*100</f>
        <v>76.50033715441673</v>
      </c>
      <c r="H9" s="183">
        <v>9842</v>
      </c>
      <c r="I9" s="218">
        <f>H9/H19*100</f>
        <v>76.11166963111901</v>
      </c>
      <c r="J9" s="33"/>
    </row>
    <row r="10" spans="1:10" ht="18.75">
      <c r="A10" s="150" t="s">
        <v>496</v>
      </c>
      <c r="B10" s="71">
        <v>3483</v>
      </c>
      <c r="C10" s="217">
        <v>109</v>
      </c>
      <c r="D10" s="71">
        <v>4548</v>
      </c>
      <c r="E10" s="72">
        <v>86.4</v>
      </c>
      <c r="F10" s="183">
        <v>9023</v>
      </c>
      <c r="G10" s="72">
        <f>F10/F19*100</f>
        <v>76.05360755225894</v>
      </c>
      <c r="H10" s="183">
        <v>9835</v>
      </c>
      <c r="I10" s="218">
        <f>H10/H19*100</f>
        <v>76.05753615342974</v>
      </c>
      <c r="J10" s="33"/>
    </row>
    <row r="11" spans="1:10" ht="18.75">
      <c r="A11" s="150" t="s">
        <v>497</v>
      </c>
      <c r="B11" s="71">
        <v>3212</v>
      </c>
      <c r="C11" s="217">
        <v>100.6</v>
      </c>
      <c r="D11" s="71">
        <v>4437</v>
      </c>
      <c r="E11" s="72">
        <v>84.3</v>
      </c>
      <c r="F11" s="183">
        <v>9654</v>
      </c>
      <c r="G11" s="72">
        <f>F11/F19*100</f>
        <v>81.37221847606205</v>
      </c>
      <c r="H11" s="183">
        <v>11906</v>
      </c>
      <c r="I11" s="218">
        <f>H11/H19*100</f>
        <v>92.07331219549918</v>
      </c>
      <c r="J11" s="33"/>
    </row>
    <row r="12" spans="1:10" ht="18.75">
      <c r="A12" s="150" t="s">
        <v>416</v>
      </c>
      <c r="B12" s="71">
        <v>3024</v>
      </c>
      <c r="C12" s="217">
        <v>94.7</v>
      </c>
      <c r="D12" s="71">
        <v>5131</v>
      </c>
      <c r="E12" s="72">
        <v>97.5</v>
      </c>
      <c r="F12" s="183">
        <v>11381</v>
      </c>
      <c r="G12" s="72">
        <f>F12/F19*100</f>
        <v>95.92886041807148</v>
      </c>
      <c r="H12" s="183">
        <v>12566</v>
      </c>
      <c r="I12" s="218">
        <f>H12/H19*100</f>
        <v>97.17732580620215</v>
      </c>
      <c r="J12" s="33"/>
    </row>
    <row r="13" spans="1:10" ht="18.75">
      <c r="A13" s="150" t="s">
        <v>417</v>
      </c>
      <c r="B13" s="71">
        <v>3117</v>
      </c>
      <c r="C13" s="217">
        <v>97.6</v>
      </c>
      <c r="D13" s="71">
        <v>5049</v>
      </c>
      <c r="E13" s="72">
        <v>95.9</v>
      </c>
      <c r="F13" s="183">
        <v>10590</v>
      </c>
      <c r="G13" s="72">
        <f>F13/F19*100</f>
        <v>89.26163182737695</v>
      </c>
      <c r="H13" s="183">
        <v>11027</v>
      </c>
      <c r="I13" s="218">
        <f>H13/H19*100</f>
        <v>85.27569406851751</v>
      </c>
      <c r="J13" s="33"/>
    </row>
    <row r="14" spans="1:10" ht="18.75">
      <c r="A14" s="150" t="s">
        <v>498</v>
      </c>
      <c r="B14" s="71">
        <v>3408</v>
      </c>
      <c r="C14" s="217">
        <v>106.7</v>
      </c>
      <c r="D14" s="71">
        <v>5533</v>
      </c>
      <c r="E14" s="72">
        <v>105.1</v>
      </c>
      <c r="F14" s="183">
        <v>12037</v>
      </c>
      <c r="G14" s="72">
        <f>F14/F19*100</f>
        <v>101.45819285232636</v>
      </c>
      <c r="H14" s="183">
        <v>13266</v>
      </c>
      <c r="I14" s="218">
        <f>H14/H19*100</f>
        <v>102.59067357512954</v>
      </c>
      <c r="J14" s="33"/>
    </row>
    <row r="15" spans="1:10" ht="18.75">
      <c r="A15" s="150" t="s">
        <v>499</v>
      </c>
      <c r="B15" s="71">
        <v>3199</v>
      </c>
      <c r="C15" s="217">
        <v>100.2</v>
      </c>
      <c r="D15" s="71">
        <v>5496</v>
      </c>
      <c r="E15" s="72">
        <v>104.4</v>
      </c>
      <c r="F15" s="183">
        <v>12718</v>
      </c>
      <c r="G15" s="72">
        <f>F15/F19*100</f>
        <v>107.19824679703305</v>
      </c>
      <c r="H15" s="183">
        <v>14013</v>
      </c>
      <c r="I15" s="218">
        <f>H15/H19*100</f>
        <v>108.36748897997062</v>
      </c>
      <c r="J15" s="33"/>
    </row>
    <row r="16" spans="1:10" ht="18.75">
      <c r="A16" s="150" t="s">
        <v>420</v>
      </c>
      <c r="B16" s="71">
        <v>3126</v>
      </c>
      <c r="C16" s="217">
        <v>97.9</v>
      </c>
      <c r="D16" s="71">
        <v>5467</v>
      </c>
      <c r="E16" s="72">
        <v>103.9</v>
      </c>
      <c r="F16" s="183">
        <v>13216</v>
      </c>
      <c r="G16" s="72">
        <f>F16/F19*100</f>
        <v>111.39581928523263</v>
      </c>
      <c r="H16" s="183">
        <v>14515</v>
      </c>
      <c r="I16" s="218">
        <f>H16/H19*100</f>
        <v>112.2496326656871</v>
      </c>
      <c r="J16" s="33"/>
    </row>
    <row r="17" spans="1:10" ht="18.75">
      <c r="A17" s="150" t="s">
        <v>500</v>
      </c>
      <c r="B17" s="71">
        <v>3117</v>
      </c>
      <c r="C17" s="217">
        <v>97.6</v>
      </c>
      <c r="D17" s="71">
        <v>10386</v>
      </c>
      <c r="E17" s="72">
        <v>197.3</v>
      </c>
      <c r="F17" s="183">
        <v>22565</v>
      </c>
      <c r="G17" s="72">
        <f>F17/F19*100</f>
        <v>190.19723533378288</v>
      </c>
      <c r="H17" s="183">
        <v>24852</v>
      </c>
      <c r="I17" s="218">
        <f>H17/H19*100</f>
        <v>192.18931250483337</v>
      </c>
      <c r="J17" s="33"/>
    </row>
    <row r="18" spans="1:10" ht="18.75">
      <c r="A18" s="156" t="s">
        <v>422</v>
      </c>
      <c r="B18" s="219">
        <v>2730</v>
      </c>
      <c r="C18" s="220">
        <v>85.5</v>
      </c>
      <c r="D18" s="219">
        <v>3931</v>
      </c>
      <c r="E18" s="221">
        <v>74.7</v>
      </c>
      <c r="F18" s="222">
        <v>8504</v>
      </c>
      <c r="G18" s="221">
        <f>F18/F19*100</f>
        <v>71.67902899527984</v>
      </c>
      <c r="H18" s="222">
        <v>9340</v>
      </c>
      <c r="I18" s="223">
        <f>H18/H19*100</f>
        <v>72.22952594540251</v>
      </c>
      <c r="J18" s="33"/>
    </row>
    <row r="19" spans="1:10" ht="19.5" thickBot="1">
      <c r="A19" s="224" t="s">
        <v>501</v>
      </c>
      <c r="B19" s="77">
        <v>3194</v>
      </c>
      <c r="C19" s="225">
        <v>100</v>
      </c>
      <c r="D19" s="77">
        <v>5264</v>
      </c>
      <c r="E19" s="78">
        <v>100</v>
      </c>
      <c r="F19" s="226">
        <v>11864</v>
      </c>
      <c r="G19" s="227">
        <f>F19/F19*100</f>
        <v>100</v>
      </c>
      <c r="H19" s="228">
        <v>12931</v>
      </c>
      <c r="I19" s="229">
        <f>H19/H19*100</f>
        <v>100</v>
      </c>
      <c r="J19" s="33"/>
    </row>
    <row r="20" spans="1:10" ht="15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5.75">
      <c r="A21" s="51" t="s">
        <v>424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5.75">
      <c r="A22" s="51" t="s">
        <v>502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5.75">
      <c r="A23" s="51" t="s">
        <v>503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5.75">
      <c r="A24" s="51" t="s">
        <v>427</v>
      </c>
      <c r="B24" s="33"/>
      <c r="C24" s="33"/>
      <c r="D24" s="33"/>
      <c r="E24" s="33"/>
      <c r="F24" s="33"/>
      <c r="G24" s="33"/>
      <c r="H24" s="33"/>
      <c r="I24" s="33"/>
      <c r="J24" s="3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34">
      <selection activeCell="E52" sqref="E52"/>
    </sheetView>
  </sheetViews>
  <sheetFormatPr defaultColWidth="9.00390625" defaultRowHeight="12.75"/>
  <cols>
    <col min="1" max="1" width="24.00390625" style="0" customWidth="1"/>
    <col min="2" max="2" width="14.375" style="0" customWidth="1"/>
    <col min="3" max="3" width="13.75390625" style="0" customWidth="1"/>
  </cols>
  <sheetData>
    <row r="1" spans="1:5" ht="15">
      <c r="A1" s="230" t="s">
        <v>504</v>
      </c>
      <c r="B1" s="231"/>
      <c r="C1" s="31"/>
      <c r="D1" s="31"/>
      <c r="E1" s="31"/>
    </row>
    <row r="2" spans="1:5" ht="15">
      <c r="A2" s="31" t="s">
        <v>505</v>
      </c>
      <c r="B2" s="231"/>
      <c r="C2" s="31"/>
      <c r="D2" s="31"/>
      <c r="E2" s="31"/>
    </row>
    <row r="3" spans="1:5" ht="15.75" thickBot="1">
      <c r="A3" s="31"/>
      <c r="B3" s="232"/>
      <c r="C3" s="31"/>
      <c r="D3" s="31"/>
      <c r="E3" s="233" t="s">
        <v>506</v>
      </c>
    </row>
    <row r="4" spans="1:5" ht="15">
      <c r="A4" s="234" t="s">
        <v>507</v>
      </c>
      <c r="B4" s="1972" t="s">
        <v>508</v>
      </c>
      <c r="C4" s="1957"/>
      <c r="D4" s="1957"/>
      <c r="E4" s="235" t="s">
        <v>509</v>
      </c>
    </row>
    <row r="5" spans="1:5" ht="15.75" thickBot="1">
      <c r="A5" s="236"/>
      <c r="B5" s="237" t="s">
        <v>510</v>
      </c>
      <c r="C5" s="238" t="s">
        <v>511</v>
      </c>
      <c r="D5" s="238" t="s">
        <v>512</v>
      </c>
      <c r="E5" s="239"/>
    </row>
    <row r="6" spans="1:5" ht="15">
      <c r="A6" s="240" t="s">
        <v>513</v>
      </c>
      <c r="B6" s="241" t="s">
        <v>514</v>
      </c>
      <c r="C6" s="241" t="s">
        <v>514</v>
      </c>
      <c r="D6" s="241" t="s">
        <v>514</v>
      </c>
      <c r="E6" s="242" t="s">
        <v>514</v>
      </c>
    </row>
    <row r="7" spans="1:5" ht="15">
      <c r="A7" s="240" t="s">
        <v>515</v>
      </c>
      <c r="B7" s="243">
        <v>83645.1</v>
      </c>
      <c r="C7" s="243">
        <v>83645.1</v>
      </c>
      <c r="D7" s="243">
        <v>0</v>
      </c>
      <c r="E7" s="244">
        <v>100</v>
      </c>
    </row>
    <row r="8" spans="1:5" ht="15">
      <c r="A8" s="240" t="s">
        <v>516</v>
      </c>
      <c r="B8" s="243">
        <v>48033.6</v>
      </c>
      <c r="C8" s="243">
        <v>48576.4</v>
      </c>
      <c r="D8" s="243">
        <v>29826.4</v>
      </c>
      <c r="E8" s="244">
        <v>97.11</v>
      </c>
    </row>
    <row r="9" spans="1:5" ht="15">
      <c r="A9" s="240" t="s">
        <v>517</v>
      </c>
      <c r="B9" s="243">
        <v>46062</v>
      </c>
      <c r="C9" s="243">
        <v>48908.2</v>
      </c>
      <c r="D9" s="243">
        <v>20711.6</v>
      </c>
      <c r="E9" s="244">
        <v>89.91</v>
      </c>
    </row>
    <row r="10" spans="1:5" ht="15">
      <c r="A10" s="240" t="s">
        <v>518</v>
      </c>
      <c r="B10" s="243">
        <v>78450.2</v>
      </c>
      <c r="C10" s="243">
        <v>79458.4</v>
      </c>
      <c r="D10" s="243">
        <v>32673.9</v>
      </c>
      <c r="E10" s="244">
        <v>97.85</v>
      </c>
    </row>
    <row r="11" spans="1:5" ht="15">
      <c r="A11" s="240" t="s">
        <v>519</v>
      </c>
      <c r="B11" s="243">
        <v>42738.7</v>
      </c>
      <c r="C11" s="243">
        <v>46319.2</v>
      </c>
      <c r="D11" s="243">
        <v>27673.8</v>
      </c>
      <c r="E11" s="244">
        <v>80.8</v>
      </c>
    </row>
    <row r="12" spans="1:5" ht="15">
      <c r="A12" s="240" t="s">
        <v>520</v>
      </c>
      <c r="B12" s="243">
        <v>54359.6</v>
      </c>
      <c r="C12" s="243">
        <v>56317</v>
      </c>
      <c r="D12" s="243">
        <v>27079.8</v>
      </c>
      <c r="E12" s="244">
        <v>93.31</v>
      </c>
    </row>
    <row r="13" spans="1:5" ht="15">
      <c r="A13" s="240" t="s">
        <v>521</v>
      </c>
      <c r="B13" s="243">
        <v>80867.6</v>
      </c>
      <c r="C13" s="243">
        <v>81082.1</v>
      </c>
      <c r="D13" s="243">
        <v>50189.3</v>
      </c>
      <c r="E13" s="244">
        <v>99.31</v>
      </c>
    </row>
    <row r="14" spans="1:5" ht="14.25">
      <c r="A14" s="245" t="s">
        <v>522</v>
      </c>
      <c r="B14" s="246">
        <v>60231.1</v>
      </c>
      <c r="C14" s="246">
        <v>63397.4</v>
      </c>
      <c r="D14" s="246">
        <v>27965.4</v>
      </c>
      <c r="E14" s="247">
        <v>91.06</v>
      </c>
    </row>
    <row r="15" spans="1:5" ht="15">
      <c r="A15" s="240" t="s">
        <v>523</v>
      </c>
      <c r="B15" s="243">
        <v>90955.1</v>
      </c>
      <c r="C15" s="243">
        <v>92493.8</v>
      </c>
      <c r="D15" s="243">
        <v>54468</v>
      </c>
      <c r="E15" s="244">
        <v>95.95</v>
      </c>
    </row>
    <row r="16" spans="1:5" ht="15">
      <c r="A16" s="240" t="s">
        <v>524</v>
      </c>
      <c r="B16" s="243">
        <v>90779.3</v>
      </c>
      <c r="C16" s="243">
        <v>91226</v>
      </c>
      <c r="D16" s="243">
        <v>49771.7</v>
      </c>
      <c r="E16" s="244">
        <v>98.92</v>
      </c>
    </row>
    <row r="17" spans="1:5" ht="15">
      <c r="A17" s="240" t="s">
        <v>525</v>
      </c>
      <c r="B17" s="243">
        <v>59025.7</v>
      </c>
      <c r="C17" s="243">
        <v>60117.2</v>
      </c>
      <c r="D17" s="243">
        <v>35170.8</v>
      </c>
      <c r="E17" s="244">
        <v>95.62</v>
      </c>
    </row>
    <row r="18" spans="1:5" ht="15">
      <c r="A18" s="240" t="s">
        <v>526</v>
      </c>
      <c r="B18" s="243">
        <v>67369.5</v>
      </c>
      <c r="C18" s="243">
        <v>69568.7</v>
      </c>
      <c r="D18" s="243">
        <v>33494.4</v>
      </c>
      <c r="E18" s="244">
        <v>93.9</v>
      </c>
    </row>
    <row r="19" spans="1:5" ht="15">
      <c r="A19" s="240" t="s">
        <v>527</v>
      </c>
      <c r="B19" s="243">
        <v>42735.2</v>
      </c>
      <c r="C19" s="243">
        <v>45395.2</v>
      </c>
      <c r="D19" s="243">
        <v>25736.2</v>
      </c>
      <c r="E19" s="244">
        <v>86.47</v>
      </c>
    </row>
    <row r="20" spans="1:5" ht="15">
      <c r="A20" s="240" t="s">
        <v>528</v>
      </c>
      <c r="B20" s="243">
        <v>53206.8</v>
      </c>
      <c r="C20" s="243">
        <v>55763.6</v>
      </c>
      <c r="D20" s="243">
        <v>26302.7</v>
      </c>
      <c r="E20" s="244">
        <v>91.32</v>
      </c>
    </row>
    <row r="21" spans="1:5" ht="15">
      <c r="A21" s="240" t="s">
        <v>257</v>
      </c>
      <c r="B21" s="243">
        <v>73767.1</v>
      </c>
      <c r="C21" s="243">
        <v>75095.6</v>
      </c>
      <c r="D21" s="243">
        <v>24236</v>
      </c>
      <c r="E21" s="244">
        <v>97.39</v>
      </c>
    </row>
    <row r="22" spans="1:5" ht="14.25">
      <c r="A22" s="245" t="s">
        <v>529</v>
      </c>
      <c r="B22" s="246">
        <v>74222.3</v>
      </c>
      <c r="C22" s="246">
        <v>76376.4</v>
      </c>
      <c r="D22" s="246">
        <v>34162.5</v>
      </c>
      <c r="E22" s="247">
        <v>94.9</v>
      </c>
    </row>
    <row r="23" spans="1:5" ht="15">
      <c r="A23" s="240" t="s">
        <v>530</v>
      </c>
      <c r="B23" s="243">
        <v>38258.3</v>
      </c>
      <c r="C23" s="243">
        <v>44770</v>
      </c>
      <c r="D23" s="243">
        <v>13896.1</v>
      </c>
      <c r="E23" s="244">
        <v>78.91</v>
      </c>
    </row>
    <row r="24" spans="1:5" ht="15">
      <c r="A24" s="240" t="s">
        <v>531</v>
      </c>
      <c r="B24" s="243">
        <v>26373.9</v>
      </c>
      <c r="C24" s="243">
        <v>47084.8</v>
      </c>
      <c r="D24" s="243">
        <v>9304.4</v>
      </c>
      <c r="E24" s="244">
        <v>45.18</v>
      </c>
    </row>
    <row r="25" spans="1:5" ht="15">
      <c r="A25" s="240" t="s">
        <v>532</v>
      </c>
      <c r="B25" s="243">
        <v>18196.4</v>
      </c>
      <c r="C25" s="243">
        <v>20585.9</v>
      </c>
      <c r="D25" s="243">
        <v>13082.8</v>
      </c>
      <c r="E25" s="244">
        <v>68.15</v>
      </c>
    </row>
    <row r="26" spans="1:5" ht="15">
      <c r="A26" s="240" t="s">
        <v>533</v>
      </c>
      <c r="B26" s="243">
        <v>38277.8</v>
      </c>
      <c r="C26" s="243">
        <v>48104.4</v>
      </c>
      <c r="D26" s="243">
        <v>17726.2</v>
      </c>
      <c r="E26" s="244">
        <v>67.65</v>
      </c>
    </row>
    <row r="27" spans="1:5" ht="15">
      <c r="A27" s="240" t="s">
        <v>534</v>
      </c>
      <c r="B27" s="243">
        <v>55846.3</v>
      </c>
      <c r="C27" s="243">
        <v>58716.2</v>
      </c>
      <c r="D27" s="243">
        <v>26790.3</v>
      </c>
      <c r="E27" s="244">
        <v>91.01</v>
      </c>
    </row>
    <row r="28" spans="1:5" ht="15">
      <c r="A28" s="240" t="s">
        <v>535</v>
      </c>
      <c r="B28" s="243">
        <v>12561.7</v>
      </c>
      <c r="C28" s="243">
        <v>21100.1</v>
      </c>
      <c r="D28" s="243">
        <v>8589.9</v>
      </c>
      <c r="E28" s="244">
        <v>31.75</v>
      </c>
    </row>
    <row r="29" spans="1:5" ht="15">
      <c r="A29" s="240" t="s">
        <v>536</v>
      </c>
      <c r="B29" s="243">
        <v>22180.7</v>
      </c>
      <c r="C29" s="243">
        <v>33460.1</v>
      </c>
      <c r="D29" s="243">
        <v>12383.5</v>
      </c>
      <c r="E29" s="244">
        <v>46.48</v>
      </c>
    </row>
    <row r="30" spans="1:5" ht="15">
      <c r="A30" s="240" t="s">
        <v>537</v>
      </c>
      <c r="B30" s="243">
        <v>17737.4</v>
      </c>
      <c r="C30" s="243">
        <v>35974.9</v>
      </c>
      <c r="D30" s="243">
        <v>10743.1</v>
      </c>
      <c r="E30" s="244">
        <v>27.72</v>
      </c>
    </row>
    <row r="31" spans="1:5" ht="15">
      <c r="A31" s="240" t="s">
        <v>259</v>
      </c>
      <c r="B31" s="243">
        <v>27004.2</v>
      </c>
      <c r="C31" s="243">
        <v>37462.5</v>
      </c>
      <c r="D31" s="243">
        <v>12118.2</v>
      </c>
      <c r="E31" s="244">
        <v>58.74</v>
      </c>
    </row>
    <row r="32" spans="1:5" ht="14.25">
      <c r="A32" s="245" t="s">
        <v>538</v>
      </c>
      <c r="B32" s="246">
        <v>28573.1</v>
      </c>
      <c r="C32" s="246">
        <v>40188.9</v>
      </c>
      <c r="D32" s="246">
        <v>12444.7</v>
      </c>
      <c r="E32" s="247">
        <v>58.13</v>
      </c>
    </row>
    <row r="33" spans="1:5" ht="15">
      <c r="A33" s="240" t="s">
        <v>539</v>
      </c>
      <c r="B33" s="243">
        <v>76246.9</v>
      </c>
      <c r="C33" s="243">
        <v>77455.2</v>
      </c>
      <c r="D33" s="243">
        <v>51706.3</v>
      </c>
      <c r="E33" s="244">
        <v>95.31</v>
      </c>
    </row>
    <row r="34" spans="1:5" ht="15">
      <c r="A34" s="240" t="s">
        <v>540</v>
      </c>
      <c r="B34" s="243">
        <v>60936</v>
      </c>
      <c r="C34" s="243">
        <v>65237</v>
      </c>
      <c r="D34" s="243">
        <v>23745.9</v>
      </c>
      <c r="E34" s="244">
        <v>89.63</v>
      </c>
    </row>
    <row r="35" spans="1:5" ht="15">
      <c r="A35" s="240" t="s">
        <v>258</v>
      </c>
      <c r="B35" s="243">
        <v>67637.1</v>
      </c>
      <c r="C35" s="243">
        <v>68382.9</v>
      </c>
      <c r="D35" s="243">
        <v>39593.5</v>
      </c>
      <c r="E35" s="244">
        <v>97.41</v>
      </c>
    </row>
    <row r="36" spans="1:5" ht="15">
      <c r="A36" s="240" t="s">
        <v>541</v>
      </c>
      <c r="B36" s="243">
        <v>79194.9</v>
      </c>
      <c r="C36" s="243">
        <v>80569.8</v>
      </c>
      <c r="D36" s="243">
        <v>43207.3</v>
      </c>
      <c r="E36" s="244">
        <v>96.32</v>
      </c>
    </row>
    <row r="37" spans="1:5" ht="15">
      <c r="A37" s="240" t="s">
        <v>542</v>
      </c>
      <c r="B37" s="243">
        <v>78458</v>
      </c>
      <c r="C37" s="243">
        <v>78930.6</v>
      </c>
      <c r="D37" s="243">
        <v>52715</v>
      </c>
      <c r="E37" s="244">
        <v>98.2</v>
      </c>
    </row>
    <row r="38" spans="1:5" ht="15">
      <c r="A38" s="240" t="s">
        <v>543</v>
      </c>
      <c r="B38" s="243">
        <v>59629.1</v>
      </c>
      <c r="C38" s="243">
        <v>61234.7</v>
      </c>
      <c r="D38" s="243">
        <v>22070.1</v>
      </c>
      <c r="E38" s="244">
        <v>95.9</v>
      </c>
    </row>
    <row r="39" spans="1:5" ht="15">
      <c r="A39" s="240" t="s">
        <v>544</v>
      </c>
      <c r="B39" s="243">
        <v>45339.1</v>
      </c>
      <c r="C39" s="243">
        <v>51302.6</v>
      </c>
      <c r="D39" s="243">
        <v>20705.7</v>
      </c>
      <c r="E39" s="244">
        <v>80.51</v>
      </c>
    </row>
    <row r="40" spans="1:5" ht="14.25">
      <c r="A40" s="245" t="s">
        <v>545</v>
      </c>
      <c r="B40" s="246">
        <v>69065.9</v>
      </c>
      <c r="C40" s="246">
        <v>71535.1</v>
      </c>
      <c r="D40" s="246">
        <v>31264.6</v>
      </c>
      <c r="E40" s="247">
        <v>93.87</v>
      </c>
    </row>
    <row r="41" spans="1:5" ht="15">
      <c r="A41" s="240" t="s">
        <v>546</v>
      </c>
      <c r="B41" s="243">
        <v>14490.1</v>
      </c>
      <c r="C41" s="243">
        <v>25651.1</v>
      </c>
      <c r="D41" s="243">
        <v>8411.3</v>
      </c>
      <c r="E41" s="244">
        <v>35.26</v>
      </c>
    </row>
    <row r="42" spans="1:5" ht="15">
      <c r="A42" s="240" t="s">
        <v>547</v>
      </c>
      <c r="B42" s="243">
        <v>7520.4</v>
      </c>
      <c r="C42" s="243">
        <v>12894.2</v>
      </c>
      <c r="D42" s="243">
        <v>6597.4</v>
      </c>
      <c r="E42" s="244">
        <v>14.66</v>
      </c>
    </row>
    <row r="43" spans="1:5" ht="15">
      <c r="A43" s="240" t="s">
        <v>548</v>
      </c>
      <c r="B43" s="243">
        <v>8372.8</v>
      </c>
      <c r="C43" s="243">
        <v>18471.1</v>
      </c>
      <c r="D43" s="243">
        <v>6745.1</v>
      </c>
      <c r="E43" s="244">
        <v>13.88</v>
      </c>
    </row>
    <row r="44" spans="1:5" ht="15">
      <c r="A44" s="240" t="s">
        <v>549</v>
      </c>
      <c r="B44" s="243">
        <v>11212.2</v>
      </c>
      <c r="C44" s="243">
        <v>24356.8</v>
      </c>
      <c r="D44" s="243">
        <v>8190.1</v>
      </c>
      <c r="E44" s="244">
        <v>18.69</v>
      </c>
    </row>
    <row r="45" spans="1:5" ht="15">
      <c r="A45" s="240" t="s">
        <v>550</v>
      </c>
      <c r="B45" s="243">
        <v>12040</v>
      </c>
      <c r="C45" s="243">
        <v>17866.5</v>
      </c>
      <c r="D45" s="243">
        <v>9871.1</v>
      </c>
      <c r="E45" s="244">
        <v>27.13</v>
      </c>
    </row>
    <row r="46" spans="1:5" ht="15">
      <c r="A46" s="240" t="s">
        <v>551</v>
      </c>
      <c r="B46" s="243">
        <v>16977.1</v>
      </c>
      <c r="C46" s="243">
        <v>25757.6</v>
      </c>
      <c r="D46" s="243">
        <v>10505.5</v>
      </c>
      <c r="E46" s="244">
        <v>42.43</v>
      </c>
    </row>
    <row r="47" spans="1:5" ht="15">
      <c r="A47" s="240" t="s">
        <v>552</v>
      </c>
      <c r="B47" s="243">
        <v>10096.4</v>
      </c>
      <c r="C47" s="243">
        <v>15512.8</v>
      </c>
      <c r="D47" s="243">
        <v>8737.5</v>
      </c>
      <c r="E47" s="244">
        <v>20.06</v>
      </c>
    </row>
    <row r="48" spans="1:5" ht="15">
      <c r="A48" s="240" t="s">
        <v>553</v>
      </c>
      <c r="B48" s="243">
        <v>9552.7</v>
      </c>
      <c r="C48" s="243">
        <v>19110.6</v>
      </c>
      <c r="D48" s="243">
        <v>7390.9</v>
      </c>
      <c r="E48" s="244">
        <v>18.45</v>
      </c>
    </row>
    <row r="49" spans="1:5" ht="15">
      <c r="A49" s="248" t="s">
        <v>554</v>
      </c>
      <c r="B49" s="249">
        <v>19145.2</v>
      </c>
      <c r="C49" s="249">
        <v>24490.4</v>
      </c>
      <c r="D49" s="249">
        <v>13367.7</v>
      </c>
      <c r="E49" s="250">
        <v>51.94</v>
      </c>
    </row>
    <row r="50" spans="1:5" ht="15">
      <c r="A50" s="63"/>
      <c r="B50" s="251"/>
      <c r="C50" s="251"/>
      <c r="D50" s="251"/>
      <c r="E50" s="252"/>
    </row>
    <row r="51" spans="1:5" ht="15.75" thickBot="1">
      <c r="A51" s="31"/>
      <c r="B51" s="232"/>
      <c r="C51" s="31"/>
      <c r="D51" s="31"/>
      <c r="E51" s="233" t="s">
        <v>555</v>
      </c>
    </row>
    <row r="52" spans="1:5" ht="15">
      <c r="A52" s="234" t="s">
        <v>507</v>
      </c>
      <c r="B52" s="1972" t="s">
        <v>508</v>
      </c>
      <c r="C52" s="1957"/>
      <c r="D52" s="1957"/>
      <c r="E52" s="235" t="s">
        <v>509</v>
      </c>
    </row>
    <row r="53" spans="1:5" ht="15.75" thickBot="1">
      <c r="A53" s="236"/>
      <c r="B53" s="237" t="s">
        <v>510</v>
      </c>
      <c r="C53" s="238" t="s">
        <v>511</v>
      </c>
      <c r="D53" s="238" t="s">
        <v>512</v>
      </c>
      <c r="E53" s="239"/>
    </row>
    <row r="54" spans="1:5" ht="15">
      <c r="A54" s="253" t="s">
        <v>556</v>
      </c>
      <c r="B54" s="243">
        <v>9475.1</v>
      </c>
      <c r="C54" s="243">
        <v>15618</v>
      </c>
      <c r="D54" s="243">
        <v>8509.3</v>
      </c>
      <c r="E54" s="244">
        <v>13.59</v>
      </c>
    </row>
    <row r="55" spans="1:5" ht="15">
      <c r="A55" s="253" t="s">
        <v>261</v>
      </c>
      <c r="B55" s="243">
        <v>13093.8</v>
      </c>
      <c r="C55" s="243">
        <v>20907.7</v>
      </c>
      <c r="D55" s="243">
        <v>8093</v>
      </c>
      <c r="E55" s="244">
        <v>39.02</v>
      </c>
    </row>
    <row r="56" spans="1:5" ht="14.25">
      <c r="A56" s="245" t="s">
        <v>557</v>
      </c>
      <c r="B56" s="246">
        <v>11716.2</v>
      </c>
      <c r="C56" s="246">
        <v>20442</v>
      </c>
      <c r="D56" s="246">
        <v>8570.2</v>
      </c>
      <c r="E56" s="247">
        <v>26.5</v>
      </c>
    </row>
    <row r="57" spans="1:5" ht="15">
      <c r="A57" s="240" t="s">
        <v>558</v>
      </c>
      <c r="B57" s="243">
        <v>11360.9</v>
      </c>
      <c r="C57" s="243">
        <v>26693.5</v>
      </c>
      <c r="D57" s="243">
        <v>8213.4</v>
      </c>
      <c r="E57" s="244">
        <v>17.03</v>
      </c>
    </row>
    <row r="58" spans="1:5" ht="15">
      <c r="A58" s="240" t="s">
        <v>559</v>
      </c>
      <c r="B58" s="243">
        <v>10678</v>
      </c>
      <c r="C58" s="243">
        <v>19522.2</v>
      </c>
      <c r="D58" s="243">
        <v>8565.1</v>
      </c>
      <c r="E58" s="244">
        <v>19.28</v>
      </c>
    </row>
    <row r="59" spans="1:5" ht="15">
      <c r="A59" s="240" t="s">
        <v>560</v>
      </c>
      <c r="B59" s="243">
        <v>8483.3</v>
      </c>
      <c r="C59" s="243">
        <v>15606.5</v>
      </c>
      <c r="D59" s="243">
        <v>7378.8</v>
      </c>
      <c r="E59" s="244">
        <v>13.42</v>
      </c>
    </row>
    <row r="60" spans="1:5" ht="15">
      <c r="A60" s="240" t="s">
        <v>561</v>
      </c>
      <c r="B60" s="243">
        <v>12557.2</v>
      </c>
      <c r="C60" s="243">
        <v>20067.6</v>
      </c>
      <c r="D60" s="243">
        <v>9570.1</v>
      </c>
      <c r="E60" s="244">
        <v>28.46</v>
      </c>
    </row>
    <row r="61" spans="1:5" ht="15">
      <c r="A61" s="240" t="s">
        <v>562</v>
      </c>
      <c r="B61" s="243">
        <v>22004.4</v>
      </c>
      <c r="C61" s="243">
        <v>28594.6</v>
      </c>
      <c r="D61" s="243">
        <v>15111</v>
      </c>
      <c r="E61" s="244">
        <v>51.12</v>
      </c>
    </row>
    <row r="62" spans="1:5" ht="15">
      <c r="A62" s="240" t="s">
        <v>563</v>
      </c>
      <c r="B62" s="243">
        <v>25135.3</v>
      </c>
      <c r="C62" s="243">
        <v>35630.2</v>
      </c>
      <c r="D62" s="243">
        <v>14184.5</v>
      </c>
      <c r="E62" s="244">
        <v>51.06</v>
      </c>
    </row>
    <row r="63" spans="1:5" ht="15">
      <c r="A63" s="240" t="s">
        <v>564</v>
      </c>
      <c r="B63" s="243">
        <v>22087.9</v>
      </c>
      <c r="C63" s="243">
        <v>33319.3</v>
      </c>
      <c r="D63" s="243">
        <v>12929.2</v>
      </c>
      <c r="E63" s="244">
        <v>44.92</v>
      </c>
    </row>
    <row r="64" spans="1:5" ht="15">
      <c r="A64" s="240" t="s">
        <v>565</v>
      </c>
      <c r="B64" s="243">
        <v>21723.2</v>
      </c>
      <c r="C64" s="243">
        <v>33337.8</v>
      </c>
      <c r="D64" s="243">
        <v>11888.1</v>
      </c>
      <c r="E64" s="244">
        <v>45.85</v>
      </c>
    </row>
    <row r="65" spans="1:5" ht="15">
      <c r="A65" s="240" t="s">
        <v>566</v>
      </c>
      <c r="B65" s="243">
        <v>25937.5</v>
      </c>
      <c r="C65" s="243">
        <v>36046.9</v>
      </c>
      <c r="D65" s="243">
        <v>13700.7</v>
      </c>
      <c r="E65" s="244">
        <v>54.76</v>
      </c>
    </row>
    <row r="66" spans="1:5" ht="15">
      <c r="A66" s="240" t="s">
        <v>567</v>
      </c>
      <c r="B66" s="243">
        <v>30677.6</v>
      </c>
      <c r="C66" s="243">
        <v>37748</v>
      </c>
      <c r="D66" s="243">
        <v>18068.9</v>
      </c>
      <c r="E66" s="244">
        <v>64.07</v>
      </c>
    </row>
    <row r="67" spans="1:5" ht="15">
      <c r="A67" s="240" t="s">
        <v>568</v>
      </c>
      <c r="B67" s="243">
        <v>17958.4</v>
      </c>
      <c r="C67" s="243">
        <v>26436.4</v>
      </c>
      <c r="D67" s="243">
        <v>12521.1</v>
      </c>
      <c r="E67" s="244">
        <v>39.07</v>
      </c>
    </row>
    <row r="68" spans="1:5" ht="15">
      <c r="A68" s="240" t="s">
        <v>569</v>
      </c>
      <c r="B68" s="243">
        <v>13280</v>
      </c>
      <c r="C68" s="243">
        <v>31230.8</v>
      </c>
      <c r="D68" s="243">
        <v>9082.4</v>
      </c>
      <c r="E68" s="244">
        <v>18.95</v>
      </c>
    </row>
    <row r="69" spans="1:5" ht="15">
      <c r="A69" s="240" t="s">
        <v>570</v>
      </c>
      <c r="B69" s="243">
        <v>15564.8</v>
      </c>
      <c r="C69" s="243">
        <v>26521.7</v>
      </c>
      <c r="D69" s="243">
        <v>10650.2</v>
      </c>
      <c r="E69" s="244">
        <v>30.96</v>
      </c>
    </row>
    <row r="70" spans="1:5" ht="14.25">
      <c r="A70" s="245" t="s">
        <v>571</v>
      </c>
      <c r="B70" s="246">
        <v>20764.9</v>
      </c>
      <c r="C70" s="246">
        <v>32756</v>
      </c>
      <c r="D70" s="246">
        <v>11815.8</v>
      </c>
      <c r="E70" s="247">
        <v>42.74</v>
      </c>
    </row>
    <row r="71" spans="1:5" ht="15">
      <c r="A71" s="240" t="s">
        <v>572</v>
      </c>
      <c r="B71" s="243">
        <v>14574.4</v>
      </c>
      <c r="C71" s="243">
        <v>22100.3</v>
      </c>
      <c r="D71" s="243">
        <v>9397.2</v>
      </c>
      <c r="E71" s="244">
        <v>40.75</v>
      </c>
    </row>
    <row r="72" spans="1:5" ht="15">
      <c r="A72" s="240" t="s">
        <v>573</v>
      </c>
      <c r="B72" s="243">
        <v>19023.8</v>
      </c>
      <c r="C72" s="243">
        <v>29014.7</v>
      </c>
      <c r="D72" s="243">
        <v>12360.7</v>
      </c>
      <c r="E72" s="244">
        <v>40.01</v>
      </c>
    </row>
    <row r="73" spans="1:5" ht="15">
      <c r="A73" s="240" t="s">
        <v>574</v>
      </c>
      <c r="B73" s="243">
        <v>12546.7</v>
      </c>
      <c r="C73" s="243">
        <v>17691.2</v>
      </c>
      <c r="D73" s="243">
        <v>8280.4</v>
      </c>
      <c r="E73" s="244">
        <v>45.33</v>
      </c>
    </row>
    <row r="74" spans="1:5" ht="15">
      <c r="A74" s="240" t="s">
        <v>575</v>
      </c>
      <c r="B74" s="243">
        <v>13035.5</v>
      </c>
      <c r="C74" s="243">
        <v>20219.2</v>
      </c>
      <c r="D74" s="243">
        <v>6700.6</v>
      </c>
      <c r="E74" s="244">
        <v>46.86</v>
      </c>
    </row>
    <row r="75" spans="1:5" ht="15">
      <c r="A75" s="240" t="s">
        <v>576</v>
      </c>
      <c r="B75" s="243">
        <v>11977.5</v>
      </c>
      <c r="C75" s="243">
        <v>21193.5</v>
      </c>
      <c r="D75" s="243">
        <v>9921.6</v>
      </c>
      <c r="E75" s="244">
        <v>18.24</v>
      </c>
    </row>
    <row r="76" spans="1:5" ht="15">
      <c r="A76" s="240" t="s">
        <v>577</v>
      </c>
      <c r="B76" s="243">
        <v>12248.2</v>
      </c>
      <c r="C76" s="243">
        <v>17248.1</v>
      </c>
      <c r="D76" s="243">
        <v>8338.4</v>
      </c>
      <c r="E76" s="244">
        <v>43.88</v>
      </c>
    </row>
    <row r="77" spans="1:5" ht="15">
      <c r="A77" s="240" t="s">
        <v>263</v>
      </c>
      <c r="B77" s="243">
        <v>19357</v>
      </c>
      <c r="C77" s="243">
        <v>25011.1</v>
      </c>
      <c r="D77" s="243">
        <v>10448.7</v>
      </c>
      <c r="E77" s="244">
        <v>61.17</v>
      </c>
    </row>
    <row r="78" spans="1:5" ht="15">
      <c r="A78" s="240" t="s">
        <v>578</v>
      </c>
      <c r="B78" s="243">
        <v>15607.6</v>
      </c>
      <c r="C78" s="243">
        <v>22043.4</v>
      </c>
      <c r="D78" s="243">
        <v>8104.1</v>
      </c>
      <c r="E78" s="244">
        <v>53.83</v>
      </c>
    </row>
    <row r="79" spans="1:5" ht="15">
      <c r="A79" s="240" t="s">
        <v>579</v>
      </c>
      <c r="B79" s="243">
        <v>14343.8</v>
      </c>
      <c r="C79" s="243">
        <v>27462.4</v>
      </c>
      <c r="D79" s="243">
        <v>10607.1</v>
      </c>
      <c r="E79" s="244">
        <v>22.17</v>
      </c>
    </row>
    <row r="80" spans="1:5" ht="15">
      <c r="A80" s="240" t="s">
        <v>580</v>
      </c>
      <c r="B80" s="243">
        <v>9626.7</v>
      </c>
      <c r="C80" s="243">
        <v>15583.9</v>
      </c>
      <c r="D80" s="243">
        <v>7422.8</v>
      </c>
      <c r="E80" s="244">
        <v>27</v>
      </c>
    </row>
    <row r="81" spans="1:5" ht="15">
      <c r="A81" s="240" t="s">
        <v>581</v>
      </c>
      <c r="B81" s="243">
        <v>15392.2</v>
      </c>
      <c r="C81" s="243">
        <v>26793.7</v>
      </c>
      <c r="D81" s="243">
        <v>11274.6</v>
      </c>
      <c r="E81" s="244">
        <v>26.53</v>
      </c>
    </row>
    <row r="82" spans="1:5" ht="15">
      <c r="A82" s="240" t="s">
        <v>582</v>
      </c>
      <c r="B82" s="243">
        <v>17236.9</v>
      </c>
      <c r="C82" s="243">
        <v>26167.8</v>
      </c>
      <c r="D82" s="243">
        <v>11986.8</v>
      </c>
      <c r="E82" s="244">
        <v>37.02</v>
      </c>
    </row>
    <row r="83" spans="1:5" ht="15">
      <c r="A83" s="240" t="s">
        <v>583</v>
      </c>
      <c r="B83" s="243">
        <v>26100.3</v>
      </c>
      <c r="C83" s="243">
        <v>34116.7</v>
      </c>
      <c r="D83" s="243">
        <v>13073.4</v>
      </c>
      <c r="E83" s="244">
        <v>61.91</v>
      </c>
    </row>
    <row r="84" spans="1:5" ht="14.25">
      <c r="A84" s="245" t="s">
        <v>584</v>
      </c>
      <c r="B84" s="246">
        <v>16015.2</v>
      </c>
      <c r="C84" s="246">
        <v>24189.5</v>
      </c>
      <c r="D84" s="246">
        <v>9815.7</v>
      </c>
      <c r="E84" s="247">
        <v>43.13</v>
      </c>
    </row>
    <row r="85" spans="1:5" ht="15">
      <c r="A85" s="240" t="s">
        <v>585</v>
      </c>
      <c r="B85" s="243">
        <v>7225.1</v>
      </c>
      <c r="C85" s="243">
        <v>12915.7</v>
      </c>
      <c r="D85" s="243">
        <v>6288.4</v>
      </c>
      <c r="E85" s="244">
        <v>14.13</v>
      </c>
    </row>
    <row r="86" spans="1:5" ht="15">
      <c r="A86" s="240" t="s">
        <v>586</v>
      </c>
      <c r="B86" s="243">
        <v>23565.4</v>
      </c>
      <c r="C86" s="243">
        <v>32194.2</v>
      </c>
      <c r="D86" s="243">
        <v>8618.3</v>
      </c>
      <c r="E86" s="244">
        <v>63.4</v>
      </c>
    </row>
    <row r="87" spans="1:5" ht="15">
      <c r="A87" s="240" t="s">
        <v>587</v>
      </c>
      <c r="B87" s="243">
        <v>33478.4</v>
      </c>
      <c r="C87" s="243">
        <v>35181.2</v>
      </c>
      <c r="D87" s="243">
        <v>27190.4</v>
      </c>
      <c r="E87" s="244">
        <v>78.69</v>
      </c>
    </row>
    <row r="88" spans="1:5" ht="15">
      <c r="A88" s="240" t="s">
        <v>588</v>
      </c>
      <c r="B88" s="243">
        <v>24514.7</v>
      </c>
      <c r="C88" s="243">
        <v>26234.2</v>
      </c>
      <c r="D88" s="243">
        <v>18973.9</v>
      </c>
      <c r="E88" s="244">
        <v>76.32</v>
      </c>
    </row>
    <row r="89" spans="1:5" ht="15">
      <c r="A89" s="240" t="s">
        <v>589</v>
      </c>
      <c r="B89" s="243">
        <v>37955.3</v>
      </c>
      <c r="C89" s="243">
        <v>39169.5</v>
      </c>
      <c r="D89" s="243">
        <v>20937.1</v>
      </c>
      <c r="E89" s="244">
        <v>93.34</v>
      </c>
    </row>
    <row r="90" spans="1:5" ht="15">
      <c r="A90" s="240" t="s">
        <v>590</v>
      </c>
      <c r="B90" s="243">
        <v>28014.4</v>
      </c>
      <c r="C90" s="243">
        <v>32497.2</v>
      </c>
      <c r="D90" s="243">
        <v>14225.7</v>
      </c>
      <c r="E90" s="244">
        <v>75.47</v>
      </c>
    </row>
    <row r="91" spans="1:5" ht="15">
      <c r="A91" s="240" t="s">
        <v>591</v>
      </c>
      <c r="B91" s="243">
        <v>34845.3</v>
      </c>
      <c r="C91" s="243">
        <v>41442.6</v>
      </c>
      <c r="D91" s="243">
        <v>17915.6</v>
      </c>
      <c r="E91" s="244">
        <v>71.96</v>
      </c>
    </row>
    <row r="92" spans="1:5" ht="15">
      <c r="A92" s="240" t="s">
        <v>592</v>
      </c>
      <c r="B92" s="243">
        <v>15634.2</v>
      </c>
      <c r="C92" s="243">
        <v>29590.3</v>
      </c>
      <c r="D92" s="243">
        <v>9178.9</v>
      </c>
      <c r="E92" s="244">
        <v>31.63</v>
      </c>
    </row>
    <row r="93" spans="1:5" ht="15">
      <c r="A93" s="240" t="s">
        <v>593</v>
      </c>
      <c r="B93" s="243">
        <v>26837.5</v>
      </c>
      <c r="C93" s="243">
        <v>33957.3</v>
      </c>
      <c r="D93" s="243">
        <v>15372.8</v>
      </c>
      <c r="E93" s="244">
        <v>61.69</v>
      </c>
    </row>
    <row r="94" spans="1:5" ht="15">
      <c r="A94" s="240" t="s">
        <v>594</v>
      </c>
      <c r="B94" s="243">
        <v>15035</v>
      </c>
      <c r="C94" s="243">
        <v>21536</v>
      </c>
      <c r="D94" s="243">
        <v>9022.8</v>
      </c>
      <c r="E94" s="244">
        <v>48.05</v>
      </c>
    </row>
    <row r="95" spans="1:5" ht="15">
      <c r="A95" s="240" t="s">
        <v>595</v>
      </c>
      <c r="B95" s="243">
        <v>36187.9</v>
      </c>
      <c r="C95" s="243">
        <v>40701.8</v>
      </c>
      <c r="D95" s="243">
        <v>18585.4</v>
      </c>
      <c r="E95" s="244">
        <v>79.59</v>
      </c>
    </row>
    <row r="96" spans="1:5" ht="14.25">
      <c r="A96" s="245" t="s">
        <v>596</v>
      </c>
      <c r="B96" s="246">
        <v>28416.3</v>
      </c>
      <c r="C96" s="246">
        <v>36279.5</v>
      </c>
      <c r="D96" s="246">
        <v>13319.1</v>
      </c>
      <c r="E96" s="247">
        <v>65.75</v>
      </c>
    </row>
    <row r="97" spans="1:5" ht="15" thickBot="1">
      <c r="A97" s="254" t="s">
        <v>597</v>
      </c>
      <c r="B97" s="255">
        <v>38000.9</v>
      </c>
      <c r="C97" s="255">
        <v>52924.5</v>
      </c>
      <c r="D97" s="255">
        <v>12057.2</v>
      </c>
      <c r="E97" s="256">
        <v>63.48</v>
      </c>
    </row>
    <row r="98" spans="1:5" ht="15">
      <c r="A98" s="31" t="s">
        <v>598</v>
      </c>
      <c r="B98" s="81"/>
      <c r="C98" s="81"/>
      <c r="D98" s="81"/>
      <c r="E98" s="231"/>
    </row>
    <row r="99" spans="1:5" ht="15">
      <c r="A99" s="31" t="s">
        <v>599</v>
      </c>
      <c r="B99" s="81"/>
      <c r="C99" s="81"/>
      <c r="D99" s="81"/>
      <c r="E99" s="231"/>
    </row>
    <row r="100" spans="1:5" ht="15">
      <c r="A100" s="31"/>
      <c r="B100" s="231"/>
      <c r="C100" s="31"/>
      <c r="D100" s="31"/>
      <c r="E100" s="31"/>
    </row>
  </sheetData>
  <mergeCells count="2">
    <mergeCell ref="B4:D4"/>
    <mergeCell ref="B52:D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vuepp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trubacova</dc:creator>
  <cp:keywords/>
  <dc:description/>
  <cp:lastModifiedBy>agenda0</cp:lastModifiedBy>
  <cp:lastPrinted>2002-05-07T08:30:16Z</cp:lastPrinted>
  <dcterms:created xsi:type="dcterms:W3CDTF">2001-05-16T09:30:28Z</dcterms:created>
  <dcterms:modified xsi:type="dcterms:W3CDTF">2002-08-14T11:34:11Z</dcterms:modified>
  <cp:category/>
  <cp:version/>
  <cp:contentType/>
  <cp:contentStatus/>
</cp:coreProperties>
</file>