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ríloha 1a" sheetId="1" r:id="rId1"/>
    <sheet name="priloha 1b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<sst xmlns="http://schemas.openxmlformats.org/spreadsheetml/2006/main" count="178" uniqueCount="73">
  <si>
    <t>Operačný program</t>
  </si>
  <si>
    <t>Priorita</t>
  </si>
  <si>
    <t>Opatrenie</t>
  </si>
  <si>
    <t>alokácia 2004 - 2006 (zdroj EÚ) v EUR</t>
  </si>
  <si>
    <t>pôvodná korekcia navrhovaná na individuálne zistenia Slovenskou republikou zasielaná na EK                             v SKK</t>
  </si>
  <si>
    <t>pôvodná korekcia navrhovaná na individuálne zistenia Slovenskou republikou zasielaná na EK                             v EUR</t>
  </si>
  <si>
    <t>Suma overovaných kontraktov   zdroj EÚ  v SKK</t>
  </si>
  <si>
    <t>chybovosť vypočítaná podľa metodiky EK pri pôvodne navrhovanej výške korekcie zaslanej na EK %</t>
  </si>
  <si>
    <t>Percento pokrytia hodnoty populácie vzorkou %</t>
  </si>
  <si>
    <t>Suma kontraktov nepokrytých vzorkou   EÚ zdroj  v SKK</t>
  </si>
  <si>
    <t>extrapolácia na kontrakty nepokryté vzorkou pri chybovosti nad 2% pri pôvodne navrhovanej výške korekcie zaslanej na EK zdroj EÚ v SKK</t>
  </si>
  <si>
    <t>pôvodná korekcia  navrhovaná Slovenskou republikou zasielaná na EK vrátane extrapolácie                             v SKK</t>
  </si>
  <si>
    <t xml:space="preserve"> pôvodná korekcia  navrhovaná Slovenskou republikou zasielaná na EK vrátane extrapolácie                             v EUR</t>
  </si>
  <si>
    <t>18=12/16</t>
  </si>
  <si>
    <t>21=16*(100%-20)</t>
  </si>
  <si>
    <t>24=21*18</t>
  </si>
  <si>
    <t>26=12+24</t>
  </si>
  <si>
    <t>11. SOP Priemysel a služby / MH SR / ERDF</t>
  </si>
  <si>
    <t>11.0.1 Technická pomoc</t>
  </si>
  <si>
    <t>Celkom</t>
  </si>
  <si>
    <t>11.1 Rast konkurencieschopnosti priemyslu a služieb s využitím rozvoja domáceho rastového potenciálu</t>
  </si>
  <si>
    <t>11.1.1 Podpora rozvoja nových a existujúcich podnikov a služieb</t>
  </si>
  <si>
    <t>11.1.2 Podpora budovania a rekonštrukcie infraštruktúry</t>
  </si>
  <si>
    <t>11.1.3 Podpora podnikania, inovácií a aplikovaného výskumu</t>
  </si>
  <si>
    <t>11.1.4 Podpora úspor energie a využitia obnoviteľných zdrojov energie</t>
  </si>
  <si>
    <t>11.1.5 Rozvoj zahraničnej spolupráce a imidžu SR</t>
  </si>
  <si>
    <t>11.2 Rozvoj cestovného ruchu</t>
  </si>
  <si>
    <t>11.2.1 Podpora budovania a rekonštrukcie infraštruktúry cestovného ruchu</t>
  </si>
  <si>
    <t>11.2.2 Podpora podnikateľských aktivít cestovného ruchu</t>
  </si>
  <si>
    <t>11.2.3 Podpora propagácie cestovného ruchu a tvorby informačného systému</t>
  </si>
  <si>
    <t>14. OP Základná infraštruktúra / MVRR SR / ERDF</t>
  </si>
  <si>
    <t>14.0.1.1 Technická pomoc – MDPT SR</t>
  </si>
  <si>
    <t>14.0.1.2 Technická pomoc – MŽP SR</t>
  </si>
  <si>
    <t>14.0.1.3 Technická pomoc – MVRR SR</t>
  </si>
  <si>
    <t>N/A</t>
  </si>
  <si>
    <t>14.1 Dopravná infraštruktúra</t>
  </si>
  <si>
    <t>14.1.1 Modernizácia a rozvoj železničnej infraštruktúry</t>
  </si>
  <si>
    <t>14.1.2 Modernizácia a rozvoj cestnej infraštruktúry</t>
  </si>
  <si>
    <t>14.1.3 Modernizácia a rozvoj infraštruktúry leteckej dopravy</t>
  </si>
  <si>
    <t>14.2 Environmentálna infraštruktúra</t>
  </si>
  <si>
    <t>14.2.1 Zlepšenie a rozvoj infraštruktúry na ochranu a racionálne využívanie vôd</t>
  </si>
  <si>
    <t>14.2.2 Zlepšenie a rozvoj infraštruktúry na ochranu ovzdušia</t>
  </si>
  <si>
    <t>14.2.3 Zlepšenie a rozvoj infraštruktúry odpadového hospodárstva</t>
  </si>
  <si>
    <t>14.2.4 Ochrana, zlepšenie a regenerácia prírodného prostredia</t>
  </si>
  <si>
    <t>14.3 Lokálna infraštruktúra</t>
  </si>
  <si>
    <t>14.3.1 Budovanie a rozvoj občianskej infraštruktúry v regiónoch</t>
  </si>
  <si>
    <t>14.3.2 Budovanie a rozvoj informačnej spoločnosti pre verejný sektor</t>
  </si>
  <si>
    <t>14.3.3 Budovanie a rozvoj inštitucionálnej infraštruktúry v oblasti regionálnej politiky</t>
  </si>
  <si>
    <t>14.3.4 Renovácia a rozvoj obcí</t>
  </si>
  <si>
    <t>21. JPD NUTS II - Bratislava Cieľ 2 / MVRR SR / ERDF</t>
  </si>
  <si>
    <t>21.0.1.1 Technická pomoc - Výdavky na priame riadenie programu</t>
  </si>
  <si>
    <t>21.0.1.2 Technická pomoc - Výdavky na technickú podporu projektov</t>
  </si>
  <si>
    <t>21.1 Podpora hospodárskej činnosti a trvalo udržateľného rozvoja cieľového územia</t>
  </si>
  <si>
    <t>21.1.1 Rozvoj malého a stredného podnikania</t>
  </si>
  <si>
    <t>21.1.2 Podpora spoločných služieb pre podnikateľov</t>
  </si>
  <si>
    <t>21.1.3 Rozvoj podnikateľských aktivít a služieb v oblasti cestovného  ruchu a rekreácie</t>
  </si>
  <si>
    <t>21.1.4 Podpora spoločných služieb v oblasti cestovného ruchu a rekreácie</t>
  </si>
  <si>
    <t>21.1.5 Obnova a rozvoj obcí a zachovanie kultúrneho dedičstva</t>
  </si>
  <si>
    <t>Príloha 1a</t>
  </si>
  <si>
    <t>upravená korekcia na individuálne zistenia navrhovaná Slovenskou republikou                           v SKK</t>
  </si>
  <si>
    <t xml:space="preserve">upravená korekcia na individuálne zistenia navrhovaná Slovenskou republikou                           v EUR </t>
  </si>
  <si>
    <t>chybovosť vypočítaná podľa metodiky EK pri upravenej výške korekcie %</t>
  </si>
  <si>
    <t>extrapolácia na kontrakty nepokryté vzorkou pri chybovosti nad 2% pri upravenej výške korekcie zdroj EÚ v SKK</t>
  </si>
  <si>
    <t xml:space="preserve">upravená korekcia navrhovaná Slovenskou republikou vrátane extrapolácie                          v SKK </t>
  </si>
  <si>
    <t xml:space="preserve">upravená korekcia navrhovaná Slovenskou republikou vrátane extrapolácie                          v EUR </t>
  </si>
  <si>
    <t xml:space="preserve"> korekcia pri uplatnení 5% paušálnej sadzby zdroj EÚ                          v EUR </t>
  </si>
  <si>
    <t xml:space="preserve"> korekcia pri uplatnení 10% paušálnej sadzby zdroj EÚ                          v EUR</t>
  </si>
  <si>
    <t>19=14/16</t>
  </si>
  <si>
    <t>23=21*19</t>
  </si>
  <si>
    <t>27=14+23</t>
  </si>
  <si>
    <t>32=1*0,05</t>
  </si>
  <si>
    <t>35=1*0,1</t>
  </si>
  <si>
    <t>Príloha 1b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</si>
</sst>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ck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4" fontId="0" fillId="0" borderId="6" xfId="0" applyNumberFormat="1" applyBorder="1" applyAlignment="1">
      <alignment/>
    </xf>
    <xf numFmtId="4" fontId="0" fillId="0" borderId="6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10" fontId="0" fillId="0" borderId="6" xfId="0" applyNumberFormat="1" applyBorder="1" applyAlignment="1">
      <alignment/>
    </xf>
    <xf numFmtId="4" fontId="0" fillId="0" borderId="6" xfId="0" applyNumberFormat="1" applyFont="1" applyBorder="1" applyAlignment="1">
      <alignment horizontal="right"/>
    </xf>
    <xf numFmtId="10" fontId="0" fillId="0" borderId="6" xfId="0" applyNumberFormat="1" applyBorder="1" applyAlignment="1">
      <alignment horizontal="right"/>
    </xf>
    <xf numFmtId="10" fontId="0" fillId="0" borderId="6" xfId="0" applyNumberFormat="1" applyFill="1" applyBorder="1" applyAlignment="1">
      <alignment horizontal="right"/>
    </xf>
    <xf numFmtId="10" fontId="0" fillId="0" borderId="6" xfId="0" applyNumberFormat="1" applyFont="1" applyBorder="1" applyAlignment="1">
      <alignment horizontal="right"/>
    </xf>
    <xf numFmtId="4" fontId="0" fillId="0" borderId="4" xfId="0" applyNumberFormat="1" applyBorder="1" applyAlignment="1">
      <alignment/>
    </xf>
    <xf numFmtId="4" fontId="1" fillId="3" borderId="6" xfId="0" applyNumberFormat="1" applyFont="1" applyFill="1" applyBorder="1" applyAlignment="1">
      <alignment/>
    </xf>
    <xf numFmtId="4" fontId="1" fillId="3" borderId="8" xfId="0" applyNumberFormat="1" applyFont="1" applyFill="1" applyBorder="1" applyAlignment="1">
      <alignment/>
    </xf>
    <xf numFmtId="10" fontId="1" fillId="3" borderId="8" xfId="0" applyNumberFormat="1" applyFont="1" applyFill="1" applyBorder="1" applyAlignment="1">
      <alignment/>
    </xf>
    <xf numFmtId="10" fontId="1" fillId="3" borderId="9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/>
    </xf>
    <xf numFmtId="4" fontId="0" fillId="0" borderId="7" xfId="0" applyNumberFormat="1" applyBorder="1" applyAlignment="1">
      <alignment/>
    </xf>
    <xf numFmtId="10" fontId="0" fillId="0" borderId="7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6" xfId="0" applyNumberFormat="1" applyFill="1" applyBorder="1" applyAlignment="1">
      <alignment horizontal="right"/>
    </xf>
    <xf numFmtId="4" fontId="0" fillId="0" borderId="6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1" fillId="3" borderId="8" xfId="0" applyNumberFormat="1" applyFont="1" applyFill="1" applyBorder="1" applyAlignment="1">
      <alignment/>
    </xf>
    <xf numFmtId="10" fontId="1" fillId="3" borderId="14" xfId="0" applyNumberFormat="1" applyFont="1" applyFill="1" applyBorder="1" applyAlignment="1">
      <alignment/>
    </xf>
    <xf numFmtId="4" fontId="1" fillId="3" borderId="15" xfId="0" applyNumberFormat="1" applyFont="1" applyFill="1" applyBorder="1" applyAlignment="1">
      <alignment/>
    </xf>
    <xf numFmtId="0" fontId="0" fillId="4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right"/>
    </xf>
    <xf numFmtId="0" fontId="1" fillId="3" borderId="19" xfId="0" applyFont="1" applyFill="1" applyBorder="1" applyAlignment="1">
      <alignment horizontal="right"/>
    </xf>
    <xf numFmtId="0" fontId="1" fillId="3" borderId="2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auto="1"/>
      </font>
      <fill>
        <patternFill>
          <bgColor rgb="FFFFCC00"/>
        </patternFill>
      </fill>
      <border/>
    </dxf>
    <dxf>
      <font>
        <b/>
        <i val="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D19">
      <selection activeCell="E49" sqref="E49"/>
    </sheetView>
  </sheetViews>
  <sheetFormatPr defaultColWidth="9.140625" defaultRowHeight="12.75"/>
  <cols>
    <col min="1" max="1" width="22.140625" style="0" customWidth="1"/>
    <col min="2" max="2" width="37.28125" style="0" customWidth="1"/>
    <col min="3" max="3" width="65.7109375" style="0" customWidth="1"/>
    <col min="4" max="4" width="13.8515625" style="0" bestFit="1" customWidth="1"/>
    <col min="5" max="6" width="14.7109375" style="0" bestFit="1" customWidth="1"/>
    <col min="7" max="7" width="16.421875" style="0" bestFit="1" customWidth="1"/>
    <col min="8" max="8" width="12.421875" style="0" bestFit="1" customWidth="1"/>
    <col min="10" max="10" width="15.421875" style="0" bestFit="1" customWidth="1"/>
    <col min="11" max="11" width="15.140625" style="0" bestFit="1" customWidth="1"/>
    <col min="12" max="12" width="13.8515625" style="0" bestFit="1" customWidth="1"/>
    <col min="13" max="13" width="12.7109375" style="0" bestFit="1" customWidth="1"/>
  </cols>
  <sheetData>
    <row r="1" ht="18.75" thickBot="1">
      <c r="A1" s="22" t="s">
        <v>58</v>
      </c>
    </row>
    <row r="2" spans="1:13" ht="128.2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1:13" ht="13.5" thickTop="1">
      <c r="A3" s="4"/>
      <c r="B3" s="5"/>
      <c r="C3" s="5"/>
      <c r="D3" s="6">
        <v>1</v>
      </c>
      <c r="E3" s="5">
        <v>12</v>
      </c>
      <c r="F3" s="5">
        <v>13</v>
      </c>
      <c r="G3" s="5">
        <v>16</v>
      </c>
      <c r="H3" s="5" t="s">
        <v>13</v>
      </c>
      <c r="I3" s="7">
        <v>20</v>
      </c>
      <c r="J3" s="7" t="s">
        <v>14</v>
      </c>
      <c r="K3" s="7" t="s">
        <v>15</v>
      </c>
      <c r="L3" s="7" t="s">
        <v>16</v>
      </c>
      <c r="M3" s="7">
        <v>29</v>
      </c>
    </row>
    <row r="4" spans="1:13" ht="12.75">
      <c r="A4" s="36" t="s">
        <v>17</v>
      </c>
      <c r="B4" s="37" t="s">
        <v>18</v>
      </c>
      <c r="C4" s="8" t="s">
        <v>18</v>
      </c>
      <c r="D4" s="9">
        <v>8522248</v>
      </c>
      <c r="E4" s="10">
        <v>12158918.39</v>
      </c>
      <c r="F4" s="11">
        <v>344533.1214757304</v>
      </c>
      <c r="G4" s="9">
        <v>396449123.702</v>
      </c>
      <c r="H4" s="12">
        <v>0.030669555468962335</v>
      </c>
      <c r="I4" s="12">
        <v>1</v>
      </c>
      <c r="J4" s="9">
        <v>0</v>
      </c>
      <c r="K4" s="9">
        <v>0</v>
      </c>
      <c r="L4" s="9">
        <v>12158918.39</v>
      </c>
      <c r="M4" s="9">
        <v>344533.1214757304</v>
      </c>
    </row>
    <row r="5" spans="1:13" ht="12.75">
      <c r="A5" s="36"/>
      <c r="B5" s="38"/>
      <c r="C5" s="8" t="s">
        <v>19</v>
      </c>
      <c r="D5" s="9">
        <f>D4</f>
        <v>8522248</v>
      </c>
      <c r="E5" s="10">
        <v>12158918.39</v>
      </c>
      <c r="F5" s="11">
        <v>344533.1214757304</v>
      </c>
      <c r="G5" s="10">
        <v>396449123.702</v>
      </c>
      <c r="H5" s="12">
        <v>0.030669555468962335</v>
      </c>
      <c r="I5" s="12">
        <v>1</v>
      </c>
      <c r="J5" s="10">
        <v>0</v>
      </c>
      <c r="K5" s="9">
        <v>0</v>
      </c>
      <c r="L5" s="9">
        <v>12158918.39</v>
      </c>
      <c r="M5" s="9">
        <v>344533.1214757304</v>
      </c>
    </row>
    <row r="6" spans="1:13" ht="12.75">
      <c r="A6" s="36"/>
      <c r="B6" s="37" t="s">
        <v>20</v>
      </c>
      <c r="C6" s="8" t="s">
        <v>21</v>
      </c>
      <c r="D6" s="9">
        <v>23828370</v>
      </c>
      <c r="E6" s="10">
        <v>28324479.295</v>
      </c>
      <c r="F6" s="11">
        <v>802597.8094981725</v>
      </c>
      <c r="G6" s="9">
        <v>1030066844.76</v>
      </c>
      <c r="H6" s="12">
        <v>0.027497709919592113</v>
      </c>
      <c r="I6" s="12">
        <v>1</v>
      </c>
      <c r="J6" s="9">
        <v>0</v>
      </c>
      <c r="K6" s="9">
        <v>0</v>
      </c>
      <c r="L6" s="9">
        <v>28324479.295</v>
      </c>
      <c r="M6" s="9">
        <v>802597.8094981725</v>
      </c>
    </row>
    <row r="7" spans="1:13" ht="12.75">
      <c r="A7" s="36"/>
      <c r="B7" s="39"/>
      <c r="C7" s="8" t="s">
        <v>22</v>
      </c>
      <c r="D7" s="9">
        <v>41216758</v>
      </c>
      <c r="E7" s="10">
        <v>76590480.34640001</v>
      </c>
      <c r="F7" s="11">
        <v>2170255.3157008872</v>
      </c>
      <c r="G7" s="9">
        <v>1536288268.5</v>
      </c>
      <c r="H7" s="12">
        <v>0.04985423759121806</v>
      </c>
      <c r="I7" s="12">
        <v>1</v>
      </c>
      <c r="J7" s="9">
        <v>0</v>
      </c>
      <c r="K7" s="9">
        <v>0</v>
      </c>
      <c r="L7" s="9">
        <v>76590480.34640001</v>
      </c>
      <c r="M7" s="9">
        <v>2170255.3157008872</v>
      </c>
    </row>
    <row r="8" spans="1:13" ht="12.75">
      <c r="A8" s="36"/>
      <c r="B8" s="39"/>
      <c r="C8" s="8" t="s">
        <v>23</v>
      </c>
      <c r="D8" s="9">
        <v>1444650</v>
      </c>
      <c r="E8" s="10">
        <v>8103.469</v>
      </c>
      <c r="F8" s="11">
        <v>229.61857130713216</v>
      </c>
      <c r="G8" s="9">
        <v>230943367.62</v>
      </c>
      <c r="H8" s="12">
        <v>3.508855475483345E-05</v>
      </c>
      <c r="I8" s="12">
        <v>1</v>
      </c>
      <c r="J8" s="9">
        <v>0</v>
      </c>
      <c r="K8" s="9">
        <v>0</v>
      </c>
      <c r="L8" s="9">
        <v>8103.469</v>
      </c>
      <c r="M8" s="9">
        <v>229.61857130713216</v>
      </c>
    </row>
    <row r="9" spans="1:13" ht="12.75">
      <c r="A9" s="36"/>
      <c r="B9" s="39"/>
      <c r="C9" s="8" t="s">
        <v>24</v>
      </c>
      <c r="D9" s="9">
        <v>9531900</v>
      </c>
      <c r="E9" s="10">
        <v>15299766.706000002</v>
      </c>
      <c r="F9" s="11">
        <v>433531.6853022018</v>
      </c>
      <c r="G9" s="9">
        <v>782263494.54</v>
      </c>
      <c r="H9" s="12">
        <v>0.019558328891464933</v>
      </c>
      <c r="I9" s="12">
        <v>1</v>
      </c>
      <c r="J9" s="9">
        <v>0</v>
      </c>
      <c r="K9" s="9">
        <v>0</v>
      </c>
      <c r="L9" s="9">
        <v>15299766.706000002</v>
      </c>
      <c r="M9" s="9">
        <v>433531.6853022018</v>
      </c>
    </row>
    <row r="10" spans="1:13" ht="12.75">
      <c r="A10" s="36"/>
      <c r="B10" s="39"/>
      <c r="C10" s="8" t="s">
        <v>25</v>
      </c>
      <c r="D10" s="9">
        <v>1322587</v>
      </c>
      <c r="E10" s="10">
        <v>170085.276</v>
      </c>
      <c r="F10" s="11">
        <v>4819.508543254655</v>
      </c>
      <c r="G10" s="9">
        <v>48473553.5892</v>
      </c>
      <c r="H10" s="12">
        <v>0.0035088262239122356</v>
      </c>
      <c r="I10" s="12">
        <v>1</v>
      </c>
      <c r="J10" s="9">
        <v>0</v>
      </c>
      <c r="K10" s="9">
        <v>0</v>
      </c>
      <c r="L10" s="9">
        <v>170085.276</v>
      </c>
      <c r="M10" s="9">
        <v>4819.508543254655</v>
      </c>
    </row>
    <row r="11" spans="1:13" ht="12.75">
      <c r="A11" s="36"/>
      <c r="B11" s="38"/>
      <c r="C11" s="8" t="s">
        <v>19</v>
      </c>
      <c r="D11" s="9">
        <f>SUM(D6:D10)</f>
        <v>77344265</v>
      </c>
      <c r="E11" s="10">
        <v>120392915.0924</v>
      </c>
      <c r="F11" s="11">
        <v>3411433.937615823</v>
      </c>
      <c r="G11" s="10">
        <v>3628035529.0092</v>
      </c>
      <c r="H11" s="12">
        <v>0.03318405074309698</v>
      </c>
      <c r="I11" s="12">
        <v>1</v>
      </c>
      <c r="J11" s="10">
        <v>0</v>
      </c>
      <c r="K11" s="9">
        <v>0</v>
      </c>
      <c r="L11" s="9">
        <v>120392915.0924</v>
      </c>
      <c r="M11" s="9">
        <v>3411433.937615823</v>
      </c>
    </row>
    <row r="12" spans="1:13" ht="12.75">
      <c r="A12" s="36"/>
      <c r="B12" s="37" t="s">
        <v>26</v>
      </c>
      <c r="C12" s="8" t="s">
        <v>27</v>
      </c>
      <c r="D12" s="9">
        <v>31640835</v>
      </c>
      <c r="E12" s="13">
        <v>28775623.5369</v>
      </c>
      <c r="F12" s="11">
        <v>815381.3588988695</v>
      </c>
      <c r="G12" s="9">
        <v>1294295132.51</v>
      </c>
      <c r="H12" s="12">
        <v>0.022232659935215875</v>
      </c>
      <c r="I12" s="12">
        <v>1</v>
      </c>
      <c r="J12" s="9">
        <v>0</v>
      </c>
      <c r="K12" s="9">
        <v>0</v>
      </c>
      <c r="L12" s="9">
        <v>28775623.5369</v>
      </c>
      <c r="M12" s="9">
        <v>815381.3588988695</v>
      </c>
    </row>
    <row r="13" spans="1:13" ht="12.75">
      <c r="A13" s="36"/>
      <c r="B13" s="39"/>
      <c r="C13" s="8" t="s">
        <v>28</v>
      </c>
      <c r="D13" s="9">
        <v>18984502</v>
      </c>
      <c r="E13" s="10">
        <v>39955650.47199999</v>
      </c>
      <c r="F13" s="11">
        <v>1132176.7723215548</v>
      </c>
      <c r="G13" s="9">
        <v>1377235361.7</v>
      </c>
      <c r="H13" s="12">
        <v>0.0290114903981847</v>
      </c>
      <c r="I13" s="12">
        <v>1</v>
      </c>
      <c r="J13" s="9">
        <v>0</v>
      </c>
      <c r="K13" s="9">
        <v>0</v>
      </c>
      <c r="L13" s="9">
        <v>39955650.47199999</v>
      </c>
      <c r="M13" s="9">
        <v>1132176.7723215548</v>
      </c>
    </row>
    <row r="14" spans="1:13" ht="12.75">
      <c r="A14" s="36"/>
      <c r="B14" s="39"/>
      <c r="C14" s="8" t="s">
        <v>29</v>
      </c>
      <c r="D14" s="9">
        <v>14718834</v>
      </c>
      <c r="E14" s="10">
        <v>5879624.79</v>
      </c>
      <c r="F14" s="11">
        <v>166604.08574424076</v>
      </c>
      <c r="G14" s="9">
        <v>352784226.15</v>
      </c>
      <c r="H14" s="12">
        <v>0.016666348306344198</v>
      </c>
      <c r="I14" s="12">
        <v>1</v>
      </c>
      <c r="J14" s="9">
        <v>0</v>
      </c>
      <c r="K14" s="9">
        <v>0</v>
      </c>
      <c r="L14" s="9">
        <v>5879624.79</v>
      </c>
      <c r="M14" s="9">
        <v>166604.08574424076</v>
      </c>
    </row>
    <row r="15" spans="1:13" ht="12.75">
      <c r="A15" s="36"/>
      <c r="B15" s="38"/>
      <c r="C15" s="8" t="s">
        <v>19</v>
      </c>
      <c r="D15" s="9">
        <f>D12+D13+D14</f>
        <v>65344171</v>
      </c>
      <c r="E15" s="10">
        <v>74610898.7989</v>
      </c>
      <c r="F15" s="11">
        <v>2114162.2169646653</v>
      </c>
      <c r="G15" s="10">
        <v>3024314720.36</v>
      </c>
      <c r="H15" s="12">
        <v>0.02467034872284015</v>
      </c>
      <c r="I15" s="12">
        <v>1</v>
      </c>
      <c r="J15" s="10">
        <v>0</v>
      </c>
      <c r="K15" s="9">
        <v>0</v>
      </c>
      <c r="L15" s="9">
        <v>74610898.7989</v>
      </c>
      <c r="M15" s="9">
        <v>2114162.2169646653</v>
      </c>
    </row>
    <row r="16" spans="1:13" ht="12.75">
      <c r="A16" s="36"/>
      <c r="B16" s="8" t="s">
        <v>19</v>
      </c>
      <c r="C16" s="8"/>
      <c r="D16" s="9">
        <f>D5+D11+D15</f>
        <v>151210684</v>
      </c>
      <c r="E16" s="10">
        <v>207162732.2813</v>
      </c>
      <c r="F16" s="11">
        <v>5870129.276056219</v>
      </c>
      <c r="G16" s="10">
        <v>7048799373.0712</v>
      </c>
      <c r="H16" s="12">
        <v>0.029389789851691873</v>
      </c>
      <c r="I16" s="12">
        <v>1</v>
      </c>
      <c r="J16" s="10">
        <v>0</v>
      </c>
      <c r="K16" s="9">
        <v>0</v>
      </c>
      <c r="L16" s="9">
        <v>207162732.2813</v>
      </c>
      <c r="M16" s="9">
        <v>5870129.276056219</v>
      </c>
    </row>
    <row r="17" spans="1:13" ht="12.75">
      <c r="A17" s="36" t="s">
        <v>30</v>
      </c>
      <c r="B17" s="37" t="s">
        <v>31</v>
      </c>
      <c r="C17" s="8" t="s">
        <v>31</v>
      </c>
      <c r="D17" s="9">
        <v>2652712.66</v>
      </c>
      <c r="E17" s="10">
        <v>0</v>
      </c>
      <c r="F17" s="10">
        <v>0</v>
      </c>
      <c r="G17" s="9">
        <v>0</v>
      </c>
      <c r="H17" s="12">
        <v>0</v>
      </c>
      <c r="I17" s="12">
        <v>0.12114689412238332</v>
      </c>
      <c r="J17" s="9">
        <v>0</v>
      </c>
      <c r="K17" s="9">
        <v>0</v>
      </c>
      <c r="L17" s="9">
        <v>0</v>
      </c>
      <c r="M17" s="9">
        <v>0</v>
      </c>
    </row>
    <row r="18" spans="1:13" ht="12.75">
      <c r="A18" s="36"/>
      <c r="B18" s="38"/>
      <c r="C18" s="8" t="s">
        <v>19</v>
      </c>
      <c r="D18" s="9">
        <f>D17</f>
        <v>2652712.66</v>
      </c>
      <c r="E18" s="10">
        <v>0</v>
      </c>
      <c r="F18" s="10">
        <v>0</v>
      </c>
      <c r="G18" s="10">
        <v>0</v>
      </c>
      <c r="H18" s="12">
        <v>0</v>
      </c>
      <c r="I18" s="14">
        <v>0.12114689412238332</v>
      </c>
      <c r="J18" s="10">
        <v>0</v>
      </c>
      <c r="K18" s="10">
        <v>0</v>
      </c>
      <c r="L18" s="9">
        <v>0</v>
      </c>
      <c r="M18" s="9">
        <v>0</v>
      </c>
    </row>
    <row r="19" spans="1:13" ht="12.75">
      <c r="A19" s="36"/>
      <c r="B19" s="37" t="s">
        <v>32</v>
      </c>
      <c r="C19" s="8" t="s">
        <v>32</v>
      </c>
      <c r="D19" s="9">
        <v>4527569.24</v>
      </c>
      <c r="E19" s="10">
        <v>510796.45</v>
      </c>
      <c r="F19" s="10">
        <v>14498.494223836962</v>
      </c>
      <c r="G19" s="9">
        <v>44317868.97</v>
      </c>
      <c r="H19" s="12">
        <v>0.01152574484900825</v>
      </c>
      <c r="I19" s="12">
        <v>0.3419917705483327</v>
      </c>
      <c r="J19" s="9">
        <v>29161522.49402069</v>
      </c>
      <c r="K19" s="9">
        <v>0</v>
      </c>
      <c r="L19" s="9">
        <v>510796.45</v>
      </c>
      <c r="M19" s="9">
        <v>14498.494223836962</v>
      </c>
    </row>
    <row r="20" spans="1:13" ht="12.75">
      <c r="A20" s="36"/>
      <c r="B20" s="38"/>
      <c r="C20" s="8" t="s">
        <v>19</v>
      </c>
      <c r="D20" s="9">
        <f>D19</f>
        <v>4527569.24</v>
      </c>
      <c r="E20" s="10">
        <v>510796.45</v>
      </c>
      <c r="F20" s="10">
        <v>14498.494223836962</v>
      </c>
      <c r="G20" s="10">
        <v>44317868.97</v>
      </c>
      <c r="H20" s="12">
        <v>0.01152574484900825</v>
      </c>
      <c r="I20" s="14">
        <v>0.3419917705483327</v>
      </c>
      <c r="J20" s="10">
        <v>29161522.49402069</v>
      </c>
      <c r="K20" s="10">
        <v>0</v>
      </c>
      <c r="L20" s="9">
        <v>510796.45</v>
      </c>
      <c r="M20" s="9">
        <v>14498.494223836962</v>
      </c>
    </row>
    <row r="21" spans="1:13" ht="12.75">
      <c r="A21" s="36"/>
      <c r="B21" s="37" t="s">
        <v>33</v>
      </c>
      <c r="C21" s="8" t="s">
        <v>33</v>
      </c>
      <c r="D21" s="9">
        <v>14384409.1</v>
      </c>
      <c r="E21" s="15"/>
      <c r="F21" s="10">
        <v>0</v>
      </c>
      <c r="G21" s="15" t="s">
        <v>34</v>
      </c>
      <c r="H21" s="12" t="s">
        <v>34</v>
      </c>
      <c r="I21" s="15" t="s">
        <v>34</v>
      </c>
      <c r="J21" s="15" t="s">
        <v>34</v>
      </c>
      <c r="K21" s="15" t="s">
        <v>34</v>
      </c>
      <c r="L21" s="9" t="s">
        <v>34</v>
      </c>
      <c r="M21" s="9" t="s">
        <v>34</v>
      </c>
    </row>
    <row r="22" spans="1:13" ht="12.75">
      <c r="A22" s="36"/>
      <c r="B22" s="38"/>
      <c r="C22" s="8" t="s">
        <v>19</v>
      </c>
      <c r="D22" s="9">
        <f>D21</f>
        <v>14384409.1</v>
      </c>
      <c r="E22" s="10">
        <v>0</v>
      </c>
      <c r="F22" s="10">
        <v>0</v>
      </c>
      <c r="G22" s="10">
        <v>0</v>
      </c>
      <c r="H22" s="12">
        <v>0</v>
      </c>
      <c r="I22" s="10">
        <v>0</v>
      </c>
      <c r="J22" s="10">
        <v>0</v>
      </c>
      <c r="K22" s="10">
        <v>0</v>
      </c>
      <c r="L22" s="9">
        <v>0</v>
      </c>
      <c r="M22" s="9">
        <v>0</v>
      </c>
    </row>
    <row r="23" spans="1:13" ht="12.75">
      <c r="A23" s="36"/>
      <c r="B23" s="37" t="s">
        <v>35</v>
      </c>
      <c r="C23" s="8" t="s">
        <v>36</v>
      </c>
      <c r="D23" s="9">
        <v>67185655</v>
      </c>
      <c r="E23" s="10">
        <v>0</v>
      </c>
      <c r="F23" s="10">
        <v>0</v>
      </c>
      <c r="G23" s="9">
        <v>4030096174.8025002</v>
      </c>
      <c r="H23" s="12">
        <v>0</v>
      </c>
      <c r="I23" s="14">
        <v>0.999999999767707</v>
      </c>
      <c r="J23" s="9">
        <v>0</v>
      </c>
      <c r="K23" s="9">
        <v>0</v>
      </c>
      <c r="L23" s="9">
        <v>0</v>
      </c>
      <c r="M23" s="9">
        <v>0</v>
      </c>
    </row>
    <row r="24" spans="1:13" ht="12.75">
      <c r="A24" s="36"/>
      <c r="B24" s="39"/>
      <c r="C24" s="8" t="s">
        <v>37</v>
      </c>
      <c r="D24" s="9">
        <v>136744153</v>
      </c>
      <c r="E24" s="10">
        <v>61216065.667500004</v>
      </c>
      <c r="F24" s="10">
        <v>1737562.534912435</v>
      </c>
      <c r="G24" s="9">
        <v>3965199965.021853</v>
      </c>
      <c r="H24" s="12">
        <v>0.015438330023076813</v>
      </c>
      <c r="I24" s="14">
        <v>0.9999999999270524</v>
      </c>
      <c r="J24" s="9">
        <v>0</v>
      </c>
      <c r="K24" s="9">
        <v>0</v>
      </c>
      <c r="L24" s="9">
        <v>61216065.667500004</v>
      </c>
      <c r="M24" s="9">
        <v>1737562.534912435</v>
      </c>
    </row>
    <row r="25" spans="1:13" ht="12.75">
      <c r="A25" s="36"/>
      <c r="B25" s="39"/>
      <c r="C25" s="8" t="s">
        <v>38</v>
      </c>
      <c r="D25" s="9">
        <v>4261687</v>
      </c>
      <c r="E25" s="10">
        <v>0</v>
      </c>
      <c r="F25" s="10">
        <v>0</v>
      </c>
      <c r="G25" s="9">
        <v>19496752.525000002</v>
      </c>
      <c r="H25" s="12">
        <v>0</v>
      </c>
      <c r="I25" s="14">
        <v>0.11131738760024319</v>
      </c>
      <c r="J25" s="9">
        <v>17326424.967228554</v>
      </c>
      <c r="K25" s="9">
        <v>0</v>
      </c>
      <c r="L25" s="9">
        <v>0</v>
      </c>
      <c r="M25" s="9">
        <v>0</v>
      </c>
    </row>
    <row r="26" spans="1:13" ht="12.75">
      <c r="A26" s="36"/>
      <c r="B26" s="38"/>
      <c r="C26" s="8" t="s">
        <v>19</v>
      </c>
      <c r="D26" s="9">
        <f>D23+D24+D25</f>
        <v>208191495</v>
      </c>
      <c r="E26" s="10">
        <v>61216065.667500004</v>
      </c>
      <c r="F26" s="10">
        <v>1737562.534912435</v>
      </c>
      <c r="G26" s="10">
        <v>8014792892.349353</v>
      </c>
      <c r="H26" s="12">
        <v>0.007637884907286221</v>
      </c>
      <c r="I26" s="14">
        <v>0.9860734355757789</v>
      </c>
      <c r="J26" s="10">
        <v>17326424.967228554</v>
      </c>
      <c r="K26" s="10">
        <v>0</v>
      </c>
      <c r="L26" s="9">
        <v>61216065.667500004</v>
      </c>
      <c r="M26" s="9">
        <v>1737562.534912435</v>
      </c>
    </row>
    <row r="27" spans="1:13" ht="12.75">
      <c r="A27" s="36"/>
      <c r="B27" s="37" t="s">
        <v>39</v>
      </c>
      <c r="C27" s="8" t="s">
        <v>40</v>
      </c>
      <c r="D27" s="9">
        <v>46021135</v>
      </c>
      <c r="E27" s="10">
        <v>5284017.9864813</v>
      </c>
      <c r="F27" s="10">
        <v>149982.06086915784</v>
      </c>
      <c r="G27" s="9">
        <v>1350932923.3763723</v>
      </c>
      <c r="H27" s="12">
        <v>0.0039113844181656405</v>
      </c>
      <c r="I27" s="16">
        <v>0.7368761724760763</v>
      </c>
      <c r="J27" s="9">
        <v>355462641.52687466</v>
      </c>
      <c r="K27" s="9">
        <v>0</v>
      </c>
      <c r="L27" s="9">
        <v>5284017.9864813</v>
      </c>
      <c r="M27" s="9">
        <v>149982.06086915784</v>
      </c>
    </row>
    <row r="28" spans="1:13" ht="12.75">
      <c r="A28" s="36"/>
      <c r="B28" s="39"/>
      <c r="C28" s="8" t="s">
        <v>41</v>
      </c>
      <c r="D28" s="9">
        <v>22835345</v>
      </c>
      <c r="E28" s="10">
        <v>76500</v>
      </c>
      <c r="F28" s="10">
        <v>2171.383156878885</v>
      </c>
      <c r="G28" s="9">
        <v>534758287.8583999</v>
      </c>
      <c r="H28" s="12">
        <v>0.00014305528635445223</v>
      </c>
      <c r="I28" s="16">
        <v>0.8794466742948467</v>
      </c>
      <c r="J28" s="9">
        <v>64466890.04972382</v>
      </c>
      <c r="K28" s="9">
        <v>0</v>
      </c>
      <c r="L28" s="9">
        <v>76500</v>
      </c>
      <c r="M28" s="9">
        <v>2171.383156878885</v>
      </c>
    </row>
    <row r="29" spans="1:13" ht="12.75">
      <c r="A29" s="36"/>
      <c r="B29" s="39"/>
      <c r="C29" s="8" t="s">
        <v>42</v>
      </c>
      <c r="D29" s="9">
        <v>22870561</v>
      </c>
      <c r="E29" s="10">
        <v>12475462.794625001</v>
      </c>
      <c r="F29" s="10">
        <v>354104.7030917374</v>
      </c>
      <c r="G29" s="9">
        <v>459780719.1999651</v>
      </c>
      <c r="H29" s="12">
        <v>0.02713350576407978</v>
      </c>
      <c r="I29" s="16">
        <v>0.7541445694895751</v>
      </c>
      <c r="J29" s="9">
        <v>113039586.65930021</v>
      </c>
      <c r="K29" s="9">
        <v>3067160.276189318</v>
      </c>
      <c r="L29" s="9">
        <v>15542623.070814319</v>
      </c>
      <c r="M29" s="9">
        <v>441163.26731612266</v>
      </c>
    </row>
    <row r="30" spans="1:13" ht="12.75">
      <c r="A30" s="36"/>
      <c r="B30" s="39"/>
      <c r="C30" s="8" t="s">
        <v>43</v>
      </c>
      <c r="D30" s="9">
        <v>5720141</v>
      </c>
      <c r="E30" s="10">
        <v>1291647.95</v>
      </c>
      <c r="F30" s="10">
        <v>36662.256251596606</v>
      </c>
      <c r="G30" s="9">
        <v>68088159.13499999</v>
      </c>
      <c r="H30" s="12">
        <v>0.018970228691878997</v>
      </c>
      <c r="I30" s="16">
        <v>0.32019503281478484</v>
      </c>
      <c r="J30" s="9">
        <v>46286668.786470376</v>
      </c>
      <c r="K30" s="9">
        <v>0</v>
      </c>
      <c r="L30" s="9">
        <v>1291647.95</v>
      </c>
      <c r="M30" s="9">
        <v>36662.256251596606</v>
      </c>
    </row>
    <row r="31" spans="1:13" ht="12.75">
      <c r="A31" s="36"/>
      <c r="B31" s="38"/>
      <c r="C31" s="8" t="s">
        <v>19</v>
      </c>
      <c r="D31" s="9">
        <f>SUM(D27:D30)</f>
        <v>97447182</v>
      </c>
      <c r="E31" s="10">
        <v>19127628.7311063</v>
      </c>
      <c r="F31" s="10">
        <v>542920.4033693707</v>
      </c>
      <c r="G31" s="13">
        <v>2413560089.5697374</v>
      </c>
      <c r="H31" s="12">
        <v>0.007925068372553409</v>
      </c>
      <c r="I31" s="16">
        <v>0.7677965387685091</v>
      </c>
      <c r="J31" s="13">
        <v>579255787.022369</v>
      </c>
      <c r="K31" s="13">
        <v>3067160.276189318</v>
      </c>
      <c r="L31" s="9">
        <v>22194789.007295616</v>
      </c>
      <c r="M31" s="9">
        <v>629978.9675937559</v>
      </c>
    </row>
    <row r="32" spans="1:13" ht="12.75">
      <c r="A32" s="36"/>
      <c r="B32" s="37" t="s">
        <v>44</v>
      </c>
      <c r="C32" s="8" t="s">
        <v>45</v>
      </c>
      <c r="D32" s="9">
        <v>54783349</v>
      </c>
      <c r="E32" s="10">
        <v>55620464.93</v>
      </c>
      <c r="F32" s="10">
        <v>1578736.4800885583</v>
      </c>
      <c r="G32" s="9">
        <v>1570797218.308836</v>
      </c>
      <c r="H32" s="12">
        <v>0.035409067626108064</v>
      </c>
      <c r="I32" s="14">
        <v>0.832156685855897</v>
      </c>
      <c r="J32" s="9">
        <v>263647810.96929315</v>
      </c>
      <c r="K32" s="9">
        <v>9335523.168087056</v>
      </c>
      <c r="L32" s="9">
        <v>64955988.09808706</v>
      </c>
      <c r="M32" s="9">
        <v>1843716.8430668176</v>
      </c>
    </row>
    <row r="33" spans="1:13" ht="12.75">
      <c r="A33" s="36"/>
      <c r="B33" s="39"/>
      <c r="C33" s="8" t="s">
        <v>46</v>
      </c>
      <c r="D33" s="9">
        <v>10182299</v>
      </c>
      <c r="E33" s="10">
        <v>16915053.85</v>
      </c>
      <c r="F33" s="10">
        <v>480118.47094888025</v>
      </c>
      <c r="G33" s="9">
        <v>203627495.794317</v>
      </c>
      <c r="H33" s="12">
        <v>0.08306861401019144</v>
      </c>
      <c r="I33" s="14">
        <v>0.6959368995077575</v>
      </c>
      <c r="J33" s="9">
        <v>61915607.7166911</v>
      </c>
      <c r="K33" s="9">
        <v>5143243.7186242435</v>
      </c>
      <c r="L33" s="9">
        <v>22058297.568624243</v>
      </c>
      <c r="M33" s="9">
        <v>626104.7818291914</v>
      </c>
    </row>
    <row r="34" spans="1:13" ht="12.75">
      <c r="A34" s="36"/>
      <c r="B34" s="39"/>
      <c r="C34" s="8" t="s">
        <v>47</v>
      </c>
      <c r="D34" s="9">
        <v>3425302</v>
      </c>
      <c r="E34" s="10">
        <v>0</v>
      </c>
      <c r="F34" s="10">
        <v>0</v>
      </c>
      <c r="G34" s="9">
        <v>0</v>
      </c>
      <c r="H34" s="12">
        <v>0</v>
      </c>
      <c r="I34" s="14">
        <v>0.07719768648304372</v>
      </c>
      <c r="J34" s="9">
        <v>0</v>
      </c>
      <c r="K34" s="9">
        <v>0</v>
      </c>
      <c r="L34" s="9">
        <v>0</v>
      </c>
      <c r="M34" s="9">
        <v>0</v>
      </c>
    </row>
    <row r="35" spans="1:13" ht="12.75">
      <c r="A35" s="36"/>
      <c r="B35" s="39"/>
      <c r="C35" s="8" t="s">
        <v>48</v>
      </c>
      <c r="D35" s="9">
        <v>26769134</v>
      </c>
      <c r="E35" s="10">
        <v>11459946.87</v>
      </c>
      <c r="F35" s="10">
        <v>325280.2040816326</v>
      </c>
      <c r="G35" s="9">
        <v>533524760.90882486</v>
      </c>
      <c r="H35" s="12">
        <v>0.021479690746646365</v>
      </c>
      <c r="I35" s="14">
        <v>0.5867934315161374</v>
      </c>
      <c r="J35" s="9">
        <v>220455935.65630877</v>
      </c>
      <c r="K35" s="9">
        <v>4735325.321160082</v>
      </c>
      <c r="L35" s="9">
        <v>16195272.191160081</v>
      </c>
      <c r="M35" s="9">
        <v>459688.12100593455</v>
      </c>
    </row>
    <row r="36" spans="1:13" ht="12.75">
      <c r="A36" s="36"/>
      <c r="B36" s="38"/>
      <c r="C36" s="8" t="s">
        <v>19</v>
      </c>
      <c r="D36" s="9">
        <f>D32+D33+D34+D35</f>
        <v>95160084</v>
      </c>
      <c r="E36" s="10">
        <v>83995465.65</v>
      </c>
      <c r="F36" s="10">
        <v>2384135.1551190712</v>
      </c>
      <c r="G36" s="10">
        <v>2307949475.0119777</v>
      </c>
      <c r="H36" s="12">
        <v>0.03639397940007508</v>
      </c>
      <c r="I36" s="14">
        <v>0.717311123875972</v>
      </c>
      <c r="J36" s="10">
        <v>546019354.342293</v>
      </c>
      <c r="K36" s="10">
        <v>19214092.20787138</v>
      </c>
      <c r="L36" s="9">
        <v>103209557.85787138</v>
      </c>
      <c r="M36" s="9">
        <v>2929509.7459019437</v>
      </c>
    </row>
    <row r="37" spans="1:13" ht="12.75">
      <c r="A37" s="36"/>
      <c r="B37" s="8" t="s">
        <v>19</v>
      </c>
      <c r="C37" s="8"/>
      <c r="D37" s="9">
        <f>D18+D20+D22+D26+D31+D36</f>
        <v>422363452</v>
      </c>
      <c r="E37" s="10">
        <v>164849956.49860632</v>
      </c>
      <c r="F37" s="10">
        <v>4679116.587624715</v>
      </c>
      <c r="G37" s="10">
        <v>12780620325.90107</v>
      </c>
      <c r="H37" s="12">
        <v>0.012898431554571975</v>
      </c>
      <c r="I37" s="14">
        <v>0.8230296882959661</v>
      </c>
      <c r="J37" s="10">
        <v>1171763088.8259113</v>
      </c>
      <c r="K37" s="10">
        <v>22281252.484060697</v>
      </c>
      <c r="L37" s="9">
        <v>187131208.98266703</v>
      </c>
      <c r="M37" s="9">
        <v>5311549.742631973</v>
      </c>
    </row>
    <row r="38" spans="1:13" ht="12.75">
      <c r="A38" s="36" t="s">
        <v>49</v>
      </c>
      <c r="B38" s="37" t="s">
        <v>50</v>
      </c>
      <c r="C38" s="8" t="s">
        <v>50</v>
      </c>
      <c r="D38" s="9">
        <v>743364.5</v>
      </c>
      <c r="E38" s="10">
        <v>237897.84</v>
      </c>
      <c r="F38" s="10">
        <v>6945.1112278857945</v>
      </c>
      <c r="G38" s="9">
        <v>7902153.45</v>
      </c>
      <c r="H38" s="12">
        <v>0.03010544423178722</v>
      </c>
      <c r="I38" s="12">
        <v>0.8737583037877388</v>
      </c>
      <c r="J38" s="9">
        <v>997581.2552575719</v>
      </c>
      <c r="K38" s="9">
        <v>30032.62684683312</v>
      </c>
      <c r="L38" s="9">
        <v>267930.4668468331</v>
      </c>
      <c r="M38" s="9">
        <v>7821.873849676917</v>
      </c>
    </row>
    <row r="39" spans="1:13" ht="12.75">
      <c r="A39" s="36"/>
      <c r="B39" s="38"/>
      <c r="C39" s="8" t="s">
        <v>19</v>
      </c>
      <c r="D39" s="9">
        <f>D38</f>
        <v>743364.5</v>
      </c>
      <c r="E39" s="10">
        <v>237897.84</v>
      </c>
      <c r="F39" s="10">
        <v>6945.1112278857945</v>
      </c>
      <c r="G39" s="10">
        <v>7902153.45</v>
      </c>
      <c r="H39" s="12">
        <v>0.03010544423178722</v>
      </c>
      <c r="I39" s="14">
        <v>0.8737583037877388</v>
      </c>
      <c r="J39" s="10">
        <v>997581.2552575719</v>
      </c>
      <c r="K39" s="10">
        <v>30032.62684683312</v>
      </c>
      <c r="L39" s="9">
        <v>267930.4668468331</v>
      </c>
      <c r="M39" s="9">
        <v>7821.873849676917</v>
      </c>
    </row>
    <row r="40" spans="1:13" ht="12.75">
      <c r="A40" s="36"/>
      <c r="B40" s="37" t="s">
        <v>51</v>
      </c>
      <c r="C40" s="8" t="s">
        <v>51</v>
      </c>
      <c r="D40" s="9">
        <v>743364.5</v>
      </c>
      <c r="E40" s="10"/>
      <c r="F40" s="10">
        <v>0</v>
      </c>
      <c r="G40" s="9">
        <v>0</v>
      </c>
      <c r="H40" s="12">
        <v>0</v>
      </c>
      <c r="I40" s="12">
        <v>0.3935915917393546</v>
      </c>
      <c r="J40" s="9">
        <v>0</v>
      </c>
      <c r="K40" s="9">
        <v>0</v>
      </c>
      <c r="L40" s="9">
        <v>0</v>
      </c>
      <c r="M40" s="9">
        <v>0</v>
      </c>
    </row>
    <row r="41" spans="1:13" ht="12.75">
      <c r="A41" s="36"/>
      <c r="B41" s="38"/>
      <c r="C41" s="8" t="s">
        <v>19</v>
      </c>
      <c r="D41" s="9">
        <f>D40</f>
        <v>743364.5</v>
      </c>
      <c r="E41" s="10">
        <v>0</v>
      </c>
      <c r="F41" s="10">
        <v>0</v>
      </c>
      <c r="G41" s="10">
        <v>0</v>
      </c>
      <c r="H41" s="12">
        <v>0</v>
      </c>
      <c r="I41" s="14">
        <v>0.3935915917393546</v>
      </c>
      <c r="J41" s="10">
        <v>0</v>
      </c>
      <c r="K41" s="10">
        <v>0</v>
      </c>
      <c r="L41" s="9">
        <v>0</v>
      </c>
      <c r="M41" s="9">
        <v>0</v>
      </c>
    </row>
    <row r="42" spans="1:13" ht="12.75">
      <c r="A42" s="36"/>
      <c r="B42" s="37" t="s">
        <v>52</v>
      </c>
      <c r="C42" s="8" t="s">
        <v>53</v>
      </c>
      <c r="D42" s="9">
        <v>4415882</v>
      </c>
      <c r="E42" s="10">
        <v>0</v>
      </c>
      <c r="F42" s="10">
        <v>0</v>
      </c>
      <c r="G42" s="17">
        <v>67351879.9305</v>
      </c>
      <c r="H42" s="12">
        <v>0</v>
      </c>
      <c r="I42" s="12">
        <v>0.8899794086742382</v>
      </c>
      <c r="J42" s="9">
        <v>7410093.656855319</v>
      </c>
      <c r="K42" s="9">
        <v>0</v>
      </c>
      <c r="L42" s="9">
        <v>0</v>
      </c>
      <c r="M42" s="9">
        <v>0</v>
      </c>
    </row>
    <row r="43" spans="1:13" ht="12.75">
      <c r="A43" s="36"/>
      <c r="B43" s="39"/>
      <c r="C43" s="8" t="s">
        <v>54</v>
      </c>
      <c r="D43" s="9">
        <v>3120221</v>
      </c>
      <c r="E43" s="10">
        <v>0</v>
      </c>
      <c r="F43" s="10">
        <v>0</v>
      </c>
      <c r="G43" s="9">
        <v>117446293.9</v>
      </c>
      <c r="H43" s="12">
        <v>0</v>
      </c>
      <c r="I43" s="12">
        <v>0.9786815973889618</v>
      </c>
      <c r="J43" s="9">
        <v>2503767.378534524</v>
      </c>
      <c r="K43" s="9">
        <v>0</v>
      </c>
      <c r="L43" s="9">
        <v>0</v>
      </c>
      <c r="M43" s="9">
        <v>0</v>
      </c>
    </row>
    <row r="44" spans="1:13" ht="12.75">
      <c r="A44" s="36"/>
      <c r="B44" s="39"/>
      <c r="C44" s="8" t="s">
        <v>55</v>
      </c>
      <c r="D44" s="9">
        <v>3189247</v>
      </c>
      <c r="E44" s="10">
        <v>416500</v>
      </c>
      <c r="F44" s="10">
        <v>12159.16389326794</v>
      </c>
      <c r="G44" s="9">
        <v>74436625.5108</v>
      </c>
      <c r="H44" s="12">
        <v>0.005595363802991984</v>
      </c>
      <c r="I44" s="12">
        <v>0.9734621968901107</v>
      </c>
      <c r="J44" s="9">
        <v>1975384.5119701729</v>
      </c>
      <c r="K44" s="9">
        <v>0</v>
      </c>
      <c r="L44" s="9">
        <v>416500</v>
      </c>
      <c r="M44" s="9">
        <v>12159.16389326794</v>
      </c>
    </row>
    <row r="45" spans="1:13" ht="12.75">
      <c r="A45" s="36"/>
      <c r="B45" s="39"/>
      <c r="C45" s="8" t="s">
        <v>56</v>
      </c>
      <c r="D45" s="9">
        <v>6902062</v>
      </c>
      <c r="E45" s="10">
        <v>3095751.1</v>
      </c>
      <c r="F45" s="10">
        <v>90376.33852980674</v>
      </c>
      <c r="G45" s="9">
        <v>187366276</v>
      </c>
      <c r="H45" s="12">
        <v>0.016522456261018927</v>
      </c>
      <c r="I45" s="12">
        <v>0.9024821657233878</v>
      </c>
      <c r="J45" s="9">
        <v>18271553.451993983</v>
      </c>
      <c r="K45" s="9">
        <v>0</v>
      </c>
      <c r="L45" s="9">
        <v>3095751.1</v>
      </c>
      <c r="M45" s="9">
        <v>90376.33852980674</v>
      </c>
    </row>
    <row r="46" spans="1:13" ht="12.75">
      <c r="A46" s="36"/>
      <c r="B46" s="39"/>
      <c r="C46" s="8" t="s">
        <v>57</v>
      </c>
      <c r="D46" s="9">
        <v>17918572</v>
      </c>
      <c r="E46" s="10">
        <v>26687831.33</v>
      </c>
      <c r="F46" s="10">
        <v>779115.7625386816</v>
      </c>
      <c r="G46" s="9">
        <v>546624389</v>
      </c>
      <c r="H46" s="12">
        <v>0.04882297948472987</v>
      </c>
      <c r="I46" s="12">
        <v>0.8617302575910689</v>
      </c>
      <c r="J46" s="9">
        <v>75581613.46146934</v>
      </c>
      <c r="K46" s="9">
        <v>3690119.5634521004</v>
      </c>
      <c r="L46" s="9">
        <v>30377950.8934521</v>
      </c>
      <c r="M46" s="9">
        <v>886843.8983316431</v>
      </c>
    </row>
    <row r="47" spans="1:13" ht="12.75">
      <c r="A47" s="36"/>
      <c r="B47" s="38"/>
      <c r="C47" s="8" t="s">
        <v>19</v>
      </c>
      <c r="D47" s="9">
        <f>SUM(D42:D46)</f>
        <v>35545984</v>
      </c>
      <c r="E47" s="10">
        <v>30200082.43</v>
      </c>
      <c r="F47" s="10">
        <v>881651.2649617563</v>
      </c>
      <c r="G47" s="10">
        <v>993225464.3413</v>
      </c>
      <c r="H47" s="12">
        <v>0.03040606943160532</v>
      </c>
      <c r="I47" s="14">
        <v>0.9039482669245241</v>
      </c>
      <c r="J47" s="10">
        <v>105742412.46082333</v>
      </c>
      <c r="K47" s="10">
        <v>3690119.5634521004</v>
      </c>
      <c r="L47" s="9">
        <v>33890201.9934521</v>
      </c>
      <c r="M47" s="9">
        <v>989379.4007547178</v>
      </c>
    </row>
    <row r="48" spans="1:13" ht="13.5" thickBot="1">
      <c r="A48" s="36"/>
      <c r="B48" s="8" t="s">
        <v>19</v>
      </c>
      <c r="C48" s="8"/>
      <c r="D48" s="9">
        <f>D39+D41+D47</f>
        <v>37032713</v>
      </c>
      <c r="E48" s="10">
        <v>30437980.27</v>
      </c>
      <c r="F48" s="10">
        <v>888596.3761896421</v>
      </c>
      <c r="G48" s="10">
        <v>1001127617.7913</v>
      </c>
      <c r="H48" s="12">
        <v>0.030403696520881766</v>
      </c>
      <c r="I48" s="14">
        <v>0.8970088194350047</v>
      </c>
      <c r="J48" s="10">
        <v>106739993.7160809</v>
      </c>
      <c r="K48" s="10">
        <v>3720152.1902989335</v>
      </c>
      <c r="L48" s="9">
        <v>34158132.46029893</v>
      </c>
      <c r="M48" s="9">
        <v>997201.2746043947</v>
      </c>
    </row>
    <row r="49" spans="1:13" ht="13.5" thickBot="1">
      <c r="A49" s="40" t="s">
        <v>19</v>
      </c>
      <c r="B49" s="41"/>
      <c r="C49" s="42"/>
      <c r="D49" s="18">
        <f>SUM(D48+D37+D16)</f>
        <v>610606849</v>
      </c>
      <c r="E49" s="19">
        <v>402450669.0499064</v>
      </c>
      <c r="F49" s="19">
        <v>11437842.239870576</v>
      </c>
      <c r="G49" s="19">
        <v>20830547316.76357</v>
      </c>
      <c r="H49" s="20">
        <v>0.01932021578357812</v>
      </c>
      <c r="I49" s="21">
        <v>0.8801</v>
      </c>
      <c r="J49" s="19">
        <v>1278503082.5419922</v>
      </c>
      <c r="K49" s="19">
        <v>26001404.67435963</v>
      </c>
      <c r="L49" s="19">
        <v>428452073.724266</v>
      </c>
      <c r="M49" s="19">
        <v>12178880.293292586</v>
      </c>
    </row>
  </sheetData>
  <mergeCells count="16">
    <mergeCell ref="A49:C49"/>
    <mergeCell ref="A38:A48"/>
    <mergeCell ref="B38:B39"/>
    <mergeCell ref="B40:B41"/>
    <mergeCell ref="B42:B47"/>
    <mergeCell ref="A17:A37"/>
    <mergeCell ref="B17:B18"/>
    <mergeCell ref="B19:B20"/>
    <mergeCell ref="B21:B22"/>
    <mergeCell ref="B23:B26"/>
    <mergeCell ref="B27:B31"/>
    <mergeCell ref="B32:B36"/>
    <mergeCell ref="A4:A16"/>
    <mergeCell ref="B4:B5"/>
    <mergeCell ref="B6:B11"/>
    <mergeCell ref="B12:B15"/>
  </mergeCells>
  <conditionalFormatting sqref="G4:G41 I4:K41 C4:C48 D4:F49 G43:G49 H4:H49 I43:K49 L4:M49">
    <cfRule type="expression" priority="1" dxfId="0" stopIfTrue="1">
      <formula>FIND("Celkom",$B4)</formula>
    </cfRule>
    <cfRule type="expression" priority="2" dxfId="1" stopIfTrue="1">
      <formula>FIND("Celkom",$C4)</formula>
    </cfRule>
  </conditionalFormatting>
  <conditionalFormatting sqref="B4:B48">
    <cfRule type="expression" priority="3" dxfId="0" stopIfTrue="1">
      <formula>FIND("Celkom",$B4)</formula>
    </cfRule>
  </conditionalFormatting>
  <printOptions/>
  <pageMargins left="0.3" right="0.16" top="1" bottom="1" header="0.4921259845" footer="0.4921259845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C21">
      <selection activeCell="C46" sqref="C46"/>
    </sheetView>
  </sheetViews>
  <sheetFormatPr defaultColWidth="9.140625" defaultRowHeight="12.75"/>
  <cols>
    <col min="1" max="1" width="23.7109375" style="0" customWidth="1"/>
    <col min="2" max="2" width="34.421875" style="0" customWidth="1"/>
    <col min="3" max="3" width="64.28125" style="0" customWidth="1"/>
    <col min="4" max="4" width="13.8515625" style="0" bestFit="1" customWidth="1"/>
    <col min="5" max="5" width="15.421875" style="0" bestFit="1" customWidth="1"/>
    <col min="6" max="6" width="12.7109375" style="0" bestFit="1" customWidth="1"/>
    <col min="7" max="7" width="16.421875" style="0" bestFit="1" customWidth="1"/>
    <col min="8" max="8" width="12.140625" style="0" customWidth="1"/>
    <col min="9" max="9" width="11.7109375" style="0" customWidth="1"/>
    <col min="10" max="10" width="15.421875" style="0" bestFit="1" customWidth="1"/>
    <col min="11" max="11" width="12.7109375" style="0" bestFit="1" customWidth="1"/>
    <col min="12" max="12" width="15.421875" style="0" bestFit="1" customWidth="1"/>
    <col min="13" max="15" width="12.7109375" style="0" bestFit="1" customWidth="1"/>
  </cols>
  <sheetData>
    <row r="1" ht="18.75" thickBot="1">
      <c r="A1" s="22" t="s">
        <v>72</v>
      </c>
    </row>
    <row r="2" spans="1:15" ht="153.7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2" t="s">
        <v>59</v>
      </c>
      <c r="F2" s="2" t="s">
        <v>60</v>
      </c>
      <c r="G2" s="2" t="s">
        <v>6</v>
      </c>
      <c r="H2" s="2" t="s">
        <v>61</v>
      </c>
      <c r="I2" s="2" t="s">
        <v>8</v>
      </c>
      <c r="J2" s="2" t="s">
        <v>9</v>
      </c>
      <c r="K2" s="2" t="s">
        <v>62</v>
      </c>
      <c r="L2" s="2" t="s">
        <v>63</v>
      </c>
      <c r="M2" s="2" t="s">
        <v>64</v>
      </c>
      <c r="N2" s="2" t="s">
        <v>65</v>
      </c>
      <c r="O2" s="23" t="s">
        <v>66</v>
      </c>
    </row>
    <row r="3" spans="1:15" ht="13.5" thickTop="1">
      <c r="A3" s="4"/>
      <c r="B3" s="5"/>
      <c r="C3" s="5"/>
      <c r="D3" s="6">
        <v>1</v>
      </c>
      <c r="E3" s="5">
        <v>14</v>
      </c>
      <c r="F3" s="5">
        <v>15</v>
      </c>
      <c r="G3" s="5">
        <v>16</v>
      </c>
      <c r="H3" s="5" t="s">
        <v>67</v>
      </c>
      <c r="I3" s="7">
        <v>20</v>
      </c>
      <c r="J3" s="7" t="s">
        <v>14</v>
      </c>
      <c r="K3" s="7" t="s">
        <v>68</v>
      </c>
      <c r="L3" s="7" t="s">
        <v>69</v>
      </c>
      <c r="M3" s="7">
        <v>30</v>
      </c>
      <c r="N3" s="7" t="s">
        <v>70</v>
      </c>
      <c r="O3" s="24" t="s">
        <v>71</v>
      </c>
    </row>
    <row r="4" spans="1:15" ht="12.75">
      <c r="A4" s="36" t="s">
        <v>17</v>
      </c>
      <c r="B4" s="37" t="s">
        <v>18</v>
      </c>
      <c r="C4" s="8" t="s">
        <v>18</v>
      </c>
      <c r="D4" s="9">
        <v>8522248</v>
      </c>
      <c r="E4" s="9">
        <v>108680058.79430921</v>
      </c>
      <c r="F4" s="25">
        <v>3079540.358570435</v>
      </c>
      <c r="G4" s="26">
        <v>396449123.702</v>
      </c>
      <c r="H4" s="27">
        <v>0.2741336839881655</v>
      </c>
      <c r="I4" s="12">
        <v>1</v>
      </c>
      <c r="J4" s="9">
        <v>0</v>
      </c>
      <c r="K4" s="9">
        <v>0</v>
      </c>
      <c r="L4" s="9">
        <v>108680058.79430921</v>
      </c>
      <c r="M4" s="9">
        <v>3079540.358570435</v>
      </c>
      <c r="N4" s="9">
        <v>426112.4</v>
      </c>
      <c r="O4" s="28">
        <v>852224.8</v>
      </c>
    </row>
    <row r="5" spans="1:15" ht="12.75">
      <c r="A5" s="36"/>
      <c r="B5" s="38"/>
      <c r="C5" s="8" t="s">
        <v>19</v>
      </c>
      <c r="D5" s="9">
        <f>D4</f>
        <v>8522248</v>
      </c>
      <c r="E5" s="10">
        <v>108680058.79430921</v>
      </c>
      <c r="F5" s="25">
        <v>3079540.358570435</v>
      </c>
      <c r="G5" s="10">
        <v>396449123.702</v>
      </c>
      <c r="H5" s="27">
        <v>0.2741336839881655</v>
      </c>
      <c r="I5" s="12">
        <v>1</v>
      </c>
      <c r="J5" s="9">
        <v>0</v>
      </c>
      <c r="K5" s="9">
        <v>0</v>
      </c>
      <c r="L5" s="9">
        <v>108680058.79430921</v>
      </c>
      <c r="M5" s="9">
        <v>3079540.358570435</v>
      </c>
      <c r="N5" s="9">
        <v>426112.4</v>
      </c>
      <c r="O5" s="28">
        <v>852224.8</v>
      </c>
    </row>
    <row r="6" spans="1:15" ht="12.75">
      <c r="A6" s="36"/>
      <c r="B6" s="37" t="s">
        <v>20</v>
      </c>
      <c r="C6" s="8" t="s">
        <v>21</v>
      </c>
      <c r="D6" s="9">
        <v>23828370</v>
      </c>
      <c r="E6" s="29">
        <v>42126301.51554828</v>
      </c>
      <c r="F6" s="25">
        <v>1193683.9850258788</v>
      </c>
      <c r="G6" s="26">
        <v>1030066844.76</v>
      </c>
      <c r="H6" s="27">
        <v>0.04089666775495864</v>
      </c>
      <c r="I6" s="12">
        <v>1</v>
      </c>
      <c r="J6" s="9">
        <v>0</v>
      </c>
      <c r="K6" s="9">
        <v>0</v>
      </c>
      <c r="L6" s="9">
        <v>42126301.51554828</v>
      </c>
      <c r="M6" s="9">
        <v>1193683.9850258788</v>
      </c>
      <c r="N6" s="9">
        <v>1191418.5</v>
      </c>
      <c r="O6" s="28">
        <v>2382837</v>
      </c>
    </row>
    <row r="7" spans="1:15" ht="12.75">
      <c r="A7" s="36"/>
      <c r="B7" s="39"/>
      <c r="C7" s="8" t="s">
        <v>22</v>
      </c>
      <c r="D7" s="9">
        <v>41216758</v>
      </c>
      <c r="E7" s="9">
        <v>183517260.44</v>
      </c>
      <c r="F7" s="25">
        <v>5200115.055963277</v>
      </c>
      <c r="G7" s="26">
        <v>1536288268.5</v>
      </c>
      <c r="H7" s="27">
        <v>0.11945496441184339</v>
      </c>
      <c r="I7" s="12">
        <v>1</v>
      </c>
      <c r="J7" s="9">
        <v>0</v>
      </c>
      <c r="K7" s="9">
        <v>0</v>
      </c>
      <c r="L7" s="9">
        <v>183517260.44</v>
      </c>
      <c r="M7" s="9">
        <v>5200115.055963277</v>
      </c>
      <c r="N7" s="9">
        <v>2060837.9</v>
      </c>
      <c r="O7" s="28">
        <v>4121675.8</v>
      </c>
    </row>
    <row r="8" spans="1:15" ht="12.75">
      <c r="A8" s="36"/>
      <c r="B8" s="39"/>
      <c r="C8" s="8" t="s">
        <v>23</v>
      </c>
      <c r="D8" s="9">
        <v>1444650</v>
      </c>
      <c r="E8" s="9">
        <v>20258.673076923074</v>
      </c>
      <c r="F8" s="25">
        <v>574.0464446154282</v>
      </c>
      <c r="G8" s="26">
        <v>230943367.62</v>
      </c>
      <c r="H8" s="27">
        <v>8.772138938519855E-05</v>
      </c>
      <c r="I8" s="12">
        <v>1</v>
      </c>
      <c r="J8" s="9">
        <v>0</v>
      </c>
      <c r="K8" s="9">
        <v>0</v>
      </c>
      <c r="L8" s="9">
        <v>20258.673076923074</v>
      </c>
      <c r="M8" s="9">
        <v>574.0464446154282</v>
      </c>
      <c r="N8" s="9">
        <v>72232.5</v>
      </c>
      <c r="O8" s="28">
        <v>144465</v>
      </c>
    </row>
    <row r="9" spans="1:15" ht="12.75">
      <c r="A9" s="36"/>
      <c r="B9" s="39"/>
      <c r="C9" s="8" t="s">
        <v>24</v>
      </c>
      <c r="D9" s="9">
        <v>9531900</v>
      </c>
      <c r="E9" s="9">
        <v>33536773.28</v>
      </c>
      <c r="F9" s="25">
        <v>950292.5187724917</v>
      </c>
      <c r="G9" s="26">
        <v>782263494.54</v>
      </c>
      <c r="H9" s="27">
        <v>0.042871453818410475</v>
      </c>
      <c r="I9" s="12">
        <v>1</v>
      </c>
      <c r="J9" s="9">
        <v>0</v>
      </c>
      <c r="K9" s="9">
        <v>0</v>
      </c>
      <c r="L9" s="9">
        <v>33536773.28</v>
      </c>
      <c r="M9" s="9">
        <v>950292.5187724917</v>
      </c>
      <c r="N9" s="9">
        <v>476595</v>
      </c>
      <c r="O9" s="28">
        <v>953190</v>
      </c>
    </row>
    <row r="10" spans="1:15" ht="12.75">
      <c r="A10" s="36"/>
      <c r="B10" s="39"/>
      <c r="C10" s="8" t="s">
        <v>25</v>
      </c>
      <c r="D10" s="9">
        <v>1322587</v>
      </c>
      <c r="E10" s="9">
        <v>344592.76923076925</v>
      </c>
      <c r="F10" s="25">
        <v>9764.324310185862</v>
      </c>
      <c r="G10" s="26">
        <v>48473553.5892</v>
      </c>
      <c r="H10" s="27">
        <v>0.007108881930776067</v>
      </c>
      <c r="I10" s="12">
        <v>1</v>
      </c>
      <c r="J10" s="9">
        <v>0</v>
      </c>
      <c r="K10" s="9">
        <v>0</v>
      </c>
      <c r="L10" s="9">
        <v>344592.76923076925</v>
      </c>
      <c r="M10" s="9">
        <v>9764.324310185862</v>
      </c>
      <c r="N10" s="9">
        <v>66129.35</v>
      </c>
      <c r="O10" s="28">
        <v>132258.7</v>
      </c>
    </row>
    <row r="11" spans="1:15" ht="12.75">
      <c r="A11" s="36"/>
      <c r="B11" s="38"/>
      <c r="C11" s="8" t="s">
        <v>19</v>
      </c>
      <c r="D11" s="9">
        <f>SUM(D6:D10)</f>
        <v>77344265</v>
      </c>
      <c r="E11" s="10">
        <v>259545186.677856</v>
      </c>
      <c r="F11" s="9">
        <v>7354429.93051645</v>
      </c>
      <c r="G11" s="10">
        <v>3628035529.0092</v>
      </c>
      <c r="H11" s="27">
        <v>0.07153876653152198</v>
      </c>
      <c r="I11" s="12">
        <v>1</v>
      </c>
      <c r="J11" s="9">
        <v>0</v>
      </c>
      <c r="K11" s="9">
        <v>0</v>
      </c>
      <c r="L11" s="9">
        <v>259545186.677856</v>
      </c>
      <c r="M11" s="9">
        <v>7354429.93051645</v>
      </c>
      <c r="N11" s="9">
        <v>3867213.25</v>
      </c>
      <c r="O11" s="28">
        <v>7734426.5</v>
      </c>
    </row>
    <row r="12" spans="1:15" ht="12.75">
      <c r="A12" s="36"/>
      <c r="B12" s="37" t="s">
        <v>26</v>
      </c>
      <c r="C12" s="8" t="s">
        <v>27</v>
      </c>
      <c r="D12" s="9">
        <v>31640835</v>
      </c>
      <c r="E12" s="9">
        <v>114955129.98</v>
      </c>
      <c r="F12" s="25">
        <v>3257349.748661132</v>
      </c>
      <c r="G12" s="26">
        <v>1294295132.51</v>
      </c>
      <c r="H12" s="27">
        <v>0.08881678304473715</v>
      </c>
      <c r="I12" s="12">
        <v>1</v>
      </c>
      <c r="J12" s="9">
        <v>0</v>
      </c>
      <c r="K12" s="9">
        <v>0</v>
      </c>
      <c r="L12" s="9">
        <v>114955129.98</v>
      </c>
      <c r="M12" s="9">
        <v>3257349.748661132</v>
      </c>
      <c r="N12" s="9">
        <v>1582041.75</v>
      </c>
      <c r="O12" s="28">
        <v>3164083.5</v>
      </c>
    </row>
    <row r="13" spans="1:15" ht="12.75">
      <c r="A13" s="36"/>
      <c r="B13" s="39"/>
      <c r="C13" s="8" t="s">
        <v>28</v>
      </c>
      <c r="D13" s="9">
        <v>18984502</v>
      </c>
      <c r="E13" s="9">
        <v>68246757.35</v>
      </c>
      <c r="F13" s="25">
        <v>1933828.9464736052</v>
      </c>
      <c r="G13" s="26">
        <v>1377235361.7</v>
      </c>
      <c r="H13" s="27">
        <v>0.04955344543706686</v>
      </c>
      <c r="I13" s="12">
        <v>1</v>
      </c>
      <c r="J13" s="9">
        <v>0</v>
      </c>
      <c r="K13" s="9">
        <v>0</v>
      </c>
      <c r="L13" s="9">
        <v>68246757.35</v>
      </c>
      <c r="M13" s="9">
        <v>1933828.9464736052</v>
      </c>
      <c r="N13" s="9">
        <v>949225.1</v>
      </c>
      <c r="O13" s="28">
        <v>1898450.2</v>
      </c>
    </row>
    <row r="14" spans="1:15" ht="12.75">
      <c r="A14" s="36"/>
      <c r="B14" s="39"/>
      <c r="C14" s="8" t="s">
        <v>29</v>
      </c>
      <c r="D14" s="9">
        <v>14718834</v>
      </c>
      <c r="E14" s="9">
        <v>9894000</v>
      </c>
      <c r="F14" s="25">
        <v>280354.7646708793</v>
      </c>
      <c r="G14" s="26">
        <v>352784226.15</v>
      </c>
      <c r="H14" s="27">
        <v>0.028045471612988673</v>
      </c>
      <c r="I14" s="12">
        <v>1</v>
      </c>
      <c r="J14" s="9">
        <v>0</v>
      </c>
      <c r="K14" s="9">
        <v>0</v>
      </c>
      <c r="L14" s="9">
        <v>9894000</v>
      </c>
      <c r="M14" s="9">
        <v>280354.7646708793</v>
      </c>
      <c r="N14" s="9">
        <v>735941.7</v>
      </c>
      <c r="O14" s="28">
        <v>1471883.4</v>
      </c>
    </row>
    <row r="15" spans="1:15" ht="12.75">
      <c r="A15" s="36"/>
      <c r="B15" s="38"/>
      <c r="C15" s="8" t="s">
        <v>19</v>
      </c>
      <c r="D15" s="9">
        <f>D12+D13+D14</f>
        <v>65344171</v>
      </c>
      <c r="E15" s="10">
        <v>193095887.32999998</v>
      </c>
      <c r="F15" s="9">
        <v>5471533.459805616</v>
      </c>
      <c r="G15" s="10">
        <v>3024314720.36</v>
      </c>
      <c r="H15" s="27">
        <v>0.06384781518605138</v>
      </c>
      <c r="I15" s="12">
        <v>1</v>
      </c>
      <c r="J15" s="9">
        <v>0</v>
      </c>
      <c r="K15" s="9">
        <v>0</v>
      </c>
      <c r="L15" s="9">
        <v>193095887.32999998</v>
      </c>
      <c r="M15" s="9">
        <v>5471533.459805616</v>
      </c>
      <c r="N15" s="9">
        <v>3267208.55</v>
      </c>
      <c r="O15" s="28">
        <v>6534417.100000001</v>
      </c>
    </row>
    <row r="16" spans="1:15" ht="12.75">
      <c r="A16" s="36"/>
      <c r="B16" s="8" t="s">
        <v>19</v>
      </c>
      <c r="C16" s="8"/>
      <c r="D16" s="9">
        <f>D5+D11+D15</f>
        <v>151210684</v>
      </c>
      <c r="E16" s="10">
        <v>561321132.8021653</v>
      </c>
      <c r="F16" s="9">
        <v>15905503.748892503</v>
      </c>
      <c r="G16" s="10">
        <v>7048799373.0712</v>
      </c>
      <c r="H16" s="27">
        <v>0.07963358057070002</v>
      </c>
      <c r="I16" s="12">
        <v>1</v>
      </c>
      <c r="J16" s="9">
        <v>0</v>
      </c>
      <c r="K16" s="9">
        <v>0</v>
      </c>
      <c r="L16" s="9">
        <v>561321132.8021653</v>
      </c>
      <c r="M16" s="9">
        <v>15905503.748892503</v>
      </c>
      <c r="N16" s="9">
        <v>7560534.2</v>
      </c>
      <c r="O16" s="28">
        <v>15121068.4</v>
      </c>
    </row>
    <row r="17" spans="1:15" ht="12.75">
      <c r="A17" s="36" t="s">
        <v>30</v>
      </c>
      <c r="B17" s="37" t="s">
        <v>31</v>
      </c>
      <c r="C17" s="8" t="s">
        <v>31</v>
      </c>
      <c r="D17" s="9">
        <v>2652712.66</v>
      </c>
      <c r="E17" s="10">
        <v>0</v>
      </c>
      <c r="F17" s="9">
        <v>0</v>
      </c>
      <c r="G17" s="26">
        <v>0</v>
      </c>
      <c r="H17" s="27">
        <v>0</v>
      </c>
      <c r="I17" s="12">
        <v>0.12114689412238332</v>
      </c>
      <c r="J17" s="9">
        <v>0</v>
      </c>
      <c r="K17" s="9">
        <v>0</v>
      </c>
      <c r="L17" s="9">
        <v>0</v>
      </c>
      <c r="M17" s="9">
        <v>0</v>
      </c>
      <c r="N17" s="9">
        <v>132635.633</v>
      </c>
      <c r="O17" s="28">
        <v>265271.266</v>
      </c>
    </row>
    <row r="18" spans="1:15" ht="12.75">
      <c r="A18" s="36"/>
      <c r="B18" s="38"/>
      <c r="C18" s="8" t="s">
        <v>19</v>
      </c>
      <c r="D18" s="9">
        <f>D17</f>
        <v>2652712.66</v>
      </c>
      <c r="E18" s="10">
        <v>0</v>
      </c>
      <c r="F18" s="9">
        <v>0</v>
      </c>
      <c r="G18" s="10">
        <v>0</v>
      </c>
      <c r="H18" s="27">
        <v>0</v>
      </c>
      <c r="I18" s="14">
        <v>0.12114689412238332</v>
      </c>
      <c r="J18" s="10">
        <v>0</v>
      </c>
      <c r="K18" s="10">
        <v>0</v>
      </c>
      <c r="L18" s="9">
        <v>0</v>
      </c>
      <c r="M18" s="9">
        <v>0</v>
      </c>
      <c r="N18" s="9">
        <v>132635.633</v>
      </c>
      <c r="O18" s="28">
        <v>265271.266</v>
      </c>
    </row>
    <row r="19" spans="1:15" ht="12.75">
      <c r="A19" s="36"/>
      <c r="B19" s="37" t="s">
        <v>32</v>
      </c>
      <c r="C19" s="8" t="s">
        <v>32</v>
      </c>
      <c r="D19" s="9">
        <v>4527569.24</v>
      </c>
      <c r="E19" s="30">
        <v>851327.42</v>
      </c>
      <c r="F19" s="9">
        <v>24164.157134341916</v>
      </c>
      <c r="G19" s="26">
        <v>44317868.97</v>
      </c>
      <c r="H19" s="27">
        <v>0.01920957482356129</v>
      </c>
      <c r="I19" s="12">
        <v>0.3419917705483327</v>
      </c>
      <c r="J19" s="9">
        <v>29161522.49402069</v>
      </c>
      <c r="K19" s="9">
        <v>0</v>
      </c>
      <c r="L19" s="9">
        <v>851327.42</v>
      </c>
      <c r="M19" s="9">
        <v>24164.157134341916</v>
      </c>
      <c r="N19" s="9">
        <v>226378.46200000003</v>
      </c>
      <c r="O19" s="28">
        <v>452756.92400000006</v>
      </c>
    </row>
    <row r="20" spans="1:15" ht="12.75">
      <c r="A20" s="36"/>
      <c r="B20" s="38"/>
      <c r="C20" s="8" t="s">
        <v>19</v>
      </c>
      <c r="D20" s="9">
        <f>D19</f>
        <v>4527569.24</v>
      </c>
      <c r="E20" s="10">
        <v>851327.42</v>
      </c>
      <c r="F20" s="9">
        <v>24164.157134341916</v>
      </c>
      <c r="G20" s="10">
        <v>44317868.97</v>
      </c>
      <c r="H20" s="27">
        <v>0.01920957482356129</v>
      </c>
      <c r="I20" s="14">
        <v>0.3419917705483327</v>
      </c>
      <c r="J20" s="10">
        <v>29161522.49402069</v>
      </c>
      <c r="K20" s="10">
        <v>0</v>
      </c>
      <c r="L20" s="9">
        <v>851327.42</v>
      </c>
      <c r="M20" s="9">
        <v>24164.157134341916</v>
      </c>
      <c r="N20" s="9">
        <v>226378.46200000003</v>
      </c>
      <c r="O20" s="28">
        <v>452756.92400000006</v>
      </c>
    </row>
    <row r="21" spans="1:15" ht="12.75">
      <c r="A21" s="36"/>
      <c r="B21" s="37" t="s">
        <v>33</v>
      </c>
      <c r="C21" s="8" t="s">
        <v>33</v>
      </c>
      <c r="D21" s="9">
        <v>14384409.1</v>
      </c>
      <c r="E21" s="15" t="s">
        <v>34</v>
      </c>
      <c r="F21" s="9" t="s">
        <v>34</v>
      </c>
      <c r="G21" s="15" t="s">
        <v>34</v>
      </c>
      <c r="H21" s="27" t="s">
        <v>34</v>
      </c>
      <c r="I21" s="15" t="s">
        <v>34</v>
      </c>
      <c r="J21" s="15" t="s">
        <v>34</v>
      </c>
      <c r="K21" s="15" t="s">
        <v>34</v>
      </c>
      <c r="L21" s="9" t="s">
        <v>34</v>
      </c>
      <c r="M21" s="9" t="s">
        <v>34</v>
      </c>
      <c r="N21" s="9">
        <v>719220.4550000001</v>
      </c>
      <c r="O21" s="28">
        <v>1438440.91</v>
      </c>
    </row>
    <row r="22" spans="1:15" ht="12.75">
      <c r="A22" s="36"/>
      <c r="B22" s="38"/>
      <c r="C22" s="8" t="s">
        <v>19</v>
      </c>
      <c r="D22" s="9">
        <f>D21</f>
        <v>14384409.1</v>
      </c>
      <c r="E22" s="10">
        <v>0</v>
      </c>
      <c r="F22" s="9">
        <v>0</v>
      </c>
      <c r="G22" s="10">
        <v>0</v>
      </c>
      <c r="H22" s="27">
        <v>0</v>
      </c>
      <c r="I22" s="10">
        <v>0</v>
      </c>
      <c r="J22" s="10">
        <v>0</v>
      </c>
      <c r="K22" s="10">
        <v>0</v>
      </c>
      <c r="L22" s="9">
        <v>0</v>
      </c>
      <c r="M22" s="9">
        <v>0</v>
      </c>
      <c r="N22" s="9">
        <v>719220.4550000001</v>
      </c>
      <c r="O22" s="28">
        <v>1438440.91</v>
      </c>
    </row>
    <row r="23" spans="1:15" ht="12.75">
      <c r="A23" s="36"/>
      <c r="B23" s="37" t="s">
        <v>35</v>
      </c>
      <c r="C23" s="8" t="s">
        <v>36</v>
      </c>
      <c r="D23" s="9">
        <v>67185655</v>
      </c>
      <c r="E23" s="10">
        <v>177727606</v>
      </c>
      <c r="F23" s="9">
        <v>5044636.995827538</v>
      </c>
      <c r="G23" s="26">
        <v>4030096174.8025002</v>
      </c>
      <c r="H23" s="27">
        <v>0.044100090491937145</v>
      </c>
      <c r="I23" s="14">
        <v>0.999999999767707</v>
      </c>
      <c r="J23" s="9">
        <v>0</v>
      </c>
      <c r="K23" s="9">
        <v>0</v>
      </c>
      <c r="L23" s="9">
        <v>177727606</v>
      </c>
      <c r="M23" s="9">
        <v>5044636.995827538</v>
      </c>
      <c r="N23" s="9">
        <v>3359282.75</v>
      </c>
      <c r="O23" s="28">
        <v>6718565.5</v>
      </c>
    </row>
    <row r="24" spans="1:15" ht="12.75">
      <c r="A24" s="36"/>
      <c r="B24" s="39"/>
      <c r="C24" s="8" t="s">
        <v>37</v>
      </c>
      <c r="D24" s="9">
        <v>136744153</v>
      </c>
      <c r="E24" s="10">
        <v>192173808.59</v>
      </c>
      <c r="F24" s="9">
        <v>5454679.361641736</v>
      </c>
      <c r="G24" s="26">
        <v>3965199965.021853</v>
      </c>
      <c r="H24" s="27">
        <v>0.048465098932013354</v>
      </c>
      <c r="I24" s="14">
        <v>0.9999999999270524</v>
      </c>
      <c r="J24" s="9">
        <v>0</v>
      </c>
      <c r="K24" s="9">
        <v>0</v>
      </c>
      <c r="L24" s="9">
        <v>192173808.59</v>
      </c>
      <c r="M24" s="9">
        <v>5454679.361641736</v>
      </c>
      <c r="N24" s="9">
        <v>6837207.65</v>
      </c>
      <c r="O24" s="28">
        <v>13674415.3</v>
      </c>
    </row>
    <row r="25" spans="1:15" ht="12.75">
      <c r="A25" s="36"/>
      <c r="B25" s="39"/>
      <c r="C25" s="8" t="s">
        <v>38</v>
      </c>
      <c r="D25" s="9">
        <v>4261687</v>
      </c>
      <c r="E25" s="10">
        <v>0</v>
      </c>
      <c r="F25" s="9">
        <v>0</v>
      </c>
      <c r="G25" s="26">
        <v>19496752.525000002</v>
      </c>
      <c r="H25" s="27">
        <v>0</v>
      </c>
      <c r="I25" s="14">
        <v>0.11131738760024319</v>
      </c>
      <c r="J25" s="9">
        <v>17326424.967228554</v>
      </c>
      <c r="K25" s="9">
        <v>0</v>
      </c>
      <c r="L25" s="9">
        <v>0</v>
      </c>
      <c r="M25" s="9">
        <v>0</v>
      </c>
      <c r="N25" s="9">
        <v>213084.35</v>
      </c>
      <c r="O25" s="28">
        <v>426168.7</v>
      </c>
    </row>
    <row r="26" spans="1:15" ht="12.75">
      <c r="A26" s="36"/>
      <c r="B26" s="38"/>
      <c r="C26" s="8" t="s">
        <v>19</v>
      </c>
      <c r="D26" s="9">
        <f>D23+D24+D25</f>
        <v>208191495</v>
      </c>
      <c r="E26" s="10">
        <v>369901414.59000003</v>
      </c>
      <c r="F26" s="9">
        <v>10499316.357469276</v>
      </c>
      <c r="G26" s="10">
        <v>8014792892.349353</v>
      </c>
      <c r="H26" s="27">
        <v>0.04615233600647314</v>
      </c>
      <c r="I26" s="14">
        <v>0.9860734355757789</v>
      </c>
      <c r="J26" s="10">
        <v>17326424.967228554</v>
      </c>
      <c r="K26" s="10">
        <v>0</v>
      </c>
      <c r="L26" s="9">
        <v>369901414.59000003</v>
      </c>
      <c r="M26" s="9">
        <v>10499316.357469276</v>
      </c>
      <c r="N26" s="9">
        <v>10409574.75</v>
      </c>
      <c r="O26" s="28">
        <v>20819149.5</v>
      </c>
    </row>
    <row r="27" spans="1:15" ht="12.75">
      <c r="A27" s="36"/>
      <c r="B27" s="37" t="s">
        <v>39</v>
      </c>
      <c r="C27" s="8" t="s">
        <v>40</v>
      </c>
      <c r="D27" s="9">
        <v>46021135</v>
      </c>
      <c r="E27" s="31">
        <v>21047252.26</v>
      </c>
      <c r="F27" s="9">
        <v>597407.1772018961</v>
      </c>
      <c r="G27" s="26">
        <v>1350932923.3763723</v>
      </c>
      <c r="H27" s="27">
        <v>0.01557979074741685</v>
      </c>
      <c r="I27" s="16">
        <v>0.7368761724760763</v>
      </c>
      <c r="J27" s="9">
        <v>355462641.52687466</v>
      </c>
      <c r="K27" s="9">
        <v>0</v>
      </c>
      <c r="L27" s="9">
        <v>21047252.26</v>
      </c>
      <c r="M27" s="9">
        <v>597407.1772018961</v>
      </c>
      <c r="N27" s="9">
        <v>2301056.75</v>
      </c>
      <c r="O27" s="28">
        <v>4602113.5</v>
      </c>
    </row>
    <row r="28" spans="1:15" ht="12.75">
      <c r="A28" s="36"/>
      <c r="B28" s="39"/>
      <c r="C28" s="8" t="s">
        <v>41</v>
      </c>
      <c r="D28" s="9">
        <v>22835345</v>
      </c>
      <c r="E28" s="31">
        <v>1933228.24</v>
      </c>
      <c r="F28" s="9">
        <v>54872.931225341315</v>
      </c>
      <c r="G28" s="26">
        <v>534758287.8583999</v>
      </c>
      <c r="H28" s="27">
        <v>0.0036151440452511594</v>
      </c>
      <c r="I28" s="16">
        <v>0.8794466742948467</v>
      </c>
      <c r="J28" s="9">
        <v>64466890.04972382</v>
      </c>
      <c r="K28" s="9">
        <v>0</v>
      </c>
      <c r="L28" s="9">
        <v>1933228.24</v>
      </c>
      <c r="M28" s="9">
        <v>54872.931225341315</v>
      </c>
      <c r="N28" s="9">
        <v>1141767.25</v>
      </c>
      <c r="O28" s="28">
        <v>2283534.5</v>
      </c>
    </row>
    <row r="29" spans="1:15" ht="12.75">
      <c r="A29" s="36"/>
      <c r="B29" s="39"/>
      <c r="C29" s="8" t="s">
        <v>42</v>
      </c>
      <c r="D29" s="9">
        <v>22870561</v>
      </c>
      <c r="E29" s="31">
        <v>54187248.12</v>
      </c>
      <c r="F29" s="9">
        <v>1538055.9200703923</v>
      </c>
      <c r="G29" s="26">
        <v>459780719.1999651</v>
      </c>
      <c r="H29" s="27">
        <v>0.11785454643310782</v>
      </c>
      <c r="I29" s="16">
        <v>0.7541445694895751</v>
      </c>
      <c r="J29" s="9">
        <v>113039586.65930021</v>
      </c>
      <c r="K29" s="9">
        <v>13322229.214717811</v>
      </c>
      <c r="L29" s="9">
        <v>67509477.33471781</v>
      </c>
      <c r="M29" s="9">
        <v>1916195.3204484065</v>
      </c>
      <c r="N29" s="9">
        <v>1143528.05</v>
      </c>
      <c r="O29" s="28">
        <v>2287056.1</v>
      </c>
    </row>
    <row r="30" spans="1:15" ht="12.75">
      <c r="A30" s="36"/>
      <c r="B30" s="39"/>
      <c r="C30" s="8" t="s">
        <v>43</v>
      </c>
      <c r="D30" s="9">
        <v>5720141</v>
      </c>
      <c r="E30" s="31">
        <v>1291647.95</v>
      </c>
      <c r="F30" s="9">
        <v>36662.256251596606</v>
      </c>
      <c r="G30" s="26">
        <v>68088159.13499999</v>
      </c>
      <c r="H30" s="27">
        <v>0.018970228691878997</v>
      </c>
      <c r="I30" s="16">
        <v>0.32019503281478484</v>
      </c>
      <c r="J30" s="9">
        <v>46286668.786470376</v>
      </c>
      <c r="K30" s="9">
        <v>0</v>
      </c>
      <c r="L30" s="9">
        <v>1291647.95</v>
      </c>
      <c r="M30" s="9">
        <v>36662.256251596606</v>
      </c>
      <c r="N30" s="9">
        <v>286007.05</v>
      </c>
      <c r="O30" s="28">
        <v>572014.1</v>
      </c>
    </row>
    <row r="31" spans="1:15" ht="12.75">
      <c r="A31" s="36"/>
      <c r="B31" s="38"/>
      <c r="C31" s="8" t="s">
        <v>19</v>
      </c>
      <c r="D31" s="9">
        <f>SUM(D27:D30)</f>
        <v>97447182</v>
      </c>
      <c r="E31" s="13">
        <v>78459376.57000001</v>
      </c>
      <c r="F31" s="9">
        <v>2226998.2847492266</v>
      </c>
      <c r="G31" s="13">
        <v>2413560089.5697374</v>
      </c>
      <c r="H31" s="27">
        <v>0.03250773697703415</v>
      </c>
      <c r="I31" s="16">
        <v>0.7677965387685091</v>
      </c>
      <c r="J31" s="13">
        <v>579255787.022369</v>
      </c>
      <c r="K31" s="13">
        <v>13322229.214717811</v>
      </c>
      <c r="L31" s="9">
        <v>91781605.78471781</v>
      </c>
      <c r="M31" s="9">
        <v>2605137.6851272406</v>
      </c>
      <c r="N31" s="9">
        <v>4872359.1</v>
      </c>
      <c r="O31" s="28">
        <v>9744718.200000001</v>
      </c>
    </row>
    <row r="32" spans="1:15" ht="12.75">
      <c r="A32" s="36"/>
      <c r="B32" s="37" t="s">
        <v>44</v>
      </c>
      <c r="C32" s="8" t="s">
        <v>45</v>
      </c>
      <c r="D32" s="9">
        <v>54783349</v>
      </c>
      <c r="E32" s="10">
        <v>69001535.18651785</v>
      </c>
      <c r="F32" s="9">
        <v>1958546.0301018378</v>
      </c>
      <c r="G32" s="26">
        <v>1570797218.308836</v>
      </c>
      <c r="H32" s="27">
        <v>0.04392771669204178</v>
      </c>
      <c r="I32" s="14">
        <v>0.832156685855897</v>
      </c>
      <c r="J32" s="9">
        <v>263647810.96929315</v>
      </c>
      <c r="K32" s="9">
        <v>11581446.346736094</v>
      </c>
      <c r="L32" s="9">
        <v>80582981.53325394</v>
      </c>
      <c r="M32" s="9">
        <v>2287274.886697906</v>
      </c>
      <c r="N32" s="9">
        <v>2739167.45</v>
      </c>
      <c r="O32" s="28">
        <v>5478334.9</v>
      </c>
    </row>
    <row r="33" spans="1:15" ht="12.75">
      <c r="A33" s="36"/>
      <c r="B33" s="39"/>
      <c r="C33" s="8" t="s">
        <v>46</v>
      </c>
      <c r="D33" s="9">
        <v>10182299</v>
      </c>
      <c r="E33" s="10">
        <v>27343441.42887</v>
      </c>
      <c r="F33" s="9">
        <v>776118.7996046095</v>
      </c>
      <c r="G33" s="26">
        <v>203627495.794317</v>
      </c>
      <c r="H33" s="27">
        <v>0.13428167606839037</v>
      </c>
      <c r="I33" s="14">
        <v>0.6959368995077575</v>
      </c>
      <c r="J33" s="9">
        <v>61915607.7166911</v>
      </c>
      <c r="K33" s="9">
        <v>8314131.578990245</v>
      </c>
      <c r="L33" s="9">
        <v>35657573.00786024</v>
      </c>
      <c r="M33" s="9">
        <v>1012107.8881627045</v>
      </c>
      <c r="N33" s="9">
        <v>509114.95</v>
      </c>
      <c r="O33" s="28">
        <v>1018229.9</v>
      </c>
    </row>
    <row r="34" spans="1:15" ht="12.75">
      <c r="A34" s="36"/>
      <c r="B34" s="39"/>
      <c r="C34" s="8" t="s">
        <v>47</v>
      </c>
      <c r="D34" s="9">
        <v>3425302</v>
      </c>
      <c r="E34" s="10">
        <v>0</v>
      </c>
      <c r="F34" s="9">
        <v>0</v>
      </c>
      <c r="G34" s="26">
        <v>0</v>
      </c>
      <c r="H34" s="27">
        <v>0</v>
      </c>
      <c r="I34" s="14">
        <v>0.07719768648304372</v>
      </c>
      <c r="J34" s="9">
        <v>0</v>
      </c>
      <c r="K34" s="9">
        <v>0</v>
      </c>
      <c r="L34" s="9">
        <v>0</v>
      </c>
      <c r="M34" s="9">
        <v>0</v>
      </c>
      <c r="N34" s="9">
        <v>171265.1</v>
      </c>
      <c r="O34" s="28">
        <v>342530.2</v>
      </c>
    </row>
    <row r="35" spans="1:15" ht="12.75">
      <c r="A35" s="36"/>
      <c r="B35" s="39"/>
      <c r="C35" s="8" t="s">
        <v>48</v>
      </c>
      <c r="D35" s="9">
        <v>26769134</v>
      </c>
      <c r="E35" s="10">
        <v>14911295.062754648</v>
      </c>
      <c r="F35" s="9">
        <v>423243.594072114</v>
      </c>
      <c r="G35" s="26">
        <v>533524760.90882486</v>
      </c>
      <c r="H35" s="27">
        <v>0.027948646727012676</v>
      </c>
      <c r="I35" s="14">
        <v>0.5867934315161374</v>
      </c>
      <c r="J35" s="9">
        <v>220455935.65630877</v>
      </c>
      <c r="K35" s="9">
        <v>6161445.064531212</v>
      </c>
      <c r="L35" s="9">
        <v>21072740.12728586</v>
      </c>
      <c r="M35" s="9">
        <v>598130.6272114292</v>
      </c>
      <c r="N35" s="9">
        <v>1338456.7</v>
      </c>
      <c r="O35" s="28">
        <v>2676913.4</v>
      </c>
    </row>
    <row r="36" spans="1:15" ht="12.75">
      <c r="A36" s="36"/>
      <c r="B36" s="38"/>
      <c r="C36" s="8" t="s">
        <v>19</v>
      </c>
      <c r="D36" s="9">
        <f>D32+D33+D34+D35</f>
        <v>95160084</v>
      </c>
      <c r="E36" s="10">
        <v>111256271.6781425</v>
      </c>
      <c r="F36" s="9">
        <v>3157908.4237785614</v>
      </c>
      <c r="G36" s="10">
        <v>2307949475.0119777</v>
      </c>
      <c r="H36" s="27">
        <v>0.048205679059575214</v>
      </c>
      <c r="I36" s="14">
        <v>0.717311123875972</v>
      </c>
      <c r="J36" s="10">
        <v>546019354.342293</v>
      </c>
      <c r="K36" s="10">
        <v>26057022.99025755</v>
      </c>
      <c r="L36" s="9">
        <v>137313294.66840005</v>
      </c>
      <c r="M36" s="9">
        <v>3897513.40207204</v>
      </c>
      <c r="N36" s="9">
        <v>4758004.2</v>
      </c>
      <c r="O36" s="28">
        <v>9516008.4</v>
      </c>
    </row>
    <row r="37" spans="1:15" ht="12.75">
      <c r="A37" s="36"/>
      <c r="B37" s="8" t="s">
        <v>19</v>
      </c>
      <c r="C37" s="8"/>
      <c r="D37" s="9">
        <f>D18+D20+D22+D26+D31+D36</f>
        <v>422363452</v>
      </c>
      <c r="E37" s="10">
        <v>560468390.2581426</v>
      </c>
      <c r="F37" s="9">
        <v>15908387.223131405</v>
      </c>
      <c r="G37" s="10">
        <v>12780620325.90107</v>
      </c>
      <c r="H37" s="27">
        <v>0.04385298803707542</v>
      </c>
      <c r="I37" s="14">
        <v>0.8230296882959661</v>
      </c>
      <c r="J37" s="10">
        <v>1171763088.8259113</v>
      </c>
      <c r="K37" s="10">
        <v>39379252.20497536</v>
      </c>
      <c r="L37" s="9">
        <v>599847642.463118</v>
      </c>
      <c r="M37" s="9">
        <v>17026131.6018029</v>
      </c>
      <c r="N37" s="9">
        <v>21118172.6</v>
      </c>
      <c r="O37" s="28">
        <v>42236345.2</v>
      </c>
    </row>
    <row r="38" spans="1:15" ht="12.75">
      <c r="A38" s="36" t="s">
        <v>49</v>
      </c>
      <c r="B38" s="37" t="s">
        <v>50</v>
      </c>
      <c r="C38" s="8" t="s">
        <v>50</v>
      </c>
      <c r="D38" s="9">
        <v>743364.5</v>
      </c>
      <c r="E38" s="10">
        <v>512983.19</v>
      </c>
      <c r="F38" s="9">
        <v>14975.862381035793</v>
      </c>
      <c r="G38" s="26">
        <v>7902153.45</v>
      </c>
      <c r="H38" s="27">
        <v>0.06491688540925512</v>
      </c>
      <c r="I38" s="12">
        <v>0.8737583037877388</v>
      </c>
      <c r="J38" s="9">
        <v>997581.2552575719</v>
      </c>
      <c r="K38" s="9">
        <v>64759.86803397668</v>
      </c>
      <c r="L38" s="9">
        <v>577743.0580339767</v>
      </c>
      <c r="M38" s="9">
        <v>16866.440650259145</v>
      </c>
      <c r="N38" s="9">
        <v>37168.225</v>
      </c>
      <c r="O38" s="28">
        <v>74336.45</v>
      </c>
    </row>
    <row r="39" spans="1:15" ht="12.75">
      <c r="A39" s="36"/>
      <c r="B39" s="38"/>
      <c r="C39" s="8" t="s">
        <v>19</v>
      </c>
      <c r="D39" s="9">
        <f>D38</f>
        <v>743364.5</v>
      </c>
      <c r="E39" s="10">
        <v>512983.19</v>
      </c>
      <c r="F39" s="9">
        <v>14975.862381035793</v>
      </c>
      <c r="G39" s="10">
        <v>7902153.45</v>
      </c>
      <c r="H39" s="27">
        <v>0.06491688540925512</v>
      </c>
      <c r="I39" s="14">
        <v>0.8737583037877388</v>
      </c>
      <c r="J39" s="10">
        <v>997581.2552575719</v>
      </c>
      <c r="K39" s="10">
        <v>64759.86803397668</v>
      </c>
      <c r="L39" s="9">
        <v>577743.0580339767</v>
      </c>
      <c r="M39" s="9">
        <v>16866.440650259145</v>
      </c>
      <c r="N39" s="9">
        <v>37168.225</v>
      </c>
      <c r="O39" s="28">
        <v>74336.45</v>
      </c>
    </row>
    <row r="40" spans="1:15" ht="12.75">
      <c r="A40" s="36"/>
      <c r="B40" s="37" t="s">
        <v>51</v>
      </c>
      <c r="C40" s="8" t="s">
        <v>51</v>
      </c>
      <c r="D40" s="9">
        <v>743364.5</v>
      </c>
      <c r="E40" s="10">
        <v>0</v>
      </c>
      <c r="F40" s="9">
        <v>0</v>
      </c>
      <c r="G40" s="26">
        <v>0</v>
      </c>
      <c r="H40" s="27">
        <v>0</v>
      </c>
      <c r="I40" s="12">
        <v>0.3935915917393546</v>
      </c>
      <c r="J40" s="9">
        <v>0</v>
      </c>
      <c r="K40" s="9">
        <v>0</v>
      </c>
      <c r="L40" s="9">
        <v>0</v>
      </c>
      <c r="M40" s="9">
        <v>0</v>
      </c>
      <c r="N40" s="9">
        <v>37168.225</v>
      </c>
      <c r="O40" s="28">
        <v>74336.45</v>
      </c>
    </row>
    <row r="41" spans="1:15" ht="12.75">
      <c r="A41" s="36"/>
      <c r="B41" s="38"/>
      <c r="C41" s="8" t="s">
        <v>19</v>
      </c>
      <c r="D41" s="9">
        <f>D40</f>
        <v>743364.5</v>
      </c>
      <c r="E41" s="10">
        <v>0</v>
      </c>
      <c r="F41" s="9">
        <v>0</v>
      </c>
      <c r="G41" s="10">
        <v>0</v>
      </c>
      <c r="H41" s="27">
        <v>0</v>
      </c>
      <c r="I41" s="14">
        <v>0.3935915917393546</v>
      </c>
      <c r="J41" s="10">
        <v>0</v>
      </c>
      <c r="K41" s="10">
        <v>0</v>
      </c>
      <c r="L41" s="9">
        <v>0</v>
      </c>
      <c r="M41" s="9">
        <v>0</v>
      </c>
      <c r="N41" s="9">
        <v>37168.225</v>
      </c>
      <c r="O41" s="28">
        <v>74336.45</v>
      </c>
    </row>
    <row r="42" spans="1:15" ht="12.75">
      <c r="A42" s="36"/>
      <c r="B42" s="37" t="s">
        <v>52</v>
      </c>
      <c r="C42" s="8" t="s">
        <v>53</v>
      </c>
      <c r="D42" s="9">
        <v>4415882</v>
      </c>
      <c r="E42" s="10">
        <v>0</v>
      </c>
      <c r="F42" s="9">
        <v>0</v>
      </c>
      <c r="G42" s="32">
        <v>67351879.9305</v>
      </c>
      <c r="H42" s="27">
        <v>0</v>
      </c>
      <c r="I42" s="12">
        <v>0.8899794086742382</v>
      </c>
      <c r="J42" s="9">
        <v>7410093.656855319</v>
      </c>
      <c r="K42" s="9">
        <v>0</v>
      </c>
      <c r="L42" s="9">
        <v>0</v>
      </c>
      <c r="M42" s="9">
        <v>0</v>
      </c>
      <c r="N42" s="9">
        <v>220794.1</v>
      </c>
      <c r="O42" s="28">
        <v>441588.2</v>
      </c>
    </row>
    <row r="43" spans="1:15" ht="12.75">
      <c r="A43" s="36"/>
      <c r="B43" s="39"/>
      <c r="C43" s="8" t="s">
        <v>54</v>
      </c>
      <c r="D43" s="9">
        <v>3120221</v>
      </c>
      <c r="E43" s="10">
        <v>0</v>
      </c>
      <c r="F43" s="9">
        <v>0</v>
      </c>
      <c r="G43" s="26">
        <v>117446293.9</v>
      </c>
      <c r="H43" s="27">
        <v>0</v>
      </c>
      <c r="I43" s="12">
        <v>0.9786815973889618</v>
      </c>
      <c r="J43" s="9">
        <v>2503767.378534524</v>
      </c>
      <c r="K43" s="9">
        <v>0</v>
      </c>
      <c r="L43" s="9">
        <v>0</v>
      </c>
      <c r="M43" s="9">
        <v>0</v>
      </c>
      <c r="N43" s="9">
        <v>156011.05</v>
      </c>
      <c r="O43" s="28">
        <v>312022.1</v>
      </c>
    </row>
    <row r="44" spans="1:15" ht="12.75">
      <c r="A44" s="36"/>
      <c r="B44" s="39"/>
      <c r="C44" s="8" t="s">
        <v>55</v>
      </c>
      <c r="D44" s="9">
        <v>3189247</v>
      </c>
      <c r="E44" s="10">
        <v>416500</v>
      </c>
      <c r="F44" s="9">
        <v>12159.16389326794</v>
      </c>
      <c r="G44" s="26">
        <v>74436625.5108</v>
      </c>
      <c r="H44" s="27">
        <v>0.005595363802991984</v>
      </c>
      <c r="I44" s="12">
        <v>0.9734621968901107</v>
      </c>
      <c r="J44" s="9">
        <v>1975384.5119701729</v>
      </c>
      <c r="K44" s="9">
        <v>0</v>
      </c>
      <c r="L44" s="9">
        <v>416500</v>
      </c>
      <c r="M44" s="9">
        <v>12159.16389326794</v>
      </c>
      <c r="N44" s="9">
        <v>159462.35</v>
      </c>
      <c r="O44" s="28">
        <v>318924.7</v>
      </c>
    </row>
    <row r="45" spans="1:15" ht="12.75">
      <c r="A45" s="36"/>
      <c r="B45" s="39"/>
      <c r="C45" s="8" t="s">
        <v>56</v>
      </c>
      <c r="D45" s="9">
        <v>6902062</v>
      </c>
      <c r="E45" s="10">
        <v>3401491.46</v>
      </c>
      <c r="F45" s="9">
        <v>99302.02195364046</v>
      </c>
      <c r="G45" s="26">
        <v>187366276</v>
      </c>
      <c r="H45" s="27">
        <v>0.01815423529045323</v>
      </c>
      <c r="I45" s="12">
        <v>0.9024821657233878</v>
      </c>
      <c r="J45" s="9">
        <v>18271553.451993983</v>
      </c>
      <c r="K45" s="9">
        <v>0</v>
      </c>
      <c r="L45" s="9">
        <v>3401491.46</v>
      </c>
      <c r="M45" s="9">
        <v>99302.02195364046</v>
      </c>
      <c r="N45" s="9">
        <v>345103.1</v>
      </c>
      <c r="O45" s="28">
        <v>690206.2</v>
      </c>
    </row>
    <row r="46" spans="1:15" ht="12.75">
      <c r="A46" s="36"/>
      <c r="B46" s="39"/>
      <c r="C46" s="8" t="s">
        <v>57</v>
      </c>
      <c r="D46" s="9">
        <v>17918572</v>
      </c>
      <c r="E46" s="10">
        <v>33159374.23</v>
      </c>
      <c r="F46" s="9">
        <v>968043.8556081043</v>
      </c>
      <c r="G46" s="26">
        <v>546624389</v>
      </c>
      <c r="H46" s="27">
        <v>0.06066208331952053</v>
      </c>
      <c r="I46" s="12">
        <v>0.8617302575910689</v>
      </c>
      <c r="J46" s="9">
        <v>75581613.46146934</v>
      </c>
      <c r="K46" s="9">
        <v>4584938.133223447</v>
      </c>
      <c r="L46" s="9">
        <v>37744312.36322345</v>
      </c>
      <c r="M46" s="9">
        <v>1101895.0301635852</v>
      </c>
      <c r="N46" s="9">
        <v>895928.6</v>
      </c>
      <c r="O46" s="28">
        <v>1791857.2</v>
      </c>
    </row>
    <row r="47" spans="1:15" ht="12.75">
      <c r="A47" s="36"/>
      <c r="B47" s="38"/>
      <c r="C47" s="8" t="s">
        <v>19</v>
      </c>
      <c r="D47" s="9">
        <f>SUM(D42:D46)</f>
        <v>35545984</v>
      </c>
      <c r="E47" s="10">
        <v>36977365.69</v>
      </c>
      <c r="F47" s="9">
        <v>1079505.0414550125</v>
      </c>
      <c r="G47" s="10">
        <v>993225464.3413</v>
      </c>
      <c r="H47" s="27">
        <v>0.037229578799133106</v>
      </c>
      <c r="I47" s="14">
        <v>0.9039482669245241</v>
      </c>
      <c r="J47" s="10">
        <v>105742412.46082333</v>
      </c>
      <c r="K47" s="10">
        <v>4584938.133223447</v>
      </c>
      <c r="L47" s="9">
        <v>41562303.82322344</v>
      </c>
      <c r="M47" s="9">
        <v>1213356.2160104935</v>
      </c>
      <c r="N47" s="9">
        <v>1777299.2</v>
      </c>
      <c r="O47" s="28">
        <v>3554598.4</v>
      </c>
    </row>
    <row r="48" spans="1:15" ht="13.5" thickBot="1">
      <c r="A48" s="36"/>
      <c r="B48" s="8" t="s">
        <v>19</v>
      </c>
      <c r="C48" s="8"/>
      <c r="D48" s="9">
        <f>D39+D41+D47</f>
        <v>37032713</v>
      </c>
      <c r="E48" s="10">
        <v>37490348.88</v>
      </c>
      <c r="F48" s="9">
        <v>1094480.9038360484</v>
      </c>
      <c r="G48" s="10">
        <v>1001127617.7913</v>
      </c>
      <c r="H48" s="27">
        <v>0.03744812171170711</v>
      </c>
      <c r="I48" s="14">
        <v>0.8970088194350047</v>
      </c>
      <c r="J48" s="10">
        <v>106739993.7160809</v>
      </c>
      <c r="K48" s="10">
        <v>4649698.001257423</v>
      </c>
      <c r="L48" s="9">
        <v>42140046.88125743</v>
      </c>
      <c r="M48" s="9">
        <v>1230222.656660753</v>
      </c>
      <c r="N48" s="9">
        <v>1851635.65</v>
      </c>
      <c r="O48" s="28">
        <v>3703271.3</v>
      </c>
    </row>
    <row r="49" spans="1:15" ht="13.5" thickBot="1">
      <c r="A49" s="40" t="s">
        <v>19</v>
      </c>
      <c r="B49" s="41"/>
      <c r="C49" s="42"/>
      <c r="D49" s="19">
        <f>SUM(D48+D37+D16)</f>
        <v>610606849</v>
      </c>
      <c r="E49" s="33">
        <v>1159279871.9403079</v>
      </c>
      <c r="F49" s="33">
        <v>32908371.875859953</v>
      </c>
      <c r="G49" s="19">
        <v>20830547316.76357</v>
      </c>
      <c r="H49" s="34">
        <v>0.05565287624523274</v>
      </c>
      <c r="I49" s="20">
        <v>0.881</v>
      </c>
      <c r="J49" s="19">
        <v>1278503082.5419922</v>
      </c>
      <c r="K49" s="19">
        <v>44028950.206232786</v>
      </c>
      <c r="L49" s="19">
        <f>SUM(L48+L37+L16)</f>
        <v>1203308822.1465406</v>
      </c>
      <c r="M49" s="19">
        <v>34161858.00735616</v>
      </c>
      <c r="N49" s="19">
        <v>30530342.450000003</v>
      </c>
      <c r="O49" s="35">
        <v>61060684.900000006</v>
      </c>
    </row>
  </sheetData>
  <mergeCells count="16">
    <mergeCell ref="A49:C49"/>
    <mergeCell ref="A38:A48"/>
    <mergeCell ref="B38:B39"/>
    <mergeCell ref="B40:B41"/>
    <mergeCell ref="B42:B47"/>
    <mergeCell ref="A17:A37"/>
    <mergeCell ref="B17:B18"/>
    <mergeCell ref="B19:B20"/>
    <mergeCell ref="B21:B22"/>
    <mergeCell ref="B23:B26"/>
    <mergeCell ref="B27:B31"/>
    <mergeCell ref="B32:B36"/>
    <mergeCell ref="A4:A16"/>
    <mergeCell ref="B4:B5"/>
    <mergeCell ref="B6:B11"/>
    <mergeCell ref="B12:B15"/>
  </mergeCells>
  <conditionalFormatting sqref="G4:G41 I4:K41 C4:C48 D4:F49 G43:G49 H4:H49 I43:K49 L4:O49">
    <cfRule type="expression" priority="1" dxfId="0" stopIfTrue="1">
      <formula>FIND("Celkom",$B4)</formula>
    </cfRule>
    <cfRule type="expression" priority="2" dxfId="1" stopIfTrue="1">
      <formula>FIND("Celkom",$C4)</formula>
    </cfRule>
  </conditionalFormatting>
  <conditionalFormatting sqref="B4:B48">
    <cfRule type="expression" priority="3" dxfId="0" stopIfTrue="1">
      <formula>FIND("Celkom",$B4)</formula>
    </cfRule>
  </conditionalFormatting>
  <printOptions/>
  <pageMargins left="0.28" right="0.14" top="1" bottom="1" header="0.4921259845" footer="0.4921259845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gmiterko</dc:creator>
  <cp:keywords/>
  <dc:description/>
  <cp:lastModifiedBy>gmiterko</cp:lastModifiedBy>
  <cp:lastPrinted>2009-06-22T15:43:56Z</cp:lastPrinted>
  <dcterms:created xsi:type="dcterms:W3CDTF">2009-06-15T09:59:09Z</dcterms:created>
  <dcterms:modified xsi:type="dcterms:W3CDTF">2009-06-24T04:37:06Z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