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6288" activeTab="2"/>
  </bookViews>
  <sheets>
    <sheet name="Úvod-S" sheetId="1" r:id="rId1"/>
    <sheet name="Súv.A-t.Sk" sheetId="2" r:id="rId2"/>
    <sheet name="Súv.P-t.Sk" sheetId="3" r:id="rId3"/>
  </sheets>
  <definedNames/>
  <calcPr fullCalcOnLoad="1"/>
</workbook>
</file>

<file path=xl/sharedStrings.xml><?xml version="1.0" encoding="utf-8"?>
<sst xmlns="http://schemas.openxmlformats.org/spreadsheetml/2006/main" count="803" uniqueCount="518">
  <si>
    <t>Ministerstvo financií Slovenskej republiky</t>
  </si>
  <si>
    <t>Súvaha Úč EB 1-01</t>
  </si>
  <si>
    <t>a</t>
  </si>
  <si>
    <t>(v tis. Sk)</t>
  </si>
  <si>
    <t>x</t>
  </si>
  <si>
    <t>b</t>
  </si>
  <si>
    <t>Rok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</si>
  <si>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</si>
  <si>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</si>
  <si>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</si>
  <si>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</si>
  <si>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</si>
  <si>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</si>
  <si>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</si>
  <si>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Smerové číslo</t>
  </si>
  <si>
    <t>Telefón</t>
  </si>
  <si>
    <t>Číslo faxu</t>
  </si>
  <si>
    <t>Odoslané dňa:</t>
  </si>
  <si>
    <t>Podpis:</t>
  </si>
  <si>
    <t>za účtovníctvo:</t>
  </si>
  <si>
    <t>účtovnej jednotky:</t>
  </si>
  <si>
    <t>Ozna-</t>
  </si>
  <si>
    <t>čenie</t>
  </si>
  <si>
    <t>SÚVAHOVÁ POLOŽKA</t>
  </si>
  <si>
    <t>Č.r.</t>
  </si>
  <si>
    <t>Bežné účtovné obdobie</t>
  </si>
  <si>
    <t>Predchádz.</t>
  </si>
  <si>
    <t>Brutto</t>
  </si>
  <si>
    <t>Korekcia</t>
  </si>
  <si>
    <t>Netto</t>
  </si>
  <si>
    <t>c</t>
  </si>
  <si>
    <t>Aktíva</t>
  </si>
  <si>
    <t>1.1.</t>
  </si>
  <si>
    <t>Pokladnica (111)</t>
  </si>
  <si>
    <t>1.2.</t>
  </si>
  <si>
    <t>Iné pokladničné hodnoty (118)</t>
  </si>
  <si>
    <t>1.3.</t>
  </si>
  <si>
    <t>Hodnoty na ceste (119)</t>
  </si>
  <si>
    <t>2.</t>
  </si>
  <si>
    <t>2.1.</t>
  </si>
  <si>
    <t>2.2.</t>
  </si>
  <si>
    <t>Pohľadávky z úverov poskytnutých</t>
  </si>
  <si>
    <t>2.3.</t>
  </si>
  <si>
    <t>2.4.</t>
  </si>
  <si>
    <t>Pohľadávky z poskytnutých úverov</t>
  </si>
  <si>
    <t>2.5.</t>
  </si>
  <si>
    <t>3.</t>
  </si>
  <si>
    <t>3.1.</t>
  </si>
  <si>
    <t>3.2.</t>
  </si>
  <si>
    <t>4.</t>
  </si>
  <si>
    <t>4.1.</t>
  </si>
  <si>
    <t xml:space="preserve">Pohľadávky zo zmeniek a iných </t>
  </si>
  <si>
    <t>4.2.</t>
  </si>
  <si>
    <t>4.3.</t>
  </si>
  <si>
    <t>5.</t>
  </si>
  <si>
    <t>5.1.</t>
  </si>
  <si>
    <t>Pohľadávky zo štátnych pokladničných</t>
  </si>
  <si>
    <t>5.2.</t>
  </si>
  <si>
    <t>5.3.</t>
  </si>
  <si>
    <t>5.4.</t>
  </si>
  <si>
    <t>5.5.</t>
  </si>
  <si>
    <t>5.6.</t>
  </si>
  <si>
    <t>6.</t>
  </si>
  <si>
    <t>6.1.</t>
  </si>
  <si>
    <t>6.2.</t>
  </si>
  <si>
    <t>7.</t>
  </si>
  <si>
    <t>7.1.</t>
  </si>
  <si>
    <t>7.2.</t>
  </si>
  <si>
    <t>účt.obdobie</t>
  </si>
  <si>
    <t>8.</t>
  </si>
  <si>
    <t>8.1.</t>
  </si>
  <si>
    <t>8.2.</t>
  </si>
  <si>
    <t>8.3.</t>
  </si>
  <si>
    <t>8.4.</t>
  </si>
  <si>
    <t>8.5.</t>
  </si>
  <si>
    <t>9.</t>
  </si>
  <si>
    <t>9.1.</t>
  </si>
  <si>
    <t>9.2.</t>
  </si>
  <si>
    <t>9.3.</t>
  </si>
  <si>
    <t>10.</t>
  </si>
  <si>
    <t>10.1.</t>
  </si>
  <si>
    <t>10.2.</t>
  </si>
  <si>
    <t>Pohľadávky zo zaistenia (242)</t>
  </si>
  <si>
    <t>10.3.</t>
  </si>
  <si>
    <t>Pohľadávky z poistného plnenia (243)</t>
  </si>
  <si>
    <t xml:space="preserve">Pohľadávky z poistného plnenia voči </t>
  </si>
  <si>
    <t>zaisťovateľom (244)</t>
  </si>
  <si>
    <t>11.</t>
  </si>
  <si>
    <t>11.1.</t>
  </si>
  <si>
    <t>11.2.</t>
  </si>
  <si>
    <t>11.3.</t>
  </si>
  <si>
    <t>12.</t>
  </si>
  <si>
    <t>Nárok na prídel do fondu financovania</t>
  </si>
  <si>
    <t>13.</t>
  </si>
  <si>
    <t>13.1.</t>
  </si>
  <si>
    <t>13.2.</t>
  </si>
  <si>
    <t>13.3.</t>
  </si>
  <si>
    <t>13.4.</t>
  </si>
  <si>
    <t>pobočkám v zahraničí (421)</t>
  </si>
  <si>
    <t>14.</t>
  </si>
  <si>
    <t>Nehmotný investičný majetok</t>
  </si>
  <si>
    <t>14.1.</t>
  </si>
  <si>
    <t xml:space="preserve">Vynaložené prostriedky na zriadenie </t>
  </si>
  <si>
    <t>14.2.</t>
  </si>
  <si>
    <t>14.3.</t>
  </si>
  <si>
    <t>(476) - (478)/(479A)</t>
  </si>
  <si>
    <t>14.4.</t>
  </si>
  <si>
    <t>14.5.</t>
  </si>
  <si>
    <t>investičného majetku (nehmot.)</t>
  </si>
  <si>
    <t>(446A) - (449A)</t>
  </si>
  <si>
    <t>15.</t>
  </si>
  <si>
    <t>z toho:</t>
  </si>
  <si>
    <t>15.1.</t>
  </si>
  <si>
    <t>Pozemky (432A, 434A)</t>
  </si>
  <si>
    <t>15.2.</t>
  </si>
  <si>
    <t>15.3.</t>
  </si>
  <si>
    <t>Technické zariadenia a stroje</t>
  </si>
  <si>
    <t>15.4.</t>
  </si>
  <si>
    <t xml:space="preserve">Hmotný investičný majetok vo finančnom </t>
  </si>
  <si>
    <t>15.5.</t>
  </si>
  <si>
    <t>15.6.</t>
  </si>
  <si>
    <t xml:space="preserve">Poskytnuté preddavky na obstaranie </t>
  </si>
  <si>
    <t>16.</t>
  </si>
  <si>
    <t>16.1.</t>
  </si>
  <si>
    <t>Zásoby (311)</t>
  </si>
  <si>
    <t>16.2.</t>
  </si>
  <si>
    <t>16.3.</t>
  </si>
  <si>
    <t>Hodnoty na inkaso prijaté od klientov (322)</t>
  </si>
  <si>
    <t>Zúčtovanie so sociálnymi inštitúciami</t>
  </si>
  <si>
    <t>17.</t>
  </si>
  <si>
    <t>Položky časového rozlíšenia aktívne</t>
  </si>
  <si>
    <t>17.1.</t>
  </si>
  <si>
    <t>Náklady budúcich období (351)</t>
  </si>
  <si>
    <t>17.2.</t>
  </si>
  <si>
    <t>Príjmy budúcich období (352)</t>
  </si>
  <si>
    <t>17.3.</t>
  </si>
  <si>
    <t>Dohadné účty aktívne (353)</t>
  </si>
  <si>
    <t>18.</t>
  </si>
  <si>
    <t>19.</t>
  </si>
  <si>
    <t>Zúčtovanie s burzovými subjektami</t>
  </si>
  <si>
    <t>20.</t>
  </si>
  <si>
    <t>Intervenčná zásoba cenných papierov</t>
  </si>
  <si>
    <t>21.1.</t>
  </si>
  <si>
    <t>21.2.</t>
  </si>
  <si>
    <t>21.3.</t>
  </si>
  <si>
    <t>21.4.</t>
  </si>
  <si>
    <t>X</t>
  </si>
  <si>
    <t>Prísľuby na poskytnutie úveru bankám (912)</t>
  </si>
  <si>
    <t xml:space="preserve">Klasifikované záruky poskytnuté v prospech </t>
  </si>
  <si>
    <t>Prísľuby na poskytnutie úveru klientom (932)</t>
  </si>
  <si>
    <t>Ostatné pohľadávky zo záruk voči klientom (933)</t>
  </si>
  <si>
    <t>alebo z príkazu klienta (939)</t>
  </si>
  <si>
    <t>Pohľadávky z pohotových operácií</t>
  </si>
  <si>
    <t>s úrokovými nástrojmi (941)</t>
  </si>
  <si>
    <t>s cudzou menou (943)</t>
  </si>
  <si>
    <t>Pohľadávky z pevných termínových</t>
  </si>
  <si>
    <t>operácií s úrokovými nástrojmi (951)</t>
  </si>
  <si>
    <t>s ostatnými nástrojmi (945)</t>
  </si>
  <si>
    <t>Ostatné pohľadávky zo záruk voči bankám (913)</t>
  </si>
  <si>
    <t>operácií s cudzou menou (953)</t>
  </si>
  <si>
    <t>Pohľadávky z opcií na úrokové nástroje (961)</t>
  </si>
  <si>
    <t>Pohľadávky z opcií na cudziu menu (963)</t>
  </si>
  <si>
    <t>operácií s ostatnými nástrojmi (955)</t>
  </si>
  <si>
    <t>Pohľadávky z opcií na ostatné nástroje (965)</t>
  </si>
  <si>
    <t>Hodnoty dané ako záruky (972)</t>
  </si>
  <si>
    <t>Ostatné pohľadávky (975)</t>
  </si>
  <si>
    <t>do úschovy (984)</t>
  </si>
  <si>
    <t>Prísne zúčtovateľné tlačivá (985)</t>
  </si>
  <si>
    <t>Pasíva</t>
  </si>
  <si>
    <t>Bežnom</t>
  </si>
  <si>
    <t>1.4.</t>
  </si>
  <si>
    <t>3.3.</t>
  </si>
  <si>
    <t>3.4.</t>
  </si>
  <si>
    <t>3.5.</t>
  </si>
  <si>
    <t>3.6.</t>
  </si>
  <si>
    <t>Záväzky zo zmeniek a iných obchodných pohľadávok (161)</t>
  </si>
  <si>
    <t>Záväzky z krátkodobých úverov (162)</t>
  </si>
  <si>
    <t>Záväzky z iných pokladničných hodnôt (163)</t>
  </si>
  <si>
    <t xml:space="preserve">Záväzky z priameho poistenia a zaistenia vývozných úverov </t>
  </si>
  <si>
    <t>6.3.</t>
  </si>
  <si>
    <t>6.4.</t>
  </si>
  <si>
    <t>6.5.</t>
  </si>
  <si>
    <t>6.6.</t>
  </si>
  <si>
    <t>6.7.</t>
  </si>
  <si>
    <t>Záväzky z priameho poistenia (261)</t>
  </si>
  <si>
    <t>Záväzky zo zaistenia (262)</t>
  </si>
  <si>
    <t>Záväzky voči sprostredkovateľom (263)</t>
  </si>
  <si>
    <t>Ostatné záväzky z poistenia a zaistenia (268)</t>
  </si>
  <si>
    <t>Účty korešpondentov s pripísaním platby po jej inkase (325)</t>
  </si>
  <si>
    <t>Účty klientov s pripísaním platby po jej inkase (326)</t>
  </si>
  <si>
    <t>Dodávatelia (342)</t>
  </si>
  <si>
    <t>Prijaté prevádzkové preddavky (345)</t>
  </si>
  <si>
    <t>Skutočnosť v  účtov. období</t>
  </si>
  <si>
    <t>6.8.</t>
  </si>
  <si>
    <t>7.3.</t>
  </si>
  <si>
    <t>Výdavky budúcich období (355)</t>
  </si>
  <si>
    <t>Výnosy budúcich období (356)</t>
  </si>
  <si>
    <t>Dohadné účty pasívne (354)</t>
  </si>
  <si>
    <t>Fond na financovanie vývozných úverov (501)</t>
  </si>
  <si>
    <t>Zákonný rezervný fond (552)</t>
  </si>
  <si>
    <t>Ostatné kapitálové fondy (564)</t>
  </si>
  <si>
    <t>Základné imanie (561)</t>
  </si>
  <si>
    <t>Ostatné účelové finančné fondy (514)</t>
  </si>
  <si>
    <t>Fond na poistenie krátkodobých vývozných úverov proti politickým</t>
  </si>
  <si>
    <t>rizikám a strednodobých a dlhodobých  vývozných úverov proti</t>
  </si>
  <si>
    <t>politickým a komerčným rizikám (503)</t>
  </si>
  <si>
    <t>1.</t>
  </si>
  <si>
    <t>21.</t>
  </si>
  <si>
    <t>22.</t>
  </si>
  <si>
    <t>23.</t>
  </si>
  <si>
    <t>24.</t>
  </si>
  <si>
    <t>Sociálny fond (553)</t>
  </si>
  <si>
    <t>Ostatné fondy tvorené zo zisku (557)</t>
  </si>
  <si>
    <t>Neuhradená strata z minulých rokov (572)</t>
  </si>
  <si>
    <t>Nerozdelený zisk minulých rokov (571)</t>
  </si>
  <si>
    <t>Prísľuby na prijatie úveru od bánk (914)</t>
  </si>
  <si>
    <t>Ostatné záväzky zo záruk voči bankám (915)</t>
  </si>
  <si>
    <t>Záruky poskytnuté štátom (921)</t>
  </si>
  <si>
    <t>Záruky poskytnuté inými subjektami (922)</t>
  </si>
  <si>
    <t>Ostatné záväzky zo záruk voči klientom (935)</t>
  </si>
  <si>
    <t>Záväzky z pohotových operácií s úrokovými nástrojmi (942)</t>
  </si>
  <si>
    <t>Záväzky z pohotových operácií s cudzou menou (944)</t>
  </si>
  <si>
    <t>Záväzky z pohotových operácií s ostatnými nástrojmi (946)</t>
  </si>
  <si>
    <t>Záväzky z pevných termínových operácií s cudzou menou (954)</t>
  </si>
  <si>
    <t>Záväzky z pevných termínových operácií s ostatnými nástrojmi (956)</t>
  </si>
  <si>
    <t>Záväzky z opcií na úrokové nástroje (962)</t>
  </si>
  <si>
    <t>Záväzky z opcií na cudziu menu (964)</t>
  </si>
  <si>
    <t>Záväzky z opcií na ostatné nástroje (966)</t>
  </si>
  <si>
    <t>Záväzky z finančného prenájmu (971)</t>
  </si>
  <si>
    <t>Ostatné záväzky (977)</t>
  </si>
  <si>
    <t>Hodnoty prevzaté do úschovy (982)</t>
  </si>
  <si>
    <t xml:space="preserve">Pohľadávky z poskytnutého úveru </t>
  </si>
  <si>
    <t>na eskont zmenky (217)</t>
  </si>
  <si>
    <t>účtovnej jednotky (475) - (478A)/(479A)</t>
  </si>
  <si>
    <t>Hmotný investičný majetok spolu</t>
  </si>
  <si>
    <t>Obchodovateľné cenné papiere</t>
  </si>
  <si>
    <t>Záväzky z pevných termínových operácií s úrokovými nástrojmi (952)</t>
  </si>
  <si>
    <t>Klasifikované záväzky z ostatných operácií (979)</t>
  </si>
  <si>
    <t>E</t>
  </si>
  <si>
    <t>p</t>
  </si>
  <si>
    <t>o</t>
  </si>
  <si>
    <t>r</t>
  </si>
  <si>
    <t>t</t>
  </si>
  <si>
    <t>n</t>
  </si>
  <si>
    <t>m</t>
  </si>
  <si>
    <t>á</t>
  </si>
  <si>
    <t>k</t>
  </si>
  <si>
    <t>S</t>
  </si>
  <si>
    <t>l</t>
  </si>
  <si>
    <t>v</t>
  </si>
  <si>
    <t>e</t>
  </si>
  <si>
    <t>s</t>
  </si>
  <si>
    <t>j</t>
  </si>
  <si>
    <t>u</t>
  </si>
  <si>
    <t>i</t>
  </si>
  <si>
    <t>y</t>
  </si>
  <si>
    <t>g</t>
  </si>
  <si>
    <t>B</t>
  </si>
  <si>
    <t>Hodnoty prijaté do správy (986)</t>
  </si>
  <si>
    <t xml:space="preserve"> </t>
  </si>
  <si>
    <t>G</t>
  </si>
  <si>
    <t>ö</t>
  </si>
  <si>
    <t>Mesiac</t>
  </si>
  <si>
    <r>
      <t xml:space="preserve">Pokladničné hodnoty </t>
    </r>
    <r>
      <rPr>
        <sz val="9"/>
        <rFont val="AT*Switzerland"/>
        <family val="0"/>
      </rPr>
      <t>(r.2 až r.4)</t>
    </r>
  </si>
  <si>
    <r>
      <t xml:space="preserve">Účty v bankách </t>
    </r>
    <r>
      <rPr>
        <sz val="9"/>
        <rFont val="AT*Switzerland"/>
        <family val="0"/>
      </rPr>
      <t>(r.6 až r.10)</t>
    </r>
  </si>
  <si>
    <t>Schválené pod č. 22 000/2000-92</t>
  </si>
  <si>
    <t>Druh podania výkazu:   riadne</t>
  </si>
  <si>
    <t xml:space="preserve">Zamestnanec zodpovedný </t>
  </si>
  <si>
    <t>Zamestnanec zodpovedný</t>
  </si>
  <si>
    <t>za výkaz:</t>
  </si>
  <si>
    <t>Podpis štatutárneho orgánu</t>
  </si>
  <si>
    <t>Odtlačok pečiatky:</t>
  </si>
  <si>
    <r>
      <t>bankám</t>
    </r>
    <r>
      <rPr>
        <sz val="9"/>
        <rFont val="AT*Switzerland"/>
        <family val="0"/>
      </rPr>
      <t xml:space="preserve"> (r. 12 až r. 14)</t>
    </r>
  </si>
  <si>
    <t>poukážok a iných dlhopisov emitovaných</t>
  </si>
  <si>
    <t>(r.16 až r.18)</t>
  </si>
  <si>
    <r>
      <t>Pohľadávky z iných hodnôt</t>
    </r>
    <r>
      <rPr>
        <sz val="9"/>
        <rFont val="AT*Switzerland"/>
        <family val="0"/>
      </rPr>
      <t xml:space="preserve"> </t>
    </r>
  </si>
  <si>
    <t>Pohľadávky z cenných papierov</t>
  </si>
  <si>
    <t>(r.20 až r.25)</t>
  </si>
  <si>
    <t>Ostatné pohľadávky voči klientom (218 - d.z.)</t>
  </si>
  <si>
    <t xml:space="preserve">Klasifikované pohľadávky z </t>
  </si>
  <si>
    <t>7.4.</t>
  </si>
  <si>
    <t>(r.51 až r.53)</t>
  </si>
  <si>
    <t>vývozných úverov (281)</t>
  </si>
  <si>
    <t>vplyvom (412) - (419A)</t>
  </si>
  <si>
    <t>vplyvom (413) - (419A)</t>
  </si>
  <si>
    <t xml:space="preserve">Ostatné podielové cenné papiere </t>
  </si>
  <si>
    <t>a vklady (414) - (419A)</t>
  </si>
  <si>
    <t>11.4.</t>
  </si>
  <si>
    <t xml:space="preserve">Ostatné investičné cenné papiere </t>
  </si>
  <si>
    <t>(415, 387A) - (419A, 389A)</t>
  </si>
  <si>
    <r>
      <t>spolu</t>
    </r>
    <r>
      <rPr>
        <sz val="9"/>
        <rFont val="AT*Switzerland"/>
        <family val="0"/>
      </rPr>
      <t xml:space="preserve"> (r.61 až r.65)</t>
    </r>
  </si>
  <si>
    <t xml:space="preserve">Obstaranie nehmotného </t>
  </si>
  <si>
    <t>investičného majetku (445)</t>
  </si>
  <si>
    <t>13.5.</t>
  </si>
  <si>
    <t>(474) - (478A)/(479A)</t>
  </si>
  <si>
    <t>Poskytnuté preddavky na obstaranie</t>
  </si>
  <si>
    <t xml:space="preserve">Stavby </t>
  </si>
  <si>
    <t>(431A, 433A) - (438A)/(439A)</t>
  </si>
  <si>
    <t xml:space="preserve">Obstaranie hmotného </t>
  </si>
  <si>
    <t>investičného majetku (441, 442)</t>
  </si>
  <si>
    <t>14.6.</t>
  </si>
  <si>
    <t>(hmotného) (446A) - (449A)</t>
  </si>
  <si>
    <t>Ostatné aktíva</t>
  </si>
  <si>
    <t>Odberatelia (341) - (349A)</t>
  </si>
  <si>
    <t>Poskytnuté prevádzkové</t>
  </si>
  <si>
    <t xml:space="preserve">preddavky (344) - (349A) </t>
  </si>
  <si>
    <t>15.7.</t>
  </si>
  <si>
    <t>15.8.</t>
  </si>
  <si>
    <t>(347 - d.z.)</t>
  </si>
  <si>
    <r>
      <t>Usporiadacie účty</t>
    </r>
    <r>
      <rPr>
        <sz val="9"/>
        <rFont val="AT*Switzerland"/>
        <family val="0"/>
      </rPr>
      <t xml:space="preserve"> (r. 87 až r. 89)</t>
    </r>
  </si>
  <si>
    <t xml:space="preserve">Usporiadacie účty operácií s </t>
  </si>
  <si>
    <t>finančnými nástrojmi (357 - d.z.)</t>
  </si>
  <si>
    <t>Usporiadacie účty devízových</t>
  </si>
  <si>
    <t>Usporiadacie účty ostatných</t>
  </si>
  <si>
    <t>operácií (359 - d.z.)</t>
  </si>
  <si>
    <r>
      <t>Nakúpené opcie</t>
    </r>
    <r>
      <rPr>
        <sz val="9"/>
        <rFont val="AT*Switzerland"/>
        <family val="0"/>
      </rPr>
      <t xml:space="preserve"> (377) - (379A)</t>
    </r>
  </si>
  <si>
    <t>Pokladničné pokážky a iné</t>
  </si>
  <si>
    <t>Dlhopisy a iné cenné papiere</t>
  </si>
  <si>
    <t>Akcie a iné cenné papiere s</t>
  </si>
  <si>
    <t>21.5.</t>
  </si>
  <si>
    <t>Ostatné diskontované cenné</t>
  </si>
  <si>
    <t>papiere (386) - (389A)</t>
  </si>
  <si>
    <t>Podsúvahové účty</t>
  </si>
  <si>
    <t>Klasifikované záruky poskytnuté</t>
  </si>
  <si>
    <t xml:space="preserve">Termínované vklady v bankách  (124) </t>
  </si>
  <si>
    <t xml:space="preserve">Prevody prostriedkov na účtoch medzi </t>
  </si>
  <si>
    <t>bankami (128 - d.z.)</t>
  </si>
  <si>
    <t>Klasifikované pohľadávky z úverov voči</t>
  </si>
  <si>
    <t>Pohľadávky z intervenčnej zásoby</t>
  </si>
  <si>
    <t xml:space="preserve">Pohľadávky z dlhopisov a iných </t>
  </si>
  <si>
    <t xml:space="preserve">Pohľadávky z iných pokladničných </t>
  </si>
  <si>
    <t>Pohľadávky z pokladničných poukážok</t>
  </si>
  <si>
    <t xml:space="preserve">a iných dlhopisov emisných bánk </t>
  </si>
  <si>
    <t>(152) - (159A)</t>
  </si>
  <si>
    <t xml:space="preserve">cenných papierov pevne úročených </t>
  </si>
  <si>
    <t>(153) - (159A)</t>
  </si>
  <si>
    <t xml:space="preserve">cenných papierov s premenlivým výnosom </t>
  </si>
  <si>
    <t xml:space="preserve">Pohľadávky z akcií a iných </t>
  </si>
  <si>
    <t>(154) - (159A)</t>
  </si>
  <si>
    <t>diskontovaných cenných papierov</t>
  </si>
  <si>
    <t xml:space="preserve">Pohľadávky z ostatných </t>
  </si>
  <si>
    <t>(155) - (159A)</t>
  </si>
  <si>
    <t xml:space="preserve">Štandardné pohľadávky z úverov </t>
  </si>
  <si>
    <r>
      <t>poskytnutých klientom</t>
    </r>
    <r>
      <rPr>
        <sz val="9"/>
        <rFont val="AT*Switzerland"/>
        <family val="0"/>
      </rPr>
      <t xml:space="preserve"> (r.27 až r.34)</t>
    </r>
  </si>
  <si>
    <t xml:space="preserve">Pohľadávky z poskytnutých vývozných </t>
  </si>
  <si>
    <t>úverov dlhodobého charakteru  (211)</t>
  </si>
  <si>
    <t>úverov strednodobého charakteru (212)</t>
  </si>
  <si>
    <t>úverov krátkodobého charakteru (213)</t>
  </si>
  <si>
    <t xml:space="preserve">Pohľadávky z poskytnutých dovozných </t>
  </si>
  <si>
    <t>úverov dlhodobého charakteru  (214)</t>
  </si>
  <si>
    <t>úverov strednodobého charakteru (215)</t>
  </si>
  <si>
    <t>úverov krátkodobého charakteru (216)</t>
  </si>
  <si>
    <r>
      <t xml:space="preserve">poskytnutých úverov </t>
    </r>
    <r>
      <rPr>
        <sz val="9"/>
        <rFont val="AT*Switzerland"/>
        <family val="0"/>
      </rPr>
      <t xml:space="preserve"> (r.36 až r.39)</t>
    </r>
  </si>
  <si>
    <t xml:space="preserve">Pohľadávky z priameho poistenia </t>
  </si>
  <si>
    <r>
      <t xml:space="preserve">a zaistenia vývozných úverov </t>
    </r>
    <r>
      <rPr>
        <sz val="9"/>
        <rFont val="AT*Switzerland"/>
        <family val="0"/>
      </rPr>
      <t>(r.41 až r.45)</t>
    </r>
  </si>
  <si>
    <r>
      <t>poistenia a zaistenia</t>
    </r>
    <r>
      <rPr>
        <sz val="9"/>
        <rFont val="AT*Switzerland"/>
        <family val="0"/>
      </rPr>
      <t xml:space="preserve"> (r.47 až r.49)</t>
    </r>
  </si>
  <si>
    <t xml:space="preserve">Pohľadávky z priameho poistenia (241) </t>
  </si>
  <si>
    <t xml:space="preserve">Investičné cenné papiere a vklady </t>
  </si>
  <si>
    <t>Podielové cenné papiere a vklady v</t>
  </si>
  <si>
    <t xml:space="preserve">obchodných spoločnostiach s rozhodujúcim </t>
  </si>
  <si>
    <t xml:space="preserve">obchodných spoločnostiach s podstatným </t>
  </si>
  <si>
    <t xml:space="preserve">Prostriedky dlhodobo poskytnuté </t>
  </si>
  <si>
    <t xml:space="preserve">Ostatný nehmotný investičný majetok </t>
  </si>
  <si>
    <t>Zúčtovanie so št. rozpočtom (nárok na</t>
  </si>
  <si>
    <t>prídel do zverených zdrojov financovania)</t>
  </si>
  <si>
    <t xml:space="preserve">Programové produkty </t>
  </si>
  <si>
    <t>Hodnoty na inkaso prijaté od korešpondentov</t>
  </si>
  <si>
    <t>Ostatné pohľadávky z poistenia a zaistenia (248)</t>
  </si>
  <si>
    <t xml:space="preserve">Nárok na prídel do fondu na vyrovnávanie ekon. </t>
  </si>
  <si>
    <t>rozdielov z operácií na finančných trhoch (282)</t>
  </si>
  <si>
    <t>Nárok na prídel do fondu na poistenie krátkodob.</t>
  </si>
  <si>
    <t>Poskytnuté záruky z akreditívov (934)</t>
  </si>
  <si>
    <t>Hodnoty odovzdané do úschovy bankám (983)</t>
  </si>
  <si>
    <t>Vlastné hodnoty Eximbanky prevzaté</t>
  </si>
  <si>
    <t>25.</t>
  </si>
  <si>
    <t>Kontrolné číslo (r.1 až r.125)</t>
  </si>
  <si>
    <r>
      <t>v obchodných spoločnostiach</t>
    </r>
    <r>
      <rPr>
        <sz val="9"/>
        <rFont val="AT*Switzerland"/>
        <family val="0"/>
      </rPr>
      <t xml:space="preserve"> </t>
    </r>
  </si>
  <si>
    <t>(r.55 až r.58)</t>
  </si>
  <si>
    <t>(451, 453) - (458)</t>
  </si>
  <si>
    <t>investičného majetku</t>
  </si>
  <si>
    <t>Pobočky a zastupiteľstvá v tuzemsku (331 - d.z.)</t>
  </si>
  <si>
    <t xml:space="preserve">Zúčtovanie so štátnym rozpočtom </t>
  </si>
  <si>
    <t>Slovenskej republiky (346 - d.z.)</t>
  </si>
  <si>
    <t>operácií (358 - d.z.)</t>
  </si>
  <si>
    <t xml:space="preserve">Štátne pokladničné poukážky a iné </t>
  </si>
  <si>
    <t>pevne úročené (383, 387A) - (389A)</t>
  </si>
  <si>
    <t>premenlivým výnosom (384) - (389A)</t>
  </si>
  <si>
    <r>
      <t xml:space="preserve">Aktíva celkom </t>
    </r>
    <r>
      <rPr>
        <sz val="9"/>
        <rFont val="AT*Switzerland"/>
        <family val="0"/>
      </rPr>
      <t xml:space="preserve">(r.1 + r.5 + r.11 + r.15 + r.19 + </t>
    </r>
  </si>
  <si>
    <t xml:space="preserve">r.26 + r.35 + r.40 + r.46 + r.50 + r.54 + r.59 + </t>
  </si>
  <si>
    <t>r.60 + r.66 + r.73 + r.92 + r.93)</t>
  </si>
  <si>
    <t>(r.74 až r.81, r.82, r.86, r.90, r.91)</t>
  </si>
  <si>
    <t>(r.83 až r.85)</t>
  </si>
  <si>
    <r>
      <t>v zásobe</t>
    </r>
    <r>
      <rPr>
        <sz val="9"/>
        <rFont val="AT*Switzerland"/>
        <family val="0"/>
      </rPr>
      <t xml:space="preserve"> (r.94 až r.98)</t>
    </r>
  </si>
  <si>
    <t>(r.101 až r.125)</t>
  </si>
  <si>
    <r>
      <t xml:space="preserve">Záväzky voči bankám </t>
    </r>
    <r>
      <rPr>
        <sz val="9"/>
        <rFont val="AT*Switzerland"/>
        <family val="0"/>
      </rPr>
      <t>(r.127 až r.131)</t>
    </r>
  </si>
  <si>
    <t>1.5.</t>
  </si>
  <si>
    <r>
      <t xml:space="preserve">Záväzky z iných hodnôt </t>
    </r>
    <r>
      <rPr>
        <sz val="9"/>
        <rFont val="AT*Switzerland"/>
        <family val="0"/>
      </rPr>
      <t>(r.133 až r.135)</t>
    </r>
  </si>
  <si>
    <t>Záväzky zo štátnych pokladničných poukážok a iných dlhopisov</t>
  </si>
  <si>
    <t>emitovaných štátom (171)</t>
  </si>
  <si>
    <t>Záväzky z dlhopisov a iných cenných papierov pevne úročených (173)</t>
  </si>
  <si>
    <t>Záväzky z ostatných diskontovaných cenných papierov (175)</t>
  </si>
  <si>
    <t>Záväzky z intervenčnej zásoby cenných papierov (177)</t>
  </si>
  <si>
    <t>(r.145 až r.148)</t>
  </si>
  <si>
    <r>
      <t>Rezervy</t>
    </r>
    <r>
      <rPr>
        <sz val="9"/>
        <rFont val="AT*Switzerland"/>
        <family val="0"/>
      </rPr>
      <t xml:space="preserve"> (r.150 až r.151)</t>
    </r>
  </si>
  <si>
    <t>Zákonné rezervy (542)</t>
  </si>
  <si>
    <t>Ostatné rezervy (543)</t>
  </si>
  <si>
    <r>
      <t xml:space="preserve">Ostatné pasíva </t>
    </r>
    <r>
      <rPr>
        <sz val="9"/>
        <rFont val="AT*Switzerland"/>
        <family val="0"/>
      </rPr>
      <t>(r.153 až r.160, r.161, r.165, r.169 až r.173)</t>
    </r>
  </si>
  <si>
    <t>Záväzky z akcií a iných cenných papierov s premenlivým výnosom (174)</t>
  </si>
  <si>
    <t>7.5.</t>
  </si>
  <si>
    <t>7.6.</t>
  </si>
  <si>
    <t>7.7.</t>
  </si>
  <si>
    <t>7.8.</t>
  </si>
  <si>
    <r>
      <t xml:space="preserve">Položky časového rozlíšenia pasívne </t>
    </r>
    <r>
      <rPr>
        <sz val="9"/>
        <rFont val="AT*Switzerland"/>
        <family val="0"/>
      </rPr>
      <t>(r.162 až r. 164)</t>
    </r>
  </si>
  <si>
    <r>
      <t xml:space="preserve">Záväzky z vlastnej emisie cenných papierov (dlhopisov) </t>
    </r>
    <r>
      <rPr>
        <sz val="9"/>
        <rFont val="AT*Switzerland"/>
        <family val="0"/>
      </rPr>
      <t>(362)</t>
    </r>
  </si>
  <si>
    <r>
      <t xml:space="preserve">Predané opcie </t>
    </r>
    <r>
      <rPr>
        <sz val="9"/>
        <rFont val="AT*Switzerland"/>
        <family val="0"/>
      </rPr>
      <t>(378)</t>
    </r>
  </si>
  <si>
    <r>
      <t xml:space="preserve">Záväzky z nesplatených cenných papierov </t>
    </r>
    <r>
      <rPr>
        <sz val="9"/>
        <rFont val="AT*Switzerland"/>
        <family val="0"/>
      </rPr>
      <t>(391)</t>
    </r>
  </si>
  <si>
    <t>Účelové fondy tvorené zo zverených zdrojov</t>
  </si>
  <si>
    <r>
      <t xml:space="preserve">financovania </t>
    </r>
    <r>
      <rPr>
        <sz val="9"/>
        <rFont val="AT*Switzerland"/>
        <family val="0"/>
      </rPr>
      <t>(r.175 až r.177)</t>
    </r>
  </si>
  <si>
    <t>Fond na vyrovnávanie ekonomických rozdielov z operácií</t>
  </si>
  <si>
    <t>na finančných trhoch (502)</t>
  </si>
  <si>
    <t>Účelové fondy tvorené z vlastných zdrojov</t>
  </si>
  <si>
    <r>
      <t xml:space="preserve">financovania </t>
    </r>
    <r>
      <rPr>
        <sz val="9"/>
        <rFont val="AT*Switzerland"/>
        <family val="0"/>
      </rPr>
      <t>(r.179 až r.181)</t>
    </r>
  </si>
  <si>
    <t>Fond na záruky (512)</t>
  </si>
  <si>
    <r>
      <t>Emisia dlhopisov</t>
    </r>
    <r>
      <rPr>
        <sz val="9"/>
        <rFont val="AT*Switzerland"/>
        <family val="0"/>
      </rPr>
      <t xml:space="preserve"> (521)</t>
    </r>
  </si>
  <si>
    <r>
      <t>Prijaté úvery od bánk</t>
    </r>
    <r>
      <rPr>
        <sz val="9"/>
        <rFont val="AT*Switzerland"/>
        <family val="0"/>
      </rPr>
      <t xml:space="preserve"> (531)</t>
    </r>
  </si>
  <si>
    <r>
      <t xml:space="preserve">Základné imanie a kapitálové fondy </t>
    </r>
    <r>
      <rPr>
        <sz val="9"/>
        <rFont val="AT*Switzerland"/>
        <family val="0"/>
      </rPr>
      <t>(r.185 až r.188)</t>
    </r>
  </si>
  <si>
    <t>19.1.</t>
  </si>
  <si>
    <t>19.2.</t>
  </si>
  <si>
    <t>19.3.</t>
  </si>
  <si>
    <t>19.4.</t>
  </si>
  <si>
    <t>20.1.</t>
  </si>
  <si>
    <t>20.2.</t>
  </si>
  <si>
    <t>20.3.</t>
  </si>
  <si>
    <r>
      <t xml:space="preserve">Hospodársky výsledok minulých rokov </t>
    </r>
    <r>
      <rPr>
        <sz val="9"/>
        <rFont val="AT*Switzerland"/>
        <family val="0"/>
      </rPr>
      <t>(r.194 + r.195)</t>
    </r>
  </si>
  <si>
    <t xml:space="preserve">Hospodársky výsledok bežného účtovného </t>
  </si>
  <si>
    <r>
      <t xml:space="preserve">obdobia </t>
    </r>
    <r>
      <rPr>
        <sz val="9"/>
        <rFont val="AT*Switzerland"/>
        <family val="0"/>
      </rPr>
      <t>(+ / - 583)</t>
    </r>
  </si>
  <si>
    <r>
      <t xml:space="preserve">Pasíva celkom    </t>
    </r>
    <r>
      <rPr>
        <sz val="9"/>
        <rFont val="AT*Switzerland"/>
        <family val="0"/>
      </rPr>
      <t xml:space="preserve">(r.126 + r.132 + r.136 + r.143 + r.144 + r.149 + </t>
    </r>
  </si>
  <si>
    <t xml:space="preserve">                               r.152 + r.174 + r.178 + r.182 + r.183 + r.184 + </t>
  </si>
  <si>
    <t xml:space="preserve">                               r.189 + r.193 + r.196)</t>
  </si>
  <si>
    <t xml:space="preserve">Záväzky z upísaných podielových cenných papierov </t>
  </si>
  <si>
    <r>
      <t xml:space="preserve">a vkladov </t>
    </r>
    <r>
      <rPr>
        <sz val="9"/>
        <rFont val="AT*Switzerland"/>
        <family val="0"/>
      </rPr>
      <t>(392)</t>
    </r>
  </si>
  <si>
    <t xml:space="preserve">Fond na krytie komerčných rizík krátkodobých </t>
  </si>
  <si>
    <t>vývozných úverov (513)</t>
  </si>
  <si>
    <t>Rozdiely z prepočtu podielových cenných papierov</t>
  </si>
  <si>
    <t>a vkladov v cudzej mene (567)</t>
  </si>
  <si>
    <t>Oceňovací rozdiel k podielovým cenným papierom</t>
  </si>
  <si>
    <t>a vkladom (565)</t>
  </si>
  <si>
    <t>(r.190 až r.192)</t>
  </si>
  <si>
    <t>Fondy tvorené zo zisku a ostatné fondy</t>
  </si>
  <si>
    <t>(r.199 až r.222)</t>
  </si>
  <si>
    <t>Prijaté záruky z akreditívov (936)</t>
  </si>
  <si>
    <r>
      <t xml:space="preserve">Záväzky z cenných papierov </t>
    </r>
    <r>
      <rPr>
        <sz val="9"/>
        <rFont val="AT*Switzerland"/>
        <family val="0"/>
      </rPr>
      <t>(r.137 až r.142)</t>
    </r>
  </si>
  <si>
    <r>
      <t>Usporiadacie účty</t>
    </r>
    <r>
      <rPr>
        <sz val="9"/>
        <rFont val="AT*Switzerland"/>
        <family val="0"/>
      </rPr>
      <t xml:space="preserve"> (r.166 až r.168)</t>
    </r>
  </si>
  <si>
    <t>Kontrolné číslo (r.126 až r.222)</t>
  </si>
  <si>
    <t>Účty v emisnej banke (121 - d.z.)</t>
  </si>
  <si>
    <t>Účty v bankách (122 - d.z.)</t>
  </si>
  <si>
    <t xml:space="preserve">Termínované vklady v emisnej banke (123) </t>
  </si>
  <si>
    <t>emisnej banke (131)</t>
  </si>
  <si>
    <t>bankám (133)</t>
  </si>
  <si>
    <t>bankám (138)-(139)</t>
  </si>
  <si>
    <r>
      <t xml:space="preserve">Pohľadávky z krátkodobých úverov </t>
    </r>
    <r>
      <rPr>
        <sz val="8"/>
        <rFont val="AT*Switzerland"/>
        <family val="0"/>
      </rPr>
      <t>(142) - (149A)</t>
    </r>
  </si>
  <si>
    <r>
      <t xml:space="preserve">obchodných pohľadávok  </t>
    </r>
    <r>
      <rPr>
        <sz val="8"/>
        <rFont val="AT*Switzerland"/>
        <family val="0"/>
      </rPr>
      <t>(141) - (149A)</t>
    </r>
  </si>
  <si>
    <r>
      <t xml:space="preserve">hodnôt  </t>
    </r>
    <r>
      <rPr>
        <sz val="8"/>
        <rFont val="AT*Switzerland"/>
        <family val="0"/>
      </rPr>
      <t>(143) - (149A)</t>
    </r>
  </si>
  <si>
    <r>
      <t xml:space="preserve">štátom  </t>
    </r>
    <r>
      <rPr>
        <sz val="8"/>
        <rFont val="AT*Switzerland"/>
        <family val="0"/>
      </rPr>
      <t>(151) - (159A)</t>
    </r>
  </si>
  <si>
    <r>
      <t xml:space="preserve">cenných papierov </t>
    </r>
    <r>
      <rPr>
        <sz val="8"/>
        <rFont val="AT*Switzerland"/>
        <family val="0"/>
      </rPr>
      <t>(157) - (159A)</t>
    </r>
  </si>
  <si>
    <r>
      <t xml:space="preserve">Štandardné pohľadávky s výhradou </t>
    </r>
    <r>
      <rPr>
        <sz val="8"/>
        <rFont val="AT*Switzerland"/>
        <family val="0"/>
      </rPr>
      <t>(231)-(239A)</t>
    </r>
  </si>
  <si>
    <r>
      <t xml:space="preserve">Neštandardné pohľadávky </t>
    </r>
    <r>
      <rPr>
        <sz val="8"/>
        <rFont val="AT*Switzerland"/>
        <family val="0"/>
      </rPr>
      <t>(232)-(239A)</t>
    </r>
  </si>
  <si>
    <r>
      <t xml:space="preserve">Pochybné a sporné pohľadávky </t>
    </r>
    <r>
      <rPr>
        <sz val="8"/>
        <rFont val="AT*Switzerland"/>
        <family val="0"/>
      </rPr>
      <t>(233)-(239A)</t>
    </r>
  </si>
  <si>
    <r>
      <t xml:space="preserve">Stratové pohľadávky </t>
    </r>
    <r>
      <rPr>
        <sz val="8"/>
        <rFont val="AT*Switzerland"/>
        <family val="0"/>
      </rPr>
      <t>(234)-(239A)</t>
    </r>
  </si>
  <si>
    <r>
      <t xml:space="preserve">Neštandardné pohľadávky </t>
    </r>
    <r>
      <rPr>
        <sz val="8"/>
        <rFont val="AT*Switzerland"/>
        <family val="0"/>
      </rPr>
      <t>(251) - (259A)</t>
    </r>
  </si>
  <si>
    <r>
      <t xml:space="preserve">Pochybné a sporné pohľadávky </t>
    </r>
    <r>
      <rPr>
        <sz val="8"/>
        <rFont val="AT*Switzerland"/>
        <family val="0"/>
      </rPr>
      <t>(252)-(259A)</t>
    </r>
  </si>
  <si>
    <r>
      <t xml:space="preserve">Stratové pohľadávky </t>
    </r>
    <r>
      <rPr>
        <sz val="8"/>
        <rFont val="AT*Switzerland"/>
        <family val="0"/>
      </rPr>
      <t>(253)-(259A)</t>
    </r>
  </si>
  <si>
    <t>vývozných úverov proti polit. rizikám ... (283)</t>
  </si>
  <si>
    <t>(372, 387A) - (379A, 389A)</t>
  </si>
  <si>
    <t>v prospech alebo z príkazu bánk (919)</t>
  </si>
  <si>
    <t>Pohľadávky z finančného prenájmu (978)</t>
  </si>
  <si>
    <t>Iné hodnoty v evidencii (997 - d.z.)</t>
  </si>
  <si>
    <t>Usporiadacie podsúvahové účty (998 - d.z.)</t>
  </si>
  <si>
    <t>Evidenčné účty (999 - d.z.)</t>
  </si>
  <si>
    <t>Účty v emisnej banke (121 - k.z.)</t>
  </si>
  <si>
    <t>Účty v bankách (122 - k.z.)</t>
  </si>
  <si>
    <t>Prevody prostriedkov na účtoch medzi bankami (128 - k.z.)</t>
  </si>
  <si>
    <t>Záväzky z úverov prijatých od emisnej banky (132)</t>
  </si>
  <si>
    <t>Záväzky z prijatých úverov od bánk (134)</t>
  </si>
  <si>
    <t>Záväzky z pokladničných poukážok a iných dlhopisov emisných bánk (172)</t>
  </si>
  <si>
    <r>
      <t xml:space="preserve">Ostatné záväzky voči klientom </t>
    </r>
    <r>
      <rPr>
        <sz val="9"/>
        <rFont val="AT*Switzerland"/>
        <family val="0"/>
      </rPr>
      <t>(218 - k.z.)</t>
    </r>
  </si>
  <si>
    <t>Pobočky a zastupiteľstvá v tuzemsku (331 - k.z.)</t>
  </si>
  <si>
    <t>dlhopisy emitované štátom (381, 387A) - (389A)</t>
  </si>
  <si>
    <t>dlhopisy emisných bánk (382, 387A) - (389A)</t>
  </si>
  <si>
    <t xml:space="preserve">prenájme (finančnom leasingu) </t>
  </si>
  <si>
    <t>(321)</t>
  </si>
  <si>
    <t>a príkazcami (371-d.z.)</t>
  </si>
  <si>
    <t>Zúčtovanie so zamestnancami (343)</t>
  </si>
  <si>
    <t>Zúčtovanie so štátnym rozpočtom (346-k.z.)</t>
  </si>
  <si>
    <t>Zúčtovanie so soc. inštitúciami (347-k.z.)</t>
  </si>
  <si>
    <t>Usporiadacie účty operácií s finančnými nástrojmi (357-k.z.)</t>
  </si>
  <si>
    <t>Usporiadacie účty devízových operácií (358-k.z.)</t>
  </si>
  <si>
    <t>Usporiadacie účty ostatných operácií (359-k.z.)</t>
  </si>
  <si>
    <r>
      <t xml:space="preserve">Zúčtovanie s burzovými subjektami a príkazcami </t>
    </r>
    <r>
      <rPr>
        <sz val="9"/>
        <rFont val="AT*Switzerland"/>
        <family val="0"/>
      </rPr>
      <t>(371-k.z.)</t>
    </r>
  </si>
  <si>
    <t>Iné hodnoty v evidencii (997-k.z.)</t>
  </si>
  <si>
    <t>Usporiadacie podsúvahové účty (998-k.z.)</t>
  </si>
  <si>
    <t>Evidenčné účty (999-k.z.)</t>
  </si>
  <si>
    <t>Hodnoty prijaté ako záruky (976)</t>
  </si>
  <si>
    <t>Telefón: 59398   klapka:  606</t>
  </si>
  <si>
    <t xml:space="preserve">      opravné</t>
  </si>
  <si>
    <t xml:space="preserve">      dodatočné</t>
  </si>
  <si>
    <t xml:space="preserve">      opakované</t>
  </si>
  <si>
    <t>-</t>
  </si>
  <si>
    <t>SÚVAHA  EXIMBANKY SR</t>
  </si>
  <si>
    <t>2x MF SR</t>
  </si>
  <si>
    <t xml:space="preserve">    EXIMBANKA doručí závierku</t>
  </si>
  <si>
    <t>2x daňovému úradu súčasne</t>
  </si>
  <si>
    <t>s daňovým priznaním za daň z príjmov</t>
  </si>
  <si>
    <t>v termíne do 31.3. nasledujúceho roka</t>
  </si>
  <si>
    <t>doc.RNDr.Ing. Ľudomír Šlahor, CSc., v.r.</t>
  </si>
  <si>
    <t>Ing. Michal Borguľa, v.r.</t>
  </si>
  <si>
    <t>Ing. Želmíra Príkazská, v.r.</t>
  </si>
  <si>
    <t>Ing. Milota Kocmundová, v.r.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</si>
</sst>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Sk &quot;\ #,##0;&quot;Sk &quot;\ \-#,##0"/>
    <numFmt numFmtId="165" formatCode="&quot;Sk &quot;\ #,##0;[Red]&quot;Sk &quot;\ \-#,##0"/>
    <numFmt numFmtId="166" formatCode="&quot;Sk &quot;\ #,##0.00;&quot;Sk &quot;\ \-#,##0.00"/>
    <numFmt numFmtId="167" formatCode="&quot;Sk &quot;\ #,##0.00;[Red]&quot;Sk &quot;\ \-#,##0.00"/>
    <numFmt numFmtId="168" formatCode="_ &quot;Sk &quot;\ * #,##0_ ;_ &quot;Sk &quot;\ * \-#,##0_ ;_ &quot;Sk &quot;\ * &quot;-&quot;_ ;_ @_ "/>
    <numFmt numFmtId="169" formatCode="_ * #,##0_ ;_ * \-#,##0_ ;_ * &quot;-&quot;_ ;_ @_ "/>
    <numFmt numFmtId="170" formatCode="_ &quot;Sk &quot;\ * #,##0.00_ ;_ &quot;Sk &quot;\ * \-#,##0.00_ ;_ &quot;Sk &quot;\ * &quot;-&quot;??_ ;_ @_ "/>
    <numFmt numFmtId="171" formatCode="_ * #,##0.00_ ;_ * \-#,##0.00_ ;_ * &quot;-&quot;??_ ;_ @_ "/>
    <numFmt numFmtId="172" formatCode="#,##0_ ;\-#,##0\ "/>
  </numFmts>
  <fonts count="1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name val="AT*Switzerland"/>
      <family val="0"/>
    </font>
    <font>
      <b/>
      <sz val="10"/>
      <name val="AT*Switzerland"/>
      <family val="0"/>
    </font>
    <font>
      <sz val="8"/>
      <name val="AT*Switzerland"/>
      <family val="0"/>
    </font>
    <font>
      <sz val="9"/>
      <name val="AT*Switzerland"/>
      <family val="0"/>
    </font>
    <font>
      <sz val="16"/>
      <name val="Arial CE"/>
      <family val="2"/>
    </font>
    <font>
      <b/>
      <sz val="8"/>
      <name val="Arial CE"/>
      <family val="2"/>
    </font>
    <font>
      <b/>
      <sz val="9"/>
      <name val="AT*Switzerland"/>
      <family val="0"/>
    </font>
    <font>
      <b/>
      <sz val="8"/>
      <name val="AT*Switzerlan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0" xfId="0" applyFont="1" applyAlignment="1">
      <alignment vertical="center"/>
    </xf>
    <xf numFmtId="172" fontId="6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2" fontId="9" fillId="0" borderId="1" xfId="0" applyNumberFormat="1" applyFont="1" applyBorder="1" applyAlignment="1">
      <alignment horizontal="right" vertical="center"/>
    </xf>
    <xf numFmtId="172" fontId="6" fillId="0" borderId="1" xfId="0" applyNumberFormat="1" applyFont="1" applyBorder="1" applyAlignment="1">
      <alignment horizontal="right" vertical="center"/>
    </xf>
    <xf numFmtId="172" fontId="6" fillId="0" borderId="7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172" fontId="9" fillId="0" borderId="11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172" fontId="9" fillId="0" borderId="13" xfId="0" applyNumberFormat="1" applyFont="1" applyBorder="1" applyAlignment="1">
      <alignment horizontal="right" vertical="center"/>
    </xf>
    <xf numFmtId="172" fontId="6" fillId="0" borderId="9" xfId="0" applyNumberFormat="1" applyFont="1" applyBorder="1" applyAlignment="1">
      <alignment horizontal="right" vertical="center"/>
    </xf>
    <xf numFmtId="172" fontId="6" fillId="0" borderId="4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6" fillId="0" borderId="12" xfId="0" applyNumberFormat="1" applyFont="1" applyBorder="1" applyAlignment="1">
      <alignment vertical="center"/>
    </xf>
    <xf numFmtId="172" fontId="6" fillId="0" borderId="4" xfId="0" applyNumberFormat="1" applyFont="1" applyBorder="1" applyAlignment="1">
      <alignment vertical="center"/>
    </xf>
    <xf numFmtId="172" fontId="9" fillId="0" borderId="13" xfId="0" applyNumberFormat="1" applyFont="1" applyBorder="1" applyAlignment="1">
      <alignment vertical="center"/>
    </xf>
    <xf numFmtId="172" fontId="9" fillId="0" borderId="6" xfId="0" applyNumberFormat="1" applyFont="1" applyBorder="1" applyAlignment="1">
      <alignment vertical="center"/>
    </xf>
    <xf numFmtId="172" fontId="6" fillId="0" borderId="2" xfId="0" applyNumberFormat="1" applyFont="1" applyBorder="1" applyAlignment="1">
      <alignment vertical="center"/>
    </xf>
    <xf numFmtId="172" fontId="6" fillId="0" borderId="13" xfId="0" applyNumberFormat="1" applyFont="1" applyBorder="1" applyAlignment="1">
      <alignment vertical="center"/>
    </xf>
    <xf numFmtId="172" fontId="6" fillId="0" borderId="6" xfId="0" applyNumberFormat="1" applyFont="1" applyBorder="1" applyAlignment="1">
      <alignment vertical="center"/>
    </xf>
    <xf numFmtId="172" fontId="6" fillId="0" borderId="7" xfId="0" applyNumberFormat="1" applyFont="1" applyBorder="1" applyAlignment="1">
      <alignment vertical="center"/>
    </xf>
    <xf numFmtId="172" fontId="6" fillId="0" borderId="11" xfId="0" applyNumberFormat="1" applyFont="1" applyBorder="1" applyAlignment="1">
      <alignment vertical="center"/>
    </xf>
    <xf numFmtId="172" fontId="6" fillId="0" borderId="9" xfId="0" applyNumberFormat="1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2" fontId="6" fillId="0" borderId="8" xfId="0" applyNumberFormat="1" applyFont="1" applyBorder="1" applyAlignment="1">
      <alignment vertical="center"/>
    </xf>
    <xf numFmtId="172" fontId="6" fillId="0" borderId="1" xfId="0" applyNumberFormat="1" applyFont="1" applyBorder="1" applyAlignment="1">
      <alignment vertical="center"/>
    </xf>
    <xf numFmtId="172" fontId="6" fillId="0" borderId="3" xfId="0" applyNumberFormat="1" applyFont="1" applyBorder="1" applyAlignment="1">
      <alignment vertical="center"/>
    </xf>
    <xf numFmtId="172" fontId="9" fillId="0" borderId="7" xfId="0" applyNumberFormat="1" applyFont="1" applyBorder="1" applyAlignment="1">
      <alignment vertical="center"/>
    </xf>
    <xf numFmtId="172" fontId="9" fillId="0" borderId="11" xfId="0" applyNumberFormat="1" applyFont="1" applyBorder="1" applyAlignment="1">
      <alignment vertical="center"/>
    </xf>
    <xf numFmtId="172" fontId="9" fillId="0" borderId="8" xfId="0" applyNumberFormat="1" applyFont="1" applyBorder="1" applyAlignment="1">
      <alignment vertical="center"/>
    </xf>
    <xf numFmtId="172" fontId="9" fillId="0" borderId="9" xfId="0" applyNumberFormat="1" applyFont="1" applyBorder="1" applyAlignment="1">
      <alignment vertical="center"/>
    </xf>
    <xf numFmtId="172" fontId="9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72" fontId="9" fillId="0" borderId="12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horizontal="right" vertical="center"/>
    </xf>
    <xf numFmtId="172" fontId="9" fillId="0" borderId="2" xfId="0" applyNumberFormat="1" applyFont="1" applyBorder="1" applyAlignment="1">
      <alignment horizontal="right" vertical="center"/>
    </xf>
    <xf numFmtId="172" fontId="9" fillId="0" borderId="7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left" vertical="center"/>
    </xf>
    <xf numFmtId="172" fontId="6" fillId="0" borderId="1" xfId="0" applyNumberFormat="1" applyFont="1" applyBorder="1" applyAlignment="1">
      <alignment horizontal="center" vertical="center"/>
    </xf>
    <xf numFmtId="172" fontId="9" fillId="0" borderId="8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8" xfId="0" applyNumberFormat="1" applyFont="1" applyBorder="1" applyAlignment="1">
      <alignment horizontal="left" vertical="center"/>
    </xf>
    <xf numFmtId="172" fontId="6" fillId="0" borderId="0" xfId="0" applyNumberFormat="1" applyFont="1" applyBorder="1" applyAlignment="1">
      <alignment vertical="center"/>
    </xf>
    <xf numFmtId="172" fontId="9" fillId="0" borderId="0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2" fontId="6" fillId="0" borderId="14" xfId="0" applyNumberFormat="1" applyFont="1" applyBorder="1" applyAlignment="1">
      <alignment horizontal="right" vertical="center"/>
    </xf>
    <xf numFmtId="172" fontId="6" fillId="0" borderId="8" xfId="0" applyNumberFormat="1" applyFont="1" applyBorder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right" vertical="center"/>
    </xf>
    <xf numFmtId="172" fontId="9" fillId="0" borderId="3" xfId="0" applyNumberFormat="1" applyFont="1" applyBorder="1" applyAlignment="1">
      <alignment horizontal="right" vertical="center"/>
    </xf>
    <xf numFmtId="172" fontId="6" fillId="0" borderId="15" xfId="0" applyNumberFormat="1" applyFont="1" applyBorder="1" applyAlignment="1">
      <alignment vertical="center"/>
    </xf>
    <xf numFmtId="172" fontId="9" fillId="0" borderId="14" xfId="0" applyNumberFormat="1" applyFont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9" fillId="0" borderId="0" xfId="0" applyNumberFormat="1" applyFont="1" applyBorder="1" applyAlignment="1">
      <alignment horizontal="right" vertical="center"/>
    </xf>
    <xf numFmtId="172" fontId="6" fillId="0" borderId="5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172" fontId="9" fillId="0" borderId="3" xfId="0" applyNumberFormat="1" applyFont="1" applyBorder="1" applyAlignment="1">
      <alignment vertical="center"/>
    </xf>
    <xf numFmtId="172" fontId="9" fillId="0" borderId="14" xfId="0" applyNumberFormat="1" applyFont="1" applyBorder="1" applyAlignment="1">
      <alignment vertical="center"/>
    </xf>
    <xf numFmtId="172" fontId="6" fillId="0" borderId="14" xfId="0" applyNumberFormat="1" applyFont="1" applyBorder="1" applyAlignment="1">
      <alignment vertical="center"/>
    </xf>
    <xf numFmtId="172" fontId="6" fillId="0" borderId="14" xfId="0" applyNumberFormat="1" applyFont="1" applyBorder="1" applyAlignment="1" quotePrefix="1">
      <alignment vertical="center"/>
    </xf>
    <xf numFmtId="3" fontId="5" fillId="0" borderId="15" xfId="0" applyNumberFormat="1" applyFont="1" applyBorder="1" applyAlignment="1">
      <alignment horizontal="center" vertical="center"/>
    </xf>
    <xf numFmtId="172" fontId="9" fillId="2" borderId="12" xfId="0" applyNumberFormat="1" applyFont="1" applyFill="1" applyBorder="1" applyAlignment="1">
      <alignment vertical="center"/>
    </xf>
    <xf numFmtId="172" fontId="9" fillId="2" borderId="1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6" fillId="0" borderId="11" xfId="0" applyFont="1" applyBorder="1" applyAlignment="1">
      <alignment vertical="center"/>
    </xf>
    <xf numFmtId="49" fontId="9" fillId="0" borderId="9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172" fontId="6" fillId="0" borderId="15" xfId="0" applyNumberFormat="1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172" fontId="9" fillId="0" borderId="12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2" fontId="6" fillId="0" borderId="12" xfId="0" applyNumberFormat="1" applyFont="1" applyBorder="1" applyAlignment="1">
      <alignment horizontal="right" vertical="center"/>
    </xf>
    <xf numFmtId="172" fontId="6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172" fontId="9" fillId="0" borderId="12" xfId="0" applyNumberFormat="1" applyFont="1" applyBorder="1" applyAlignment="1">
      <alignment horizontal="right" vertical="center"/>
    </xf>
    <xf numFmtId="172" fontId="9" fillId="0" borderId="11" xfId="0" applyNumberFormat="1" applyFont="1" applyBorder="1" applyAlignment="1">
      <alignment horizontal="right" vertical="center"/>
    </xf>
    <xf numFmtId="172" fontId="6" fillId="0" borderId="13" xfId="0" applyNumberFormat="1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53"/>
  <sheetViews>
    <sheetView view="pageBreakPreview" zoomScale="60" workbookViewId="0" topLeftCell="A36">
      <selection activeCell="AH59" sqref="AH59"/>
    </sheetView>
  </sheetViews>
  <sheetFormatPr defaultColWidth="9.00390625" defaultRowHeight="12.75"/>
  <cols>
    <col min="1" max="5" width="1.625" style="0" customWidth="1"/>
    <col min="6" max="8" width="1.875" style="0" customWidth="1"/>
    <col min="9" max="9" width="1.625" style="0" customWidth="1"/>
    <col min="10" max="17" width="1.875" style="0" customWidth="1"/>
    <col min="18" max="19" width="1.625" style="0" customWidth="1"/>
    <col min="20" max="20" width="1.625" style="0" bestFit="1" customWidth="1"/>
    <col min="21" max="21" width="2.875" style="0" customWidth="1"/>
    <col min="22" max="23" width="1.625" style="0" customWidth="1"/>
    <col min="24" max="28" width="1.875" style="0" customWidth="1"/>
    <col min="29" max="29" width="1.625" style="0" customWidth="1"/>
    <col min="30" max="35" width="1.875" style="0" customWidth="1"/>
    <col min="36" max="36" width="1.625" style="0" customWidth="1"/>
    <col min="37" max="37" width="1.875" style="0" customWidth="1"/>
    <col min="38" max="38" width="1.625" style="0" customWidth="1"/>
    <col min="39" max="39" width="2.00390625" style="0" customWidth="1"/>
    <col min="40" max="40" width="1.875" style="0" customWidth="1"/>
    <col min="41" max="41" width="2.00390625" style="0" customWidth="1"/>
    <col min="42" max="42" width="1.875" style="0" customWidth="1"/>
    <col min="43" max="45" width="2.125" style="0" customWidth="1"/>
  </cols>
  <sheetData>
    <row r="2" spans="1:45" ht="12.7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AI2" s="187" t="s">
        <v>1</v>
      </c>
      <c r="AJ2" s="188"/>
      <c r="AK2" s="188"/>
      <c r="AL2" s="188"/>
      <c r="AM2" s="188"/>
      <c r="AN2" s="188"/>
      <c r="AO2" s="188"/>
      <c r="AP2" s="188"/>
      <c r="AQ2" s="188"/>
      <c r="AR2" s="188"/>
      <c r="AS2" s="189"/>
    </row>
    <row r="3" spans="1:19" ht="12.75">
      <c r="A3" s="174" t="s">
        <v>265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10" spans="12:34" ht="12.75">
      <c r="L10" s="167" t="s">
        <v>508</v>
      </c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</row>
    <row r="11" spans="12:34" ht="12.75"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</row>
    <row r="12" spans="21:27" ht="12.75">
      <c r="U12" s="185" t="s">
        <v>3</v>
      </c>
      <c r="V12" s="185"/>
      <c r="W12" s="185"/>
      <c r="X12" s="185"/>
      <c r="Y12" s="185"/>
      <c r="Z12" s="185"/>
      <c r="AA12" s="185"/>
    </row>
    <row r="15" spans="1:20" ht="12.75">
      <c r="A15" s="174" t="s">
        <v>510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2:16" ht="12.75">
      <c r="B16" s="138" t="s">
        <v>509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</row>
    <row r="17" spans="2:12" ht="12.75">
      <c r="B17" s="138" t="s">
        <v>511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</row>
    <row r="18" spans="2:20" ht="12.75">
      <c r="B18" s="184" t="s">
        <v>512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</row>
    <row r="19" spans="2:44" ht="12.75">
      <c r="B19" s="138" t="s">
        <v>513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AC19" s="174" t="s">
        <v>6</v>
      </c>
      <c r="AD19" s="174"/>
      <c r="AE19" s="174"/>
      <c r="AF19" s="1"/>
      <c r="AG19" s="12">
        <v>2</v>
      </c>
      <c r="AH19" s="12">
        <v>0</v>
      </c>
      <c r="AI19" s="12">
        <v>0</v>
      </c>
      <c r="AJ19" s="12">
        <v>1</v>
      </c>
      <c r="AK19" s="1"/>
      <c r="AL19" s="174" t="s">
        <v>262</v>
      </c>
      <c r="AM19" s="174"/>
      <c r="AN19" s="174"/>
      <c r="AO19" s="175"/>
      <c r="AP19" s="3"/>
      <c r="AQ19" s="12">
        <v>1</v>
      </c>
      <c r="AR19" s="12">
        <v>2</v>
      </c>
    </row>
    <row r="20" spans="29:44" ht="12.75"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29:44" ht="12.75">
      <c r="AC21" s="174" t="s">
        <v>7</v>
      </c>
      <c r="AD21" s="174"/>
      <c r="AE21" s="174"/>
      <c r="AF21" s="1"/>
      <c r="AG21" s="12">
        <v>3</v>
      </c>
      <c r="AH21" s="12">
        <v>5</v>
      </c>
      <c r="AI21" s="12">
        <v>7</v>
      </c>
      <c r="AJ21" s="12">
        <v>2</v>
      </c>
      <c r="AK21" s="12">
        <v>2</v>
      </c>
      <c r="AL21" s="12">
        <v>9</v>
      </c>
      <c r="AM21" s="12">
        <v>5</v>
      </c>
      <c r="AN21" s="12">
        <v>9</v>
      </c>
      <c r="AO21" s="1"/>
      <c r="AP21" s="1"/>
      <c r="AQ21" s="1"/>
      <c r="AR21" s="1"/>
    </row>
    <row r="22" spans="29:44" ht="12.75"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29:44" ht="12.75">
      <c r="AC23" s="174" t="s">
        <v>266</v>
      </c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3"/>
      <c r="AR23" s="80" t="s">
        <v>4</v>
      </c>
    </row>
    <row r="24" spans="29:44" ht="12.75">
      <c r="AC24" s="1"/>
      <c r="AD24" s="1"/>
      <c r="AE24" s="1"/>
      <c r="AF24" s="1"/>
      <c r="AG24" s="1"/>
      <c r="AH24" s="1"/>
      <c r="AI24" s="1"/>
      <c r="AJ24" s="174" t="s">
        <v>504</v>
      </c>
      <c r="AK24" s="174"/>
      <c r="AL24" s="174"/>
      <c r="AM24" s="174"/>
      <c r="AN24" s="174"/>
      <c r="AO24" s="174"/>
      <c r="AP24" s="174"/>
      <c r="AQ24" s="3"/>
      <c r="AR24" s="2"/>
    </row>
    <row r="25" spans="29:44" ht="12.75">
      <c r="AC25" s="1"/>
      <c r="AD25" s="1"/>
      <c r="AE25" s="1"/>
      <c r="AF25" s="1"/>
      <c r="AG25" s="1"/>
      <c r="AH25" s="1"/>
      <c r="AI25" s="1"/>
      <c r="AJ25" s="174" t="s">
        <v>505</v>
      </c>
      <c r="AK25" s="174"/>
      <c r="AL25" s="174"/>
      <c r="AM25" s="174"/>
      <c r="AN25" s="174"/>
      <c r="AO25" s="174"/>
      <c r="AP25" s="174"/>
      <c r="AQ25" s="3"/>
      <c r="AR25" s="2"/>
    </row>
    <row r="26" spans="29:44" ht="12.75">
      <c r="AC26" s="1"/>
      <c r="AD26" s="1"/>
      <c r="AE26" s="1"/>
      <c r="AF26" s="1"/>
      <c r="AG26" s="1"/>
      <c r="AH26" s="1"/>
      <c r="AI26" s="1"/>
      <c r="AJ26" s="174" t="s">
        <v>506</v>
      </c>
      <c r="AK26" s="174"/>
      <c r="AL26" s="174"/>
      <c r="AM26" s="174"/>
      <c r="AN26" s="174"/>
      <c r="AO26" s="174"/>
      <c r="AP26" s="174"/>
      <c r="AQ26" s="3"/>
      <c r="AR26" s="2"/>
    </row>
    <row r="27" spans="1:19" ht="12.75">
      <c r="A27" s="174" t="s">
        <v>8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</row>
    <row r="29" spans="1:45" ht="12.75">
      <c r="A29" s="13" t="s">
        <v>238</v>
      </c>
      <c r="B29" s="13" t="s">
        <v>4</v>
      </c>
      <c r="C29" s="13" t="s">
        <v>239</v>
      </c>
      <c r="D29" s="13" t="s">
        <v>240</v>
      </c>
      <c r="E29" s="13" t="s">
        <v>241</v>
      </c>
      <c r="F29" s="13" t="s">
        <v>242</v>
      </c>
      <c r="G29" s="13" t="s">
        <v>243</v>
      </c>
      <c r="H29" s="13" t="s">
        <v>240</v>
      </c>
      <c r="I29" s="13" t="s">
        <v>507</v>
      </c>
      <c r="J29" s="13" t="s">
        <v>254</v>
      </c>
      <c r="K29" s="13" t="s">
        <v>244</v>
      </c>
      <c r="L29" s="13" t="s">
        <v>239</v>
      </c>
      <c r="M29" s="13" t="s">
        <v>240</v>
      </c>
      <c r="N29" s="13" t="s">
        <v>241</v>
      </c>
      <c r="O29" s="13" t="s">
        <v>242</v>
      </c>
      <c r="P29" s="13" t="s">
        <v>243</v>
      </c>
      <c r="Q29" s="13" t="s">
        <v>245</v>
      </c>
      <c r="R29" s="13"/>
      <c r="S29" s="13" t="s">
        <v>5</v>
      </c>
      <c r="T29" s="13" t="s">
        <v>2</v>
      </c>
      <c r="U29" s="13" t="s">
        <v>243</v>
      </c>
      <c r="V29" s="13" t="s">
        <v>246</v>
      </c>
      <c r="W29" s="13" t="s">
        <v>2</v>
      </c>
      <c r="X29" s="13"/>
      <c r="Y29" s="13" t="s">
        <v>247</v>
      </c>
      <c r="Z29" s="13" t="s">
        <v>248</v>
      </c>
      <c r="AA29" s="13" t="s">
        <v>240</v>
      </c>
      <c r="AB29" s="13" t="s">
        <v>249</v>
      </c>
      <c r="AC29" s="13" t="s">
        <v>250</v>
      </c>
      <c r="AD29" s="13" t="s">
        <v>243</v>
      </c>
      <c r="AE29" s="13" t="s">
        <v>251</v>
      </c>
      <c r="AF29" s="13" t="s">
        <v>246</v>
      </c>
      <c r="AG29" s="13" t="s">
        <v>250</v>
      </c>
      <c r="AH29" s="13" t="s">
        <v>252</v>
      </c>
      <c r="AI29" s="13" t="s">
        <v>259</v>
      </c>
      <c r="AJ29" s="13" t="s">
        <v>241</v>
      </c>
      <c r="AK29" s="13" t="s">
        <v>250</v>
      </c>
      <c r="AL29" s="13" t="s">
        <v>239</v>
      </c>
      <c r="AM29" s="13" t="s">
        <v>253</v>
      </c>
      <c r="AN29" s="13" t="s">
        <v>5</v>
      </c>
      <c r="AO29" s="13" t="s">
        <v>248</v>
      </c>
      <c r="AP29" s="13" t="s">
        <v>254</v>
      </c>
      <c r="AQ29" s="13" t="s">
        <v>246</v>
      </c>
      <c r="AR29" s="13" t="s">
        <v>255</v>
      </c>
      <c r="AS29" s="12"/>
    </row>
    <row r="30" spans="1:4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2.75">
      <c r="A31" s="174" t="s">
        <v>9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2.75">
      <c r="A33" s="174" t="s">
        <v>10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2.75">
      <c r="A35" s="2"/>
      <c r="B35" s="2"/>
      <c r="C35" s="2"/>
      <c r="D35" s="2"/>
      <c r="E35" s="2"/>
      <c r="F35" s="2"/>
      <c r="G35" s="14"/>
      <c r="H35" s="7"/>
      <c r="I35" s="15" t="s">
        <v>260</v>
      </c>
      <c r="J35" s="13" t="s">
        <v>241</v>
      </c>
      <c r="K35" s="13" t="s">
        <v>261</v>
      </c>
      <c r="L35" s="13" t="s">
        <v>251</v>
      </c>
      <c r="M35" s="13" t="s">
        <v>251</v>
      </c>
      <c r="N35" s="13" t="s">
        <v>248</v>
      </c>
      <c r="O35" s="13" t="s">
        <v>254</v>
      </c>
      <c r="P35" s="13" t="s">
        <v>243</v>
      </c>
      <c r="Q35" s="13" t="s">
        <v>256</v>
      </c>
      <c r="R35" s="13" t="s">
        <v>240</v>
      </c>
      <c r="S35" s="13" t="s">
        <v>249</v>
      </c>
      <c r="T35" s="13" t="s">
        <v>245</v>
      </c>
      <c r="U35" s="13"/>
      <c r="V35" s="13">
        <v>1</v>
      </c>
      <c r="W35" s="1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2.75">
      <c r="A37" s="174" t="s">
        <v>11</v>
      </c>
      <c r="B37" s="174"/>
      <c r="C37" s="174"/>
      <c r="D37" s="174"/>
      <c r="E37" s="174"/>
      <c r="F37" s="1"/>
      <c r="G37" s="1"/>
      <c r="H37" s="1"/>
      <c r="I37" s="174" t="s">
        <v>12</v>
      </c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2.75">
      <c r="A39" s="13">
        <v>8</v>
      </c>
      <c r="B39" s="13">
        <v>1</v>
      </c>
      <c r="C39" s="13">
        <v>3</v>
      </c>
      <c r="D39" s="13"/>
      <c r="E39" s="13">
        <v>5</v>
      </c>
      <c r="F39" s="13">
        <v>0</v>
      </c>
      <c r="G39" s="16"/>
      <c r="H39" s="17"/>
      <c r="I39" s="13" t="s">
        <v>257</v>
      </c>
      <c r="J39" s="13" t="s">
        <v>241</v>
      </c>
      <c r="K39" s="13" t="s">
        <v>2</v>
      </c>
      <c r="L39" s="13" t="s">
        <v>242</v>
      </c>
      <c r="M39" s="13" t="s">
        <v>254</v>
      </c>
      <c r="N39" s="13" t="s">
        <v>251</v>
      </c>
      <c r="O39" s="13" t="s">
        <v>248</v>
      </c>
      <c r="P39" s="13" t="s">
        <v>2</v>
      </c>
      <c r="Q39" s="13" t="s">
        <v>249</v>
      </c>
      <c r="R39" s="13" t="s">
        <v>2</v>
      </c>
      <c r="S39" s="13"/>
      <c r="T39" s="13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2.75">
      <c r="A41" s="174" t="s">
        <v>13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2.75">
      <c r="A43" s="173" t="s">
        <v>14</v>
      </c>
      <c r="B43" s="173"/>
      <c r="C43" s="173"/>
      <c r="D43" s="173"/>
      <c r="E43" s="173"/>
      <c r="F43" s="173"/>
      <c r="G43" s="173"/>
      <c r="H43" s="175"/>
      <c r="I43" s="173" t="s">
        <v>15</v>
      </c>
      <c r="J43" s="173"/>
      <c r="K43" s="173"/>
      <c r="L43" s="173"/>
      <c r="M43" s="173"/>
      <c r="N43" s="173"/>
      <c r="O43" s="173"/>
      <c r="P43" s="173"/>
      <c r="Q43" s="1"/>
      <c r="R43" s="1"/>
      <c r="S43" s="1"/>
      <c r="T43" s="1"/>
      <c r="U43" s="1"/>
      <c r="V43" s="1"/>
      <c r="W43" s="1"/>
      <c r="X43" s="173" t="s">
        <v>16</v>
      </c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2.75">
      <c r="A44" s="2"/>
      <c r="B44" s="13"/>
      <c r="C44" s="13"/>
      <c r="D44" s="13"/>
      <c r="E44" s="13"/>
      <c r="F44" s="13">
        <v>0</v>
      </c>
      <c r="G44" s="16">
        <v>2</v>
      </c>
      <c r="H44" s="17"/>
      <c r="I44" s="13">
        <v>5</v>
      </c>
      <c r="J44" s="13">
        <v>9</v>
      </c>
      <c r="K44" s="13">
        <v>3</v>
      </c>
      <c r="L44" s="13">
        <v>9</v>
      </c>
      <c r="M44" s="13">
        <v>8</v>
      </c>
      <c r="N44" s="13">
        <v>1</v>
      </c>
      <c r="O44" s="13">
        <v>1</v>
      </c>
      <c r="P44" s="13">
        <v>0</v>
      </c>
      <c r="Q44" s="13"/>
      <c r="R44" s="13"/>
      <c r="S44" s="13"/>
      <c r="T44" s="13"/>
      <c r="U44" s="13"/>
      <c r="V44" s="16"/>
      <c r="W44" s="17"/>
      <c r="X44" s="13">
        <v>5</v>
      </c>
      <c r="Y44" s="13">
        <v>2</v>
      </c>
      <c r="Z44" s="13">
        <v>9</v>
      </c>
      <c r="AA44" s="13">
        <v>3</v>
      </c>
      <c r="AB44" s="13">
        <v>1</v>
      </c>
      <c r="AC44" s="13">
        <v>6</v>
      </c>
      <c r="AD44" s="13">
        <v>2</v>
      </c>
      <c r="AE44" s="13">
        <v>4</v>
      </c>
      <c r="AF44" s="13"/>
      <c r="AG44" s="13"/>
      <c r="AH44" s="13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>
      <c r="A48" s="176" t="s">
        <v>17</v>
      </c>
      <c r="B48" s="177"/>
      <c r="C48" s="177"/>
      <c r="D48" s="177"/>
      <c r="E48" s="177"/>
      <c r="F48" s="177"/>
      <c r="G48" s="177"/>
      <c r="H48" s="179" t="s">
        <v>270</v>
      </c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1"/>
      <c r="V48" s="4" t="s">
        <v>267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179" t="s">
        <v>268</v>
      </c>
      <c r="AJ48" s="180"/>
      <c r="AK48" s="180"/>
      <c r="AL48" s="180"/>
      <c r="AM48" s="180"/>
      <c r="AN48" s="180"/>
      <c r="AO48" s="180"/>
      <c r="AP48" s="180"/>
      <c r="AQ48" s="180"/>
      <c r="AR48" s="182"/>
      <c r="AS48" s="183"/>
    </row>
    <row r="49" spans="1:45" ht="9" customHeight="1">
      <c r="A49" s="7"/>
      <c r="B49" s="3"/>
      <c r="C49" s="3"/>
      <c r="D49" s="3"/>
      <c r="E49" s="3"/>
      <c r="F49" s="3"/>
      <c r="G49" s="3"/>
      <c r="H49" s="178" t="s">
        <v>20</v>
      </c>
      <c r="I49" s="175"/>
      <c r="J49" s="175"/>
      <c r="K49" s="175"/>
      <c r="L49" s="175"/>
      <c r="M49" s="175"/>
      <c r="N49" s="175"/>
      <c r="O49" s="175"/>
      <c r="P49" s="175"/>
      <c r="Q49" s="3"/>
      <c r="R49" s="3"/>
      <c r="S49" s="3"/>
      <c r="T49" s="3"/>
      <c r="U49" s="8"/>
      <c r="V49" s="7" t="s">
        <v>19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8"/>
      <c r="AI49" s="178" t="s">
        <v>269</v>
      </c>
      <c r="AJ49" s="175"/>
      <c r="AK49" s="175"/>
      <c r="AL49" s="175"/>
      <c r="AM49" s="175"/>
      <c r="AN49" s="175"/>
      <c r="AO49" s="175"/>
      <c r="AP49" s="175"/>
      <c r="AQ49" s="175"/>
      <c r="AR49" s="3"/>
      <c r="AS49" s="8"/>
    </row>
    <row r="50" spans="1:45" ht="12.75">
      <c r="A50" s="7"/>
      <c r="B50" s="151">
        <v>37343</v>
      </c>
      <c r="C50" s="151"/>
      <c r="D50" s="151"/>
      <c r="E50" s="151"/>
      <c r="F50" s="151"/>
      <c r="G50" s="151"/>
      <c r="H50" s="178" t="s">
        <v>514</v>
      </c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52"/>
      <c r="V50" s="7" t="s">
        <v>516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8"/>
      <c r="AI50" s="178" t="s">
        <v>517</v>
      </c>
      <c r="AJ50" s="175"/>
      <c r="AK50" s="175"/>
      <c r="AL50" s="175"/>
      <c r="AM50" s="175"/>
      <c r="AN50" s="175"/>
      <c r="AO50" s="175"/>
      <c r="AP50" s="175"/>
      <c r="AQ50" s="175"/>
      <c r="AR50" s="175"/>
      <c r="AS50" s="152"/>
    </row>
    <row r="51" spans="1:45" ht="10.5" customHeight="1">
      <c r="A51" s="7"/>
      <c r="B51" s="3"/>
      <c r="C51" s="3"/>
      <c r="D51" s="3"/>
      <c r="E51" s="3"/>
      <c r="F51" s="3"/>
      <c r="G51" s="3"/>
      <c r="H51" s="137"/>
      <c r="V51" s="7" t="s">
        <v>18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8"/>
      <c r="AI51" s="178" t="s">
        <v>18</v>
      </c>
      <c r="AJ51" s="175"/>
      <c r="AK51" s="175"/>
      <c r="AL51" s="175"/>
      <c r="AM51" s="175"/>
      <c r="AN51" s="175"/>
      <c r="AO51" s="175"/>
      <c r="AP51" s="3"/>
      <c r="AQ51" s="3"/>
      <c r="AR51" s="3"/>
      <c r="AS51" s="8"/>
    </row>
    <row r="52" spans="1:45" ht="12.75">
      <c r="A52" s="7"/>
      <c r="B52" s="3"/>
      <c r="C52" s="3"/>
      <c r="D52" s="3"/>
      <c r="E52" s="3"/>
      <c r="F52" s="3"/>
      <c r="G52" s="3"/>
      <c r="H52" s="178" t="s">
        <v>515</v>
      </c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52"/>
      <c r="V52" s="7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8"/>
      <c r="AI52" s="7"/>
      <c r="AJ52" s="3"/>
      <c r="AK52" s="3"/>
      <c r="AL52" s="3"/>
      <c r="AM52" s="3"/>
      <c r="AN52" s="3"/>
      <c r="AO52" s="3"/>
      <c r="AP52" s="3"/>
      <c r="AQ52" s="3"/>
      <c r="AR52" s="3"/>
      <c r="AS52" s="8"/>
    </row>
    <row r="53" spans="1:45" ht="12.75">
      <c r="A53" s="9"/>
      <c r="B53" s="10"/>
      <c r="C53" s="10"/>
      <c r="D53" s="10"/>
      <c r="E53" s="10"/>
      <c r="F53" s="10"/>
      <c r="G53" s="10"/>
      <c r="H53" s="9" t="s">
        <v>271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/>
      <c r="V53" s="168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70"/>
      <c r="AI53" s="171" t="s">
        <v>503</v>
      </c>
      <c r="AJ53" s="173"/>
      <c r="AK53" s="173"/>
      <c r="AL53" s="173"/>
      <c r="AM53" s="173"/>
      <c r="AN53" s="173"/>
      <c r="AO53" s="173"/>
      <c r="AP53" s="173"/>
      <c r="AQ53" s="173"/>
      <c r="AR53" s="173"/>
      <c r="AS53" s="172"/>
    </row>
  </sheetData>
  <mergeCells count="35">
    <mergeCell ref="V53:AH53"/>
    <mergeCell ref="AI53:AS53"/>
    <mergeCell ref="B50:G50"/>
    <mergeCell ref="AI50:AS50"/>
    <mergeCell ref="H52:U52"/>
    <mergeCell ref="AI51:AO51"/>
    <mergeCell ref="H50:U50"/>
    <mergeCell ref="A2:S2"/>
    <mergeCell ref="A3:S3"/>
    <mergeCell ref="AI2:AS2"/>
    <mergeCell ref="L10:AH11"/>
    <mergeCell ref="B18:T18"/>
    <mergeCell ref="U12:AA12"/>
    <mergeCell ref="A15:T15"/>
    <mergeCell ref="AL19:AO19"/>
    <mergeCell ref="AC21:AE21"/>
    <mergeCell ref="AC23:AP23"/>
    <mergeCell ref="AJ24:AP24"/>
    <mergeCell ref="AC19:AE19"/>
    <mergeCell ref="AJ25:AP25"/>
    <mergeCell ref="AJ26:AP26"/>
    <mergeCell ref="A27:S27"/>
    <mergeCell ref="A31:S31"/>
    <mergeCell ref="A48:G48"/>
    <mergeCell ref="H49:P49"/>
    <mergeCell ref="AI49:AQ49"/>
    <mergeCell ref="H48:U48"/>
    <mergeCell ref="AI48:AS48"/>
    <mergeCell ref="I43:P43"/>
    <mergeCell ref="X43:AI43"/>
    <mergeCell ref="A33:S33"/>
    <mergeCell ref="A37:E37"/>
    <mergeCell ref="A41:P41"/>
    <mergeCell ref="I37:X37"/>
    <mergeCell ref="A43:H43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6"/>
  <sheetViews>
    <sheetView view="pageBreakPreview" zoomScale="60" workbookViewId="0" topLeftCell="A200">
      <selection activeCell="I236" sqref="I236"/>
    </sheetView>
  </sheetViews>
  <sheetFormatPr defaultColWidth="9.00390625" defaultRowHeight="15" customHeight="1"/>
  <cols>
    <col min="1" max="1" width="4.375" style="104" customWidth="1"/>
    <col min="2" max="2" width="8.875" style="88" customWidth="1"/>
    <col min="3" max="3" width="9.125" style="64" customWidth="1"/>
    <col min="4" max="4" width="19.50390625" style="64" customWidth="1"/>
    <col min="5" max="5" width="3.375" style="110" customWidth="1"/>
    <col min="6" max="6" width="10.875" style="64" customWidth="1"/>
    <col min="7" max="7" width="10.375" style="64" customWidth="1"/>
    <col min="8" max="8" width="11.875" style="64" customWidth="1"/>
    <col min="9" max="9" width="10.625" style="64" customWidth="1"/>
    <col min="10" max="16384" width="8.875" style="64" customWidth="1"/>
  </cols>
  <sheetData>
    <row r="1" spans="1:9" ht="15" customHeight="1">
      <c r="A1" s="20" t="s">
        <v>21</v>
      </c>
      <c r="B1" s="154" t="s">
        <v>23</v>
      </c>
      <c r="C1" s="155"/>
      <c r="D1" s="156"/>
      <c r="E1" s="160" t="s">
        <v>24</v>
      </c>
      <c r="F1" s="143" t="s">
        <v>25</v>
      </c>
      <c r="G1" s="144"/>
      <c r="H1" s="145"/>
      <c r="I1" s="86" t="s">
        <v>26</v>
      </c>
    </row>
    <row r="2" spans="1:9" ht="15" customHeight="1">
      <c r="A2" s="36" t="s">
        <v>22</v>
      </c>
      <c r="B2" s="157"/>
      <c r="C2" s="158"/>
      <c r="D2" s="159"/>
      <c r="E2" s="160"/>
      <c r="F2" s="115" t="s">
        <v>27</v>
      </c>
      <c r="G2" s="86" t="s">
        <v>28</v>
      </c>
      <c r="H2" s="113" t="s">
        <v>29</v>
      </c>
      <c r="I2" s="86" t="s">
        <v>68</v>
      </c>
    </row>
    <row r="3" spans="1:9" ht="15" customHeight="1">
      <c r="A3" s="29" t="s">
        <v>2</v>
      </c>
      <c r="B3" s="164" t="s">
        <v>5</v>
      </c>
      <c r="C3" s="164"/>
      <c r="D3" s="164"/>
      <c r="E3" s="25" t="s">
        <v>30</v>
      </c>
      <c r="F3" s="115">
        <v>1</v>
      </c>
      <c r="G3" s="86">
        <v>2</v>
      </c>
      <c r="H3" s="113">
        <v>3</v>
      </c>
      <c r="I3" s="86">
        <v>4</v>
      </c>
    </row>
    <row r="4" spans="1:9" ht="15" customHeight="1">
      <c r="A4" s="25" t="s">
        <v>4</v>
      </c>
      <c r="B4" s="153" t="s">
        <v>31</v>
      </c>
      <c r="C4" s="153"/>
      <c r="D4" s="153"/>
      <c r="E4" s="25" t="s">
        <v>4</v>
      </c>
      <c r="F4" s="115" t="s">
        <v>4</v>
      </c>
      <c r="G4" s="86" t="s">
        <v>4</v>
      </c>
      <c r="H4" s="113" t="s">
        <v>4</v>
      </c>
      <c r="I4" s="86" t="s">
        <v>4</v>
      </c>
    </row>
    <row r="5" spans="1:9" ht="15" customHeight="1">
      <c r="A5" s="99" t="s">
        <v>206</v>
      </c>
      <c r="B5" s="202" t="s">
        <v>263</v>
      </c>
      <c r="C5" s="202"/>
      <c r="D5" s="202"/>
      <c r="E5" s="105">
        <v>1</v>
      </c>
      <c r="F5" s="30">
        <f>SUM(F6:F8)</f>
        <v>93</v>
      </c>
      <c r="G5" s="30">
        <f>SUM(G6:G8)</f>
        <v>0</v>
      </c>
      <c r="H5" s="119">
        <f aca="true" t="shared" si="0" ref="H5:H11">SUM(F5-G5)</f>
        <v>93</v>
      </c>
      <c r="I5" s="30">
        <f>SUM(I6:I8)</f>
        <v>237</v>
      </c>
    </row>
    <row r="6" spans="1:9" ht="15" customHeight="1">
      <c r="A6" s="29" t="s">
        <v>32</v>
      </c>
      <c r="B6" s="197" t="s">
        <v>33</v>
      </c>
      <c r="C6" s="197"/>
      <c r="D6" s="197"/>
      <c r="E6" s="25">
        <v>2</v>
      </c>
      <c r="F6" s="111">
        <v>93</v>
      </c>
      <c r="G6" s="31">
        <v>0</v>
      </c>
      <c r="H6" s="111">
        <f t="shared" si="0"/>
        <v>93</v>
      </c>
      <c r="I6" s="31">
        <v>237</v>
      </c>
    </row>
    <row r="7" spans="1:9" ht="15" customHeight="1">
      <c r="A7" s="29" t="s">
        <v>34</v>
      </c>
      <c r="B7" s="197" t="s">
        <v>35</v>
      </c>
      <c r="C7" s="197"/>
      <c r="D7" s="197"/>
      <c r="E7" s="25">
        <v>3</v>
      </c>
      <c r="F7" s="111">
        <v>0</v>
      </c>
      <c r="G7" s="31">
        <v>0</v>
      </c>
      <c r="H7" s="111">
        <f t="shared" si="0"/>
        <v>0</v>
      </c>
      <c r="I7" s="31">
        <v>0</v>
      </c>
    </row>
    <row r="8" spans="1:9" ht="15" customHeight="1">
      <c r="A8" s="29" t="s">
        <v>36</v>
      </c>
      <c r="B8" s="197" t="s">
        <v>37</v>
      </c>
      <c r="C8" s="197"/>
      <c r="D8" s="197"/>
      <c r="E8" s="25">
        <v>4</v>
      </c>
      <c r="F8" s="111">
        <v>0</v>
      </c>
      <c r="G8" s="31">
        <v>0</v>
      </c>
      <c r="H8" s="111">
        <f t="shared" si="0"/>
        <v>0</v>
      </c>
      <c r="I8" s="31">
        <v>0</v>
      </c>
    </row>
    <row r="9" spans="1:9" ht="15" customHeight="1">
      <c r="A9" s="99" t="s">
        <v>38</v>
      </c>
      <c r="B9" s="202" t="s">
        <v>264</v>
      </c>
      <c r="C9" s="197"/>
      <c r="D9" s="197"/>
      <c r="E9" s="105">
        <v>5</v>
      </c>
      <c r="F9" s="30">
        <f>SUM(F10:F15)</f>
        <v>1473390</v>
      </c>
      <c r="G9" s="30">
        <f>SUM(G10:G15)</f>
        <v>0</v>
      </c>
      <c r="H9" s="119">
        <f t="shared" si="0"/>
        <v>1473390</v>
      </c>
      <c r="I9" s="30">
        <f>SUM(I10:I15)</f>
        <v>2438375</v>
      </c>
    </row>
    <row r="10" spans="1:9" ht="15" customHeight="1">
      <c r="A10" s="20" t="s">
        <v>39</v>
      </c>
      <c r="B10" s="198" t="s">
        <v>454</v>
      </c>
      <c r="C10" s="198"/>
      <c r="D10" s="198"/>
      <c r="E10" s="26">
        <v>6</v>
      </c>
      <c r="F10" s="116">
        <v>332</v>
      </c>
      <c r="G10" s="22">
        <v>0</v>
      </c>
      <c r="H10" s="116">
        <f t="shared" si="0"/>
        <v>332</v>
      </c>
      <c r="I10" s="22">
        <v>672</v>
      </c>
    </row>
    <row r="11" spans="1:9" ht="15" customHeight="1">
      <c r="A11" s="29" t="s">
        <v>40</v>
      </c>
      <c r="B11" s="197" t="s">
        <v>455</v>
      </c>
      <c r="C11" s="197"/>
      <c r="D11" s="197"/>
      <c r="E11" s="25">
        <v>7</v>
      </c>
      <c r="F11" s="120">
        <v>143331</v>
      </c>
      <c r="G11" s="31">
        <v>0</v>
      </c>
      <c r="H11" s="116">
        <f t="shared" si="0"/>
        <v>143331</v>
      </c>
      <c r="I11" s="31">
        <v>3209</v>
      </c>
    </row>
    <row r="12" spans="1:9" ht="15" customHeight="1">
      <c r="A12" s="20" t="s">
        <v>42</v>
      </c>
      <c r="B12" s="161" t="s">
        <v>325</v>
      </c>
      <c r="C12" s="193"/>
      <c r="D12" s="194"/>
      <c r="E12" s="26"/>
      <c r="F12" s="116"/>
      <c r="G12" s="22"/>
      <c r="H12" s="116"/>
      <c r="I12" s="22"/>
    </row>
    <row r="13" spans="1:9" ht="15" customHeight="1">
      <c r="A13" s="36"/>
      <c r="B13" s="165" t="s">
        <v>326</v>
      </c>
      <c r="C13" s="195"/>
      <c r="D13" s="196"/>
      <c r="E13" s="28">
        <v>8</v>
      </c>
      <c r="F13" s="112">
        <v>477</v>
      </c>
      <c r="G13" s="19">
        <v>0</v>
      </c>
      <c r="H13" s="112">
        <f>SUM(F13-G13)</f>
        <v>477</v>
      </c>
      <c r="I13" s="19">
        <v>992</v>
      </c>
    </row>
    <row r="14" spans="1:9" ht="15" customHeight="1">
      <c r="A14" s="33" t="s">
        <v>43</v>
      </c>
      <c r="B14" s="146" t="s">
        <v>456</v>
      </c>
      <c r="C14" s="203"/>
      <c r="D14" s="204"/>
      <c r="E14" s="34">
        <v>9</v>
      </c>
      <c r="F14" s="42">
        <v>0</v>
      </c>
      <c r="G14" s="35">
        <v>0</v>
      </c>
      <c r="H14" s="112">
        <f>SUM(F14-G14)</f>
        <v>0</v>
      </c>
      <c r="I14" s="35">
        <v>0</v>
      </c>
    </row>
    <row r="15" spans="1:9" ht="15" customHeight="1">
      <c r="A15" s="29" t="s">
        <v>45</v>
      </c>
      <c r="B15" s="205" t="s">
        <v>324</v>
      </c>
      <c r="C15" s="206"/>
      <c r="D15" s="207"/>
      <c r="E15" s="25">
        <v>10</v>
      </c>
      <c r="F15" s="82">
        <v>1329250</v>
      </c>
      <c r="G15" s="31">
        <v>0</v>
      </c>
      <c r="H15" s="112">
        <f>SUM(F15-G15)</f>
        <v>1329250</v>
      </c>
      <c r="I15" s="31">
        <v>2433502</v>
      </c>
    </row>
    <row r="16" spans="1:9" ht="15" customHeight="1">
      <c r="A16" s="101" t="s">
        <v>46</v>
      </c>
      <c r="B16" s="149" t="s">
        <v>44</v>
      </c>
      <c r="C16" s="162"/>
      <c r="D16" s="163"/>
      <c r="E16" s="106"/>
      <c r="F16" s="83"/>
      <c r="G16" s="83"/>
      <c r="H16" s="38"/>
      <c r="I16" s="38"/>
    </row>
    <row r="17" spans="1:9" ht="15" customHeight="1">
      <c r="A17" s="36"/>
      <c r="B17" s="142" t="s">
        <v>272</v>
      </c>
      <c r="C17" s="166"/>
      <c r="D17" s="140"/>
      <c r="E17" s="108">
        <v>11</v>
      </c>
      <c r="F17" s="37">
        <f>SUM(F18:F23)</f>
        <v>3215012</v>
      </c>
      <c r="G17" s="37">
        <f>SUM(G18:G23)</f>
        <v>0</v>
      </c>
      <c r="H17" s="87">
        <f>SUM(F17-G17)</f>
        <v>3215012</v>
      </c>
      <c r="I17" s="37">
        <f>SUM(I19+I21+I23)</f>
        <v>2253480</v>
      </c>
    </row>
    <row r="18" spans="1:9" ht="15" customHeight="1">
      <c r="A18" s="20" t="s">
        <v>47</v>
      </c>
      <c r="B18" s="161" t="s">
        <v>41</v>
      </c>
      <c r="C18" s="193"/>
      <c r="D18" s="194"/>
      <c r="E18" s="26"/>
      <c r="F18" s="116"/>
      <c r="G18" s="22"/>
      <c r="H18" s="116"/>
      <c r="I18" s="22"/>
    </row>
    <row r="19" spans="1:9" ht="15" customHeight="1">
      <c r="A19" s="36"/>
      <c r="B19" s="165" t="s">
        <v>457</v>
      </c>
      <c r="C19" s="195"/>
      <c r="D19" s="196"/>
      <c r="E19" s="28">
        <v>12</v>
      </c>
      <c r="F19" s="112">
        <v>0</v>
      </c>
      <c r="G19" s="19">
        <v>0</v>
      </c>
      <c r="H19" s="112">
        <f>SUM(F19-G19)</f>
        <v>0</v>
      </c>
      <c r="I19" s="19">
        <v>0</v>
      </c>
    </row>
    <row r="20" spans="1:9" ht="15" customHeight="1">
      <c r="A20" s="20" t="s">
        <v>48</v>
      </c>
      <c r="B20" s="161" t="s">
        <v>44</v>
      </c>
      <c r="C20" s="193"/>
      <c r="D20" s="194"/>
      <c r="E20" s="26"/>
      <c r="F20" s="116"/>
      <c r="G20" s="22"/>
      <c r="H20" s="116"/>
      <c r="I20" s="22"/>
    </row>
    <row r="21" spans="1:9" ht="15" customHeight="1">
      <c r="A21" s="36"/>
      <c r="B21" s="165" t="s">
        <v>458</v>
      </c>
      <c r="C21" s="195"/>
      <c r="D21" s="196"/>
      <c r="E21" s="28">
        <v>13</v>
      </c>
      <c r="F21" s="112">
        <v>3215012</v>
      </c>
      <c r="G21" s="19">
        <v>0</v>
      </c>
      <c r="H21" s="112">
        <f>SUM(F21-G21)</f>
        <v>3215012</v>
      </c>
      <c r="I21" s="19">
        <v>2253480</v>
      </c>
    </row>
    <row r="22" spans="1:9" ht="15" customHeight="1">
      <c r="A22" s="33" t="s">
        <v>171</v>
      </c>
      <c r="B22" s="146" t="s">
        <v>327</v>
      </c>
      <c r="C22" s="203"/>
      <c r="D22" s="204"/>
      <c r="E22" s="34"/>
      <c r="F22" s="42"/>
      <c r="G22" s="35"/>
      <c r="H22" s="42"/>
      <c r="I22" s="35"/>
    </row>
    <row r="23" spans="1:9" ht="15" customHeight="1">
      <c r="A23" s="36"/>
      <c r="B23" s="165" t="s">
        <v>459</v>
      </c>
      <c r="C23" s="195"/>
      <c r="D23" s="196"/>
      <c r="E23" s="28">
        <v>14</v>
      </c>
      <c r="F23" s="19"/>
      <c r="G23" s="19">
        <v>0</v>
      </c>
      <c r="H23" s="112">
        <f>SUM(F23-G23)</f>
        <v>0</v>
      </c>
      <c r="I23" s="19">
        <v>0</v>
      </c>
    </row>
    <row r="24" spans="1:9" ht="15" customHeight="1">
      <c r="A24" s="101" t="s">
        <v>49</v>
      </c>
      <c r="B24" s="141" t="s">
        <v>275</v>
      </c>
      <c r="C24" s="198"/>
      <c r="D24" s="198"/>
      <c r="E24" s="106"/>
      <c r="F24" s="83"/>
      <c r="G24" s="38"/>
      <c r="H24" s="117"/>
      <c r="I24" s="38"/>
    </row>
    <row r="25" spans="1:9" ht="15" customHeight="1">
      <c r="A25" s="103"/>
      <c r="B25" s="165" t="s">
        <v>274</v>
      </c>
      <c r="C25" s="195"/>
      <c r="D25" s="196"/>
      <c r="E25" s="108">
        <v>15</v>
      </c>
      <c r="F25" s="37">
        <f>SUM(F26:F30)</f>
        <v>0</v>
      </c>
      <c r="G25" s="37">
        <f>SUM(G26:G30)</f>
        <v>0</v>
      </c>
      <c r="H25" s="87">
        <f>SUM(F25-G25)</f>
        <v>0</v>
      </c>
      <c r="I25" s="37">
        <f>SUM(I27+I28+I30)</f>
        <v>0</v>
      </c>
    </row>
    <row r="26" spans="1:9" ht="15" customHeight="1">
      <c r="A26" s="33" t="s">
        <v>50</v>
      </c>
      <c r="B26" s="146" t="s">
        <v>51</v>
      </c>
      <c r="C26" s="203"/>
      <c r="D26" s="204"/>
      <c r="E26" s="34"/>
      <c r="F26" s="42"/>
      <c r="G26" s="35"/>
      <c r="H26" s="42"/>
      <c r="I26" s="35"/>
    </row>
    <row r="27" spans="1:9" ht="15" customHeight="1">
      <c r="A27" s="36"/>
      <c r="B27" s="165" t="s">
        <v>461</v>
      </c>
      <c r="C27" s="195"/>
      <c r="D27" s="196"/>
      <c r="E27" s="28">
        <v>16</v>
      </c>
      <c r="F27" s="112">
        <v>0</v>
      </c>
      <c r="G27" s="19">
        <v>0</v>
      </c>
      <c r="H27" s="112">
        <f>SUM(F27-G27)</f>
        <v>0</v>
      </c>
      <c r="I27" s="19">
        <v>0</v>
      </c>
    </row>
    <row r="28" spans="1:9" ht="15" customHeight="1">
      <c r="A28" s="33" t="s">
        <v>52</v>
      </c>
      <c r="B28" s="199" t="s">
        <v>460</v>
      </c>
      <c r="C28" s="199"/>
      <c r="D28" s="199"/>
      <c r="E28" s="34">
        <v>17</v>
      </c>
      <c r="F28" s="42">
        <v>0</v>
      </c>
      <c r="G28" s="35">
        <v>0</v>
      </c>
      <c r="H28" s="31">
        <f>SUM(F28-G28)</f>
        <v>0</v>
      </c>
      <c r="I28" s="35">
        <v>0</v>
      </c>
    </row>
    <row r="29" spans="1:9" ht="15" customHeight="1">
      <c r="A29" s="20" t="s">
        <v>53</v>
      </c>
      <c r="B29" s="161" t="s">
        <v>330</v>
      </c>
      <c r="C29" s="193"/>
      <c r="D29" s="194"/>
      <c r="E29" s="26"/>
      <c r="F29" s="116"/>
      <c r="G29" s="22"/>
      <c r="H29" s="22"/>
      <c r="I29" s="41"/>
    </row>
    <row r="30" spans="1:9" ht="15" customHeight="1">
      <c r="A30" s="36"/>
      <c r="B30" s="165" t="s">
        <v>462</v>
      </c>
      <c r="C30" s="195"/>
      <c r="D30" s="196"/>
      <c r="E30" s="28">
        <v>18</v>
      </c>
      <c r="F30" s="112">
        <v>0</v>
      </c>
      <c r="G30" s="19">
        <v>0</v>
      </c>
      <c r="H30" s="112">
        <f>SUM(F30-G30)</f>
        <v>0</v>
      </c>
      <c r="I30" s="19">
        <v>0</v>
      </c>
    </row>
    <row r="31" spans="1:9" ht="15" customHeight="1">
      <c r="A31" s="102" t="s">
        <v>54</v>
      </c>
      <c r="B31" s="201" t="s">
        <v>276</v>
      </c>
      <c r="C31" s="201"/>
      <c r="D31" s="201"/>
      <c r="E31" s="109"/>
      <c r="F31" s="121"/>
      <c r="G31" s="39"/>
      <c r="H31" s="121"/>
      <c r="I31" s="39"/>
    </row>
    <row r="32" spans="1:9" ht="15" customHeight="1">
      <c r="A32" s="102"/>
      <c r="B32" s="199" t="s">
        <v>277</v>
      </c>
      <c r="C32" s="201"/>
      <c r="D32" s="201"/>
      <c r="E32" s="109">
        <v>19</v>
      </c>
      <c r="F32" s="37">
        <f>SUM(F35+F38+F41+F44+F47+F49)</f>
        <v>0</v>
      </c>
      <c r="G32" s="37">
        <f>SUM(G35+G38+G41+G44+G47+G49)</f>
        <v>0</v>
      </c>
      <c r="H32" s="121">
        <f>SUM(F32-G32)</f>
        <v>0</v>
      </c>
      <c r="I32" s="39">
        <f>SUM(I35+I38+I41+I44+I47+I49)</f>
        <v>0</v>
      </c>
    </row>
    <row r="33" spans="1:9" ht="15" customHeight="1">
      <c r="A33" s="20" t="s">
        <v>55</v>
      </c>
      <c r="B33" s="161" t="s">
        <v>56</v>
      </c>
      <c r="C33" s="193"/>
      <c r="D33" s="194"/>
      <c r="E33" s="26"/>
      <c r="F33" s="116"/>
      <c r="G33" s="22"/>
      <c r="H33" s="116"/>
      <c r="I33" s="22"/>
    </row>
    <row r="34" spans="1:9" ht="15" customHeight="1">
      <c r="A34" s="33"/>
      <c r="B34" s="146" t="s">
        <v>273</v>
      </c>
      <c r="C34" s="203"/>
      <c r="D34" s="204"/>
      <c r="E34" s="34"/>
      <c r="F34" s="42"/>
      <c r="G34" s="35"/>
      <c r="H34" s="42"/>
      <c r="I34" s="35"/>
    </row>
    <row r="35" spans="1:9" ht="15" customHeight="1">
      <c r="A35" s="36"/>
      <c r="B35" s="165" t="s">
        <v>463</v>
      </c>
      <c r="C35" s="195"/>
      <c r="D35" s="196"/>
      <c r="E35" s="28">
        <v>20</v>
      </c>
      <c r="F35" s="112">
        <v>0</v>
      </c>
      <c r="G35" s="19">
        <v>0</v>
      </c>
      <c r="H35" s="112">
        <f>SUM(F35-G35)</f>
        <v>0</v>
      </c>
      <c r="I35" s="19">
        <v>0</v>
      </c>
    </row>
    <row r="36" spans="1:9" ht="15" customHeight="1">
      <c r="A36" s="33" t="s">
        <v>57</v>
      </c>
      <c r="B36" s="146" t="s">
        <v>331</v>
      </c>
      <c r="C36" s="203"/>
      <c r="D36" s="204"/>
      <c r="E36" s="34"/>
      <c r="F36" s="42"/>
      <c r="G36" s="35"/>
      <c r="H36" s="42"/>
      <c r="I36" s="35"/>
    </row>
    <row r="37" spans="1:9" ht="15" customHeight="1">
      <c r="A37" s="33"/>
      <c r="B37" s="146" t="s">
        <v>332</v>
      </c>
      <c r="C37" s="203"/>
      <c r="D37" s="204"/>
      <c r="E37" s="34"/>
      <c r="F37" s="42"/>
      <c r="G37" s="35"/>
      <c r="H37" s="42"/>
      <c r="I37" s="35"/>
    </row>
    <row r="38" spans="1:9" ht="15" customHeight="1">
      <c r="A38" s="36"/>
      <c r="B38" s="213" t="s">
        <v>333</v>
      </c>
      <c r="C38" s="195"/>
      <c r="D38" s="196"/>
      <c r="E38" s="28">
        <v>21</v>
      </c>
      <c r="F38" s="112">
        <v>0</v>
      </c>
      <c r="G38" s="19">
        <v>0</v>
      </c>
      <c r="H38" s="112">
        <f>SUM(F38-G38)</f>
        <v>0</v>
      </c>
      <c r="I38" s="19">
        <v>0</v>
      </c>
    </row>
    <row r="39" spans="1:9" ht="15" customHeight="1">
      <c r="A39" s="33" t="s">
        <v>58</v>
      </c>
      <c r="B39" s="146" t="s">
        <v>329</v>
      </c>
      <c r="C39" s="203"/>
      <c r="D39" s="204"/>
      <c r="E39" s="34"/>
      <c r="F39" s="42"/>
      <c r="G39" s="35"/>
      <c r="H39" s="42"/>
      <c r="I39" s="35"/>
    </row>
    <row r="40" spans="1:9" s="98" customFormat="1" ht="15" customHeight="1">
      <c r="A40" s="33"/>
      <c r="B40" s="146" t="s">
        <v>334</v>
      </c>
      <c r="C40" s="203"/>
      <c r="D40" s="204"/>
      <c r="E40" s="34"/>
      <c r="F40" s="42"/>
      <c r="G40" s="35"/>
      <c r="H40" s="42"/>
      <c r="I40" s="35"/>
    </row>
    <row r="41" spans="1:9" ht="15" customHeight="1">
      <c r="A41" s="36"/>
      <c r="B41" s="213" t="s">
        <v>335</v>
      </c>
      <c r="C41" s="214"/>
      <c r="D41" s="215"/>
      <c r="E41" s="28">
        <v>22</v>
      </c>
      <c r="F41" s="112">
        <v>0</v>
      </c>
      <c r="G41" s="19">
        <v>0</v>
      </c>
      <c r="H41" s="112">
        <f>SUM(F41-G41)</f>
        <v>0</v>
      </c>
      <c r="I41" s="19">
        <v>0</v>
      </c>
    </row>
    <row r="42" spans="1:9" ht="15" customHeight="1">
      <c r="A42" s="33" t="s">
        <v>59</v>
      </c>
      <c r="B42" s="146" t="s">
        <v>337</v>
      </c>
      <c r="C42" s="203"/>
      <c r="D42" s="204"/>
      <c r="E42" s="34"/>
      <c r="F42" s="42"/>
      <c r="G42" s="35"/>
      <c r="H42" s="42"/>
      <c r="I42" s="35"/>
    </row>
    <row r="43" spans="1:9" ht="15" customHeight="1">
      <c r="A43" s="33"/>
      <c r="B43" s="146" t="s">
        <v>336</v>
      </c>
      <c r="C43" s="203"/>
      <c r="D43" s="204"/>
      <c r="E43" s="34"/>
      <c r="F43" s="42"/>
      <c r="G43" s="35"/>
      <c r="H43" s="42"/>
      <c r="I43" s="35"/>
    </row>
    <row r="44" spans="1:9" ht="15" customHeight="1">
      <c r="A44" s="36"/>
      <c r="B44" s="213" t="s">
        <v>338</v>
      </c>
      <c r="C44" s="214"/>
      <c r="D44" s="215"/>
      <c r="E44" s="28">
        <v>23</v>
      </c>
      <c r="F44" s="112">
        <v>0</v>
      </c>
      <c r="G44" s="19">
        <v>0</v>
      </c>
      <c r="H44" s="112">
        <f>SUM(F44-G44)</f>
        <v>0</v>
      </c>
      <c r="I44" s="19">
        <v>0</v>
      </c>
    </row>
    <row r="45" spans="1:9" ht="15" customHeight="1">
      <c r="A45" s="33" t="s">
        <v>60</v>
      </c>
      <c r="B45" s="199" t="s">
        <v>340</v>
      </c>
      <c r="C45" s="199"/>
      <c r="D45" s="199"/>
      <c r="E45" s="34"/>
      <c r="F45" s="42"/>
      <c r="G45" s="35"/>
      <c r="H45" s="42"/>
      <c r="I45" s="35"/>
    </row>
    <row r="46" spans="1:9" ht="15" customHeight="1">
      <c r="A46" s="33"/>
      <c r="B46" s="146" t="s">
        <v>339</v>
      </c>
      <c r="C46" s="203"/>
      <c r="D46" s="204"/>
      <c r="E46" s="34"/>
      <c r="F46" s="42"/>
      <c r="G46" s="35"/>
      <c r="H46" s="42"/>
      <c r="I46" s="35"/>
    </row>
    <row r="47" spans="1:9" ht="15" customHeight="1">
      <c r="A47" s="36"/>
      <c r="B47" s="200" t="s">
        <v>341</v>
      </c>
      <c r="C47" s="192"/>
      <c r="D47" s="192"/>
      <c r="E47" s="28">
        <v>24</v>
      </c>
      <c r="F47" s="112">
        <v>0</v>
      </c>
      <c r="G47" s="19">
        <v>0</v>
      </c>
      <c r="H47" s="112">
        <f>SUM(F47-G47)</f>
        <v>0</v>
      </c>
      <c r="I47" s="19">
        <v>0</v>
      </c>
    </row>
    <row r="48" spans="1:9" ht="15" customHeight="1">
      <c r="A48" s="20" t="s">
        <v>61</v>
      </c>
      <c r="B48" s="198" t="s">
        <v>328</v>
      </c>
      <c r="C48" s="198"/>
      <c r="D48" s="198"/>
      <c r="E48" s="26"/>
      <c r="F48" s="116"/>
      <c r="G48" s="22"/>
      <c r="H48" s="42"/>
      <c r="I48" s="22"/>
    </row>
    <row r="49" spans="1:9" ht="15" customHeight="1">
      <c r="A49" s="36"/>
      <c r="B49" s="192" t="s">
        <v>464</v>
      </c>
      <c r="C49" s="192"/>
      <c r="D49" s="192"/>
      <c r="E49" s="28">
        <v>25</v>
      </c>
      <c r="F49" s="112">
        <v>0</v>
      </c>
      <c r="G49" s="19">
        <v>0</v>
      </c>
      <c r="H49" s="112">
        <f>SUM(F49-G49)</f>
        <v>0</v>
      </c>
      <c r="I49" s="19">
        <v>0</v>
      </c>
    </row>
    <row r="50" spans="1:9" ht="15" customHeight="1">
      <c r="A50" s="20" t="s">
        <v>21</v>
      </c>
      <c r="B50" s="154" t="s">
        <v>23</v>
      </c>
      <c r="C50" s="155"/>
      <c r="D50" s="156"/>
      <c r="E50" s="160" t="s">
        <v>24</v>
      </c>
      <c r="F50" s="143" t="s">
        <v>25</v>
      </c>
      <c r="G50" s="144"/>
      <c r="H50" s="145"/>
      <c r="I50" s="86" t="s">
        <v>26</v>
      </c>
    </row>
    <row r="51" spans="1:9" ht="15" customHeight="1">
      <c r="A51" s="36" t="s">
        <v>22</v>
      </c>
      <c r="B51" s="157"/>
      <c r="C51" s="158"/>
      <c r="D51" s="159"/>
      <c r="E51" s="160"/>
      <c r="F51" s="115" t="s">
        <v>27</v>
      </c>
      <c r="G51" s="86" t="s">
        <v>28</v>
      </c>
      <c r="H51" s="113" t="s">
        <v>29</v>
      </c>
      <c r="I51" s="86" t="s">
        <v>68</v>
      </c>
    </row>
    <row r="52" spans="1:9" ht="15" customHeight="1">
      <c r="A52" s="29" t="s">
        <v>2</v>
      </c>
      <c r="B52" s="164" t="s">
        <v>5</v>
      </c>
      <c r="C52" s="164"/>
      <c r="D52" s="164"/>
      <c r="E52" s="25" t="s">
        <v>30</v>
      </c>
      <c r="F52" s="115">
        <v>1</v>
      </c>
      <c r="G52" s="86">
        <v>2</v>
      </c>
      <c r="H52" s="113">
        <v>3</v>
      </c>
      <c r="I52" s="86">
        <v>4</v>
      </c>
    </row>
    <row r="53" spans="1:9" ht="15" customHeight="1">
      <c r="A53" s="25" t="s">
        <v>4</v>
      </c>
      <c r="B53" s="153" t="s">
        <v>31</v>
      </c>
      <c r="C53" s="153"/>
      <c r="D53" s="153"/>
      <c r="E53" s="25" t="s">
        <v>4</v>
      </c>
      <c r="F53" s="115" t="s">
        <v>4</v>
      </c>
      <c r="G53" s="86" t="s">
        <v>4</v>
      </c>
      <c r="H53" s="113" t="s">
        <v>4</v>
      </c>
      <c r="I53" s="86" t="s">
        <v>4</v>
      </c>
    </row>
    <row r="54" spans="1:9" ht="15" customHeight="1">
      <c r="A54" s="101" t="s">
        <v>62</v>
      </c>
      <c r="B54" s="149" t="s">
        <v>342</v>
      </c>
      <c r="C54" s="162"/>
      <c r="D54" s="163"/>
      <c r="E54" s="26"/>
      <c r="F54" s="44"/>
      <c r="G54" s="43"/>
      <c r="H54" s="47"/>
      <c r="I54" s="43"/>
    </row>
    <row r="55" spans="1:9" ht="15" customHeight="1">
      <c r="A55" s="36"/>
      <c r="B55" s="142" t="s">
        <v>343</v>
      </c>
      <c r="C55" s="195"/>
      <c r="D55" s="196"/>
      <c r="E55" s="108">
        <v>26</v>
      </c>
      <c r="F55" s="46">
        <f>SUM(F57+F59+F61+F63+F65+F67+F69+F70)</f>
        <v>656023</v>
      </c>
      <c r="G55" s="46">
        <f>SUM(G57+G59+G61+G63+G65+G67+G69+G70)</f>
        <v>0</v>
      </c>
      <c r="H55" s="84">
        <f>SUM(F55-G55)</f>
        <v>656023</v>
      </c>
      <c r="I55" s="45">
        <f>SUM(I57:I70)</f>
        <v>59888</v>
      </c>
    </row>
    <row r="56" spans="1:9" ht="15" customHeight="1">
      <c r="A56" s="20" t="s">
        <v>63</v>
      </c>
      <c r="B56" s="161" t="s">
        <v>344</v>
      </c>
      <c r="C56" s="193"/>
      <c r="D56" s="194"/>
      <c r="E56" s="26"/>
      <c r="F56" s="56"/>
      <c r="G56" s="43"/>
      <c r="H56" s="47"/>
      <c r="I56" s="43"/>
    </row>
    <row r="57" spans="1:9" ht="15" customHeight="1">
      <c r="A57" s="36"/>
      <c r="B57" s="165" t="s">
        <v>345</v>
      </c>
      <c r="C57" s="195"/>
      <c r="D57" s="196"/>
      <c r="E57" s="28">
        <v>27</v>
      </c>
      <c r="F57" s="54">
        <v>21408</v>
      </c>
      <c r="G57" s="51">
        <v>0</v>
      </c>
      <c r="H57" s="50">
        <f>SUM(F57-G57)</f>
        <v>21408</v>
      </c>
      <c r="I57" s="51">
        <v>29408</v>
      </c>
    </row>
    <row r="58" spans="1:9" ht="15" customHeight="1">
      <c r="A58" s="20" t="s">
        <v>64</v>
      </c>
      <c r="B58" s="161" t="s">
        <v>344</v>
      </c>
      <c r="C58" s="193"/>
      <c r="D58" s="194"/>
      <c r="E58" s="26"/>
      <c r="F58" s="90"/>
      <c r="G58" s="43"/>
      <c r="H58" s="90"/>
      <c r="I58" s="43"/>
    </row>
    <row r="59" spans="1:9" ht="15" customHeight="1">
      <c r="A59" s="36"/>
      <c r="B59" s="165" t="s">
        <v>346</v>
      </c>
      <c r="C59" s="195"/>
      <c r="D59" s="196"/>
      <c r="E59" s="28">
        <v>28</v>
      </c>
      <c r="F59" s="40">
        <v>0</v>
      </c>
      <c r="G59" s="51">
        <v>0</v>
      </c>
      <c r="H59" s="32">
        <f>SUM(F59-G59)</f>
        <v>0</v>
      </c>
      <c r="I59" s="51">
        <v>0</v>
      </c>
    </row>
    <row r="60" spans="1:9" ht="15" customHeight="1">
      <c r="A60" s="20" t="s">
        <v>179</v>
      </c>
      <c r="B60" s="161" t="s">
        <v>344</v>
      </c>
      <c r="C60" s="193"/>
      <c r="D60" s="194"/>
      <c r="E60" s="26"/>
      <c r="F60" s="90"/>
      <c r="G60" s="43"/>
      <c r="H60" s="90"/>
      <c r="I60" s="43"/>
    </row>
    <row r="61" spans="1:9" ht="15" customHeight="1">
      <c r="A61" s="36"/>
      <c r="B61" s="165" t="s">
        <v>347</v>
      </c>
      <c r="C61" s="195"/>
      <c r="D61" s="196"/>
      <c r="E61" s="28">
        <v>29</v>
      </c>
      <c r="F61" s="54">
        <v>0</v>
      </c>
      <c r="G61" s="51">
        <v>0</v>
      </c>
      <c r="H61" s="54">
        <f>SUM(F61-G61)</f>
        <v>0</v>
      </c>
      <c r="I61" s="51">
        <v>0</v>
      </c>
    </row>
    <row r="62" spans="1:9" ht="15" customHeight="1">
      <c r="A62" s="20" t="s">
        <v>180</v>
      </c>
      <c r="B62" s="161" t="s">
        <v>348</v>
      </c>
      <c r="C62" s="193"/>
      <c r="D62" s="194"/>
      <c r="E62" s="26"/>
      <c r="F62" s="90"/>
      <c r="G62" s="43"/>
      <c r="H62" s="90"/>
      <c r="I62" s="43"/>
    </row>
    <row r="63" spans="1:9" ht="15" customHeight="1">
      <c r="A63" s="36"/>
      <c r="B63" s="165" t="s">
        <v>349</v>
      </c>
      <c r="C63" s="195"/>
      <c r="D63" s="196"/>
      <c r="E63" s="28">
        <v>30</v>
      </c>
      <c r="F63" s="54">
        <v>0</v>
      </c>
      <c r="G63" s="51">
        <v>0</v>
      </c>
      <c r="H63" s="54">
        <f>SUM(F63-G63)</f>
        <v>0</v>
      </c>
      <c r="I63" s="51">
        <v>0</v>
      </c>
    </row>
    <row r="64" spans="1:9" ht="15" customHeight="1">
      <c r="A64" s="20" t="s">
        <v>181</v>
      </c>
      <c r="B64" s="161" t="s">
        <v>348</v>
      </c>
      <c r="C64" s="193"/>
      <c r="D64" s="194"/>
      <c r="E64" s="26"/>
      <c r="F64" s="90"/>
      <c r="G64" s="43"/>
      <c r="H64" s="90"/>
      <c r="I64" s="43"/>
    </row>
    <row r="65" spans="1:9" ht="15" customHeight="1">
      <c r="A65" s="36"/>
      <c r="B65" s="165" t="s">
        <v>350</v>
      </c>
      <c r="C65" s="195"/>
      <c r="D65" s="196"/>
      <c r="E65" s="28">
        <v>31</v>
      </c>
      <c r="F65" s="52">
        <v>0</v>
      </c>
      <c r="G65" s="51">
        <v>0</v>
      </c>
      <c r="H65" s="50">
        <f>SUM(F65-G65)</f>
        <v>0</v>
      </c>
      <c r="I65" s="51">
        <v>0</v>
      </c>
    </row>
    <row r="66" spans="1:9" ht="15" customHeight="1">
      <c r="A66" s="20" t="s">
        <v>182</v>
      </c>
      <c r="B66" s="161" t="s">
        <v>348</v>
      </c>
      <c r="C66" s="193"/>
      <c r="D66" s="194"/>
      <c r="E66" s="26"/>
      <c r="F66" s="90"/>
      <c r="G66" s="43"/>
      <c r="H66" s="90"/>
      <c r="I66" s="43"/>
    </row>
    <row r="67" spans="1:9" ht="15" customHeight="1">
      <c r="A67" s="36"/>
      <c r="B67" s="165" t="s">
        <v>351</v>
      </c>
      <c r="C67" s="195"/>
      <c r="D67" s="196"/>
      <c r="E67" s="28">
        <v>32</v>
      </c>
      <c r="F67" s="54">
        <v>0</v>
      </c>
      <c r="G67" s="51">
        <v>0</v>
      </c>
      <c r="H67" s="54">
        <f>SUM(F67-G67)</f>
        <v>0</v>
      </c>
      <c r="I67" s="51">
        <v>0</v>
      </c>
    </row>
    <row r="68" spans="1:9" ht="15" customHeight="1">
      <c r="A68" s="20" t="s">
        <v>183</v>
      </c>
      <c r="B68" s="198" t="s">
        <v>231</v>
      </c>
      <c r="C68" s="198"/>
      <c r="D68" s="198"/>
      <c r="E68" s="26"/>
      <c r="F68" s="44"/>
      <c r="G68" s="43"/>
      <c r="H68" s="47"/>
      <c r="I68" s="43"/>
    </row>
    <row r="69" spans="1:9" ht="15" customHeight="1">
      <c r="A69" s="36"/>
      <c r="B69" s="192" t="s">
        <v>232</v>
      </c>
      <c r="C69" s="192"/>
      <c r="D69" s="192"/>
      <c r="E69" s="28">
        <v>33</v>
      </c>
      <c r="F69" s="52">
        <v>634615</v>
      </c>
      <c r="G69" s="51">
        <v>0</v>
      </c>
      <c r="H69" s="50">
        <f>SUM(F69-G69)</f>
        <v>634615</v>
      </c>
      <c r="I69" s="51">
        <v>30480</v>
      </c>
    </row>
    <row r="70" spans="1:9" ht="15" customHeight="1">
      <c r="A70" s="29" t="s">
        <v>193</v>
      </c>
      <c r="B70" s="197" t="s">
        <v>278</v>
      </c>
      <c r="C70" s="197"/>
      <c r="D70" s="197"/>
      <c r="E70" s="25">
        <v>34</v>
      </c>
      <c r="F70" s="118">
        <v>0</v>
      </c>
      <c r="G70" s="55">
        <v>0</v>
      </c>
      <c r="H70" s="50">
        <f>SUM(F70-G70)</f>
        <v>0</v>
      </c>
      <c r="I70" s="55">
        <v>0</v>
      </c>
    </row>
    <row r="71" spans="1:9" ht="15" customHeight="1">
      <c r="A71" s="101" t="s">
        <v>65</v>
      </c>
      <c r="B71" s="149" t="s">
        <v>279</v>
      </c>
      <c r="C71" s="162"/>
      <c r="D71" s="163"/>
      <c r="E71" s="26"/>
      <c r="F71" s="56"/>
      <c r="G71" s="43"/>
      <c r="H71" s="56"/>
      <c r="I71" s="43"/>
    </row>
    <row r="72" spans="1:9" ht="15" customHeight="1">
      <c r="A72" s="36"/>
      <c r="B72" s="142" t="s">
        <v>352</v>
      </c>
      <c r="C72" s="195"/>
      <c r="D72" s="196"/>
      <c r="E72" s="108">
        <v>35</v>
      </c>
      <c r="F72" s="58">
        <f>SUM(F73:F76)</f>
        <v>56324</v>
      </c>
      <c r="G72" s="58">
        <f>SUM(G73:G76)</f>
        <v>54324</v>
      </c>
      <c r="H72" s="59">
        <f>SUM(F72-G72)</f>
        <v>2000</v>
      </c>
      <c r="I72" s="58">
        <f>SUM(I73:I76)</f>
        <v>4221</v>
      </c>
    </row>
    <row r="73" spans="1:9" ht="15" customHeight="1">
      <c r="A73" s="36" t="s">
        <v>66</v>
      </c>
      <c r="B73" s="165" t="s">
        <v>465</v>
      </c>
      <c r="C73" s="195"/>
      <c r="D73" s="196"/>
      <c r="E73" s="28">
        <v>36</v>
      </c>
      <c r="F73" s="54">
        <v>0</v>
      </c>
      <c r="G73" s="55">
        <v>0</v>
      </c>
      <c r="H73" s="54">
        <f>SUM(F73-G73)</f>
        <v>0</v>
      </c>
      <c r="I73" s="51">
        <v>0</v>
      </c>
    </row>
    <row r="74" spans="1:9" ht="15" customHeight="1">
      <c r="A74" s="36" t="s">
        <v>67</v>
      </c>
      <c r="B74" s="165" t="s">
        <v>466</v>
      </c>
      <c r="C74" s="195"/>
      <c r="D74" s="196"/>
      <c r="E74" s="28">
        <v>37</v>
      </c>
      <c r="F74" s="54">
        <v>2500</v>
      </c>
      <c r="G74" s="51">
        <v>500</v>
      </c>
      <c r="H74" s="54">
        <f>SUM(F74-G74)</f>
        <v>2000</v>
      </c>
      <c r="I74" s="51">
        <v>3600</v>
      </c>
    </row>
    <row r="75" spans="1:9" ht="15" customHeight="1">
      <c r="A75" s="36" t="s">
        <v>194</v>
      </c>
      <c r="B75" s="165" t="s">
        <v>467</v>
      </c>
      <c r="C75" s="195"/>
      <c r="D75" s="196"/>
      <c r="E75" s="28">
        <v>38</v>
      </c>
      <c r="F75" s="54">
        <v>0</v>
      </c>
      <c r="G75" s="51">
        <v>0</v>
      </c>
      <c r="H75" s="54">
        <f>SUM(F75-G75)</f>
        <v>0</v>
      </c>
      <c r="I75" s="51">
        <v>0</v>
      </c>
    </row>
    <row r="76" spans="1:9" ht="15" customHeight="1">
      <c r="A76" s="36" t="s">
        <v>280</v>
      </c>
      <c r="B76" s="165" t="s">
        <v>468</v>
      </c>
      <c r="C76" s="195"/>
      <c r="D76" s="196"/>
      <c r="E76" s="28">
        <v>39</v>
      </c>
      <c r="F76" s="54">
        <v>53824</v>
      </c>
      <c r="G76" s="51">
        <v>53824</v>
      </c>
      <c r="H76" s="54">
        <f>SUM(F76-G76)</f>
        <v>0</v>
      </c>
      <c r="I76" s="51">
        <v>621</v>
      </c>
    </row>
    <row r="77" spans="1:9" ht="15" customHeight="1">
      <c r="A77" s="102" t="s">
        <v>69</v>
      </c>
      <c r="B77" s="212" t="s">
        <v>353</v>
      </c>
      <c r="C77" s="147"/>
      <c r="D77" s="148"/>
      <c r="E77" s="34"/>
      <c r="F77" s="49"/>
      <c r="G77" s="90"/>
      <c r="H77" s="122"/>
      <c r="I77" s="48"/>
    </row>
    <row r="78" spans="1:9" ht="15" customHeight="1">
      <c r="A78" s="36"/>
      <c r="B78" s="142" t="s">
        <v>354</v>
      </c>
      <c r="C78" s="166"/>
      <c r="D78" s="140"/>
      <c r="E78" s="108">
        <v>40</v>
      </c>
      <c r="F78" s="60">
        <f>SUM(F79:F81,F83,F84)</f>
        <v>14789</v>
      </c>
      <c r="G78" s="60">
        <f>SUM(G79:G81,G83,G84)</f>
        <v>0</v>
      </c>
      <c r="H78" s="57">
        <f>SUM(F78-G78)</f>
        <v>14789</v>
      </c>
      <c r="I78" s="58">
        <f>SUM(I79:I84)</f>
        <v>7531</v>
      </c>
    </row>
    <row r="79" spans="1:9" ht="15" customHeight="1">
      <c r="A79" s="36" t="s">
        <v>70</v>
      </c>
      <c r="B79" s="192" t="s">
        <v>356</v>
      </c>
      <c r="C79" s="192"/>
      <c r="D79" s="192"/>
      <c r="E79" s="28">
        <v>41</v>
      </c>
      <c r="F79" s="52">
        <v>8588</v>
      </c>
      <c r="G79" s="51">
        <v>0</v>
      </c>
      <c r="H79" s="50">
        <f>SUM(F79-G79)</f>
        <v>8588</v>
      </c>
      <c r="I79" s="51">
        <v>5038</v>
      </c>
    </row>
    <row r="80" spans="1:9" ht="15" customHeight="1">
      <c r="A80" s="29" t="s">
        <v>71</v>
      </c>
      <c r="B80" s="197" t="s">
        <v>82</v>
      </c>
      <c r="C80" s="197"/>
      <c r="D80" s="197"/>
      <c r="E80" s="25">
        <v>42</v>
      </c>
      <c r="F80" s="118">
        <v>3349</v>
      </c>
      <c r="G80" s="55">
        <v>0</v>
      </c>
      <c r="H80" s="123">
        <f>SUM(F80-G80)</f>
        <v>3349</v>
      </c>
      <c r="I80" s="55">
        <v>1984</v>
      </c>
    </row>
    <row r="81" spans="1:9" ht="15" customHeight="1">
      <c r="A81" s="36" t="s">
        <v>72</v>
      </c>
      <c r="B81" s="192" t="s">
        <v>84</v>
      </c>
      <c r="C81" s="192"/>
      <c r="D81" s="192"/>
      <c r="E81" s="28">
        <v>43</v>
      </c>
      <c r="F81" s="52">
        <v>0</v>
      </c>
      <c r="G81" s="51">
        <v>0</v>
      </c>
      <c r="H81" s="50">
        <f>SUM(F81-G81)</f>
        <v>0</v>
      </c>
      <c r="I81" s="51">
        <v>0</v>
      </c>
    </row>
    <row r="82" spans="1:9" ht="15" customHeight="1">
      <c r="A82" s="20" t="s">
        <v>73</v>
      </c>
      <c r="B82" s="198" t="s">
        <v>85</v>
      </c>
      <c r="C82" s="198"/>
      <c r="D82" s="198"/>
      <c r="E82" s="26"/>
      <c r="F82" s="44"/>
      <c r="G82" s="43"/>
      <c r="H82" s="47"/>
      <c r="I82" s="43"/>
    </row>
    <row r="83" spans="1:9" ht="15" customHeight="1">
      <c r="A83" s="36"/>
      <c r="B83" s="192" t="s">
        <v>86</v>
      </c>
      <c r="C83" s="192"/>
      <c r="D83" s="192"/>
      <c r="E83" s="28">
        <v>44</v>
      </c>
      <c r="F83" s="52">
        <v>1083</v>
      </c>
      <c r="G83" s="51">
        <v>0</v>
      </c>
      <c r="H83" s="50">
        <f>SUM(F83-G83)</f>
        <v>1083</v>
      </c>
      <c r="I83" s="51">
        <v>0</v>
      </c>
    </row>
    <row r="84" spans="1:9" ht="15" customHeight="1">
      <c r="A84" s="36" t="s">
        <v>74</v>
      </c>
      <c r="B84" s="192" t="s">
        <v>367</v>
      </c>
      <c r="C84" s="192"/>
      <c r="D84" s="192"/>
      <c r="E84" s="28">
        <v>45</v>
      </c>
      <c r="F84" s="52">
        <v>1769</v>
      </c>
      <c r="G84" s="51">
        <v>0</v>
      </c>
      <c r="H84" s="50">
        <f>SUM(F84-G84)</f>
        <v>1769</v>
      </c>
      <c r="I84" s="51">
        <v>509</v>
      </c>
    </row>
    <row r="85" spans="1:9" ht="15" customHeight="1">
      <c r="A85" s="101" t="s">
        <v>75</v>
      </c>
      <c r="B85" s="141" t="s">
        <v>279</v>
      </c>
      <c r="C85" s="141"/>
      <c r="D85" s="141"/>
      <c r="E85" s="26"/>
      <c r="F85" s="44"/>
      <c r="G85" s="43"/>
      <c r="H85" s="47"/>
      <c r="I85" s="43"/>
    </row>
    <row r="86" spans="1:9" ht="15" customHeight="1">
      <c r="A86" s="36"/>
      <c r="B86" s="142" t="s">
        <v>355</v>
      </c>
      <c r="C86" s="166"/>
      <c r="D86" s="140"/>
      <c r="E86" s="108">
        <v>46</v>
      </c>
      <c r="F86" s="60">
        <f>SUM(F87:F89)</f>
        <v>2031</v>
      </c>
      <c r="G86" s="60">
        <f>SUM(G87:G89)</f>
        <v>2031</v>
      </c>
      <c r="H86" s="57">
        <f>SUM(F86-G86)</f>
        <v>0</v>
      </c>
      <c r="I86" s="58">
        <f>SUM(I87:I89)</f>
        <v>0</v>
      </c>
    </row>
    <row r="87" spans="1:9" ht="15" customHeight="1">
      <c r="A87" s="36" t="s">
        <v>76</v>
      </c>
      <c r="B87" s="165" t="s">
        <v>469</v>
      </c>
      <c r="C87" s="166"/>
      <c r="D87" s="140"/>
      <c r="E87" s="28">
        <v>47</v>
      </c>
      <c r="F87" s="55">
        <v>78</v>
      </c>
      <c r="G87" s="54">
        <v>78</v>
      </c>
      <c r="H87" s="55">
        <f>SUM(F87-G87)</f>
        <v>0</v>
      </c>
      <c r="I87" s="51">
        <v>0</v>
      </c>
    </row>
    <row r="88" spans="1:9" ht="15" customHeight="1">
      <c r="A88" s="36" t="s">
        <v>77</v>
      </c>
      <c r="B88" s="165" t="s">
        <v>470</v>
      </c>
      <c r="C88" s="166"/>
      <c r="D88" s="140"/>
      <c r="E88" s="28">
        <v>48</v>
      </c>
      <c r="F88" s="52">
        <v>29</v>
      </c>
      <c r="G88" s="51">
        <v>29</v>
      </c>
      <c r="H88" s="50">
        <f>SUM(F88-G88)</f>
        <v>0</v>
      </c>
      <c r="I88" s="51">
        <v>0</v>
      </c>
    </row>
    <row r="89" spans="1:9" ht="15" customHeight="1">
      <c r="A89" s="36" t="s">
        <v>78</v>
      </c>
      <c r="B89" s="165" t="s">
        <v>471</v>
      </c>
      <c r="C89" s="166"/>
      <c r="D89" s="140"/>
      <c r="E89" s="28">
        <v>49</v>
      </c>
      <c r="F89" s="52">
        <v>1924</v>
      </c>
      <c r="G89" s="51">
        <v>1924</v>
      </c>
      <c r="H89" s="50">
        <f>SUM(F89-G89)</f>
        <v>0</v>
      </c>
      <c r="I89" s="51">
        <v>0</v>
      </c>
    </row>
    <row r="90" spans="1:9" ht="15" customHeight="1">
      <c r="A90" s="101" t="s">
        <v>79</v>
      </c>
      <c r="B90" s="149" t="s">
        <v>363</v>
      </c>
      <c r="C90" s="162"/>
      <c r="D90" s="163"/>
      <c r="E90" s="26"/>
      <c r="F90" s="81"/>
      <c r="G90" s="124"/>
      <c r="H90" s="81"/>
      <c r="I90" s="81"/>
    </row>
    <row r="91" spans="1:9" ht="15" customHeight="1">
      <c r="A91" s="102"/>
      <c r="B91" s="212" t="s">
        <v>364</v>
      </c>
      <c r="C91" s="147"/>
      <c r="D91" s="148"/>
      <c r="E91" s="34"/>
      <c r="F91" s="45"/>
      <c r="G91" s="91"/>
      <c r="H91" s="45"/>
      <c r="I91" s="45"/>
    </row>
    <row r="92" spans="1:9" ht="15" customHeight="1">
      <c r="A92" s="103"/>
      <c r="B92" s="165" t="s">
        <v>281</v>
      </c>
      <c r="C92" s="166"/>
      <c r="D92" s="140"/>
      <c r="E92" s="108">
        <v>50</v>
      </c>
      <c r="F92" s="58">
        <f>SUM(F94+F96+F98)</f>
        <v>0</v>
      </c>
      <c r="G92" s="58">
        <f>SUM(G94+G96+G98)</f>
        <v>0</v>
      </c>
      <c r="H92" s="58">
        <f>SUM(F92-G92)</f>
        <v>0</v>
      </c>
      <c r="I92" s="58">
        <f>SUM(I94:I98)</f>
        <v>0</v>
      </c>
    </row>
    <row r="93" spans="1:9" ht="15" customHeight="1">
      <c r="A93" s="20" t="s">
        <v>80</v>
      </c>
      <c r="B93" s="161" t="s">
        <v>92</v>
      </c>
      <c r="C93" s="162"/>
      <c r="D93" s="163"/>
      <c r="E93" s="26"/>
      <c r="F93" s="43"/>
      <c r="G93" s="56"/>
      <c r="H93" s="43"/>
      <c r="I93" s="43"/>
    </row>
    <row r="94" spans="1:9" ht="15" customHeight="1">
      <c r="A94" s="36"/>
      <c r="B94" s="165" t="s">
        <v>282</v>
      </c>
      <c r="C94" s="166"/>
      <c r="D94" s="140"/>
      <c r="E94" s="28">
        <v>51</v>
      </c>
      <c r="F94" s="51">
        <v>0</v>
      </c>
      <c r="G94" s="54">
        <v>0</v>
      </c>
      <c r="H94" s="51">
        <f>SUM(F94-G94)</f>
        <v>0</v>
      </c>
      <c r="I94" s="51">
        <v>0</v>
      </c>
    </row>
    <row r="95" spans="1:9" ht="15" customHeight="1">
      <c r="A95" s="20" t="s">
        <v>81</v>
      </c>
      <c r="B95" s="161" t="s">
        <v>368</v>
      </c>
      <c r="C95" s="162"/>
      <c r="D95" s="163"/>
      <c r="E95" s="26"/>
      <c r="F95" s="43"/>
      <c r="G95" s="56"/>
      <c r="H95" s="43"/>
      <c r="I95" s="43"/>
    </row>
    <row r="96" spans="1:9" ht="15" customHeight="1">
      <c r="A96" s="36"/>
      <c r="B96" s="165" t="s">
        <v>369</v>
      </c>
      <c r="C96" s="166"/>
      <c r="D96" s="140"/>
      <c r="E96" s="28">
        <v>52</v>
      </c>
      <c r="F96" s="51">
        <v>0</v>
      </c>
      <c r="G96" s="54">
        <v>0</v>
      </c>
      <c r="H96" s="51">
        <f>SUM(F96-G96)</f>
        <v>0</v>
      </c>
      <c r="I96" s="51">
        <v>0</v>
      </c>
    </row>
    <row r="97" spans="1:9" ht="15" customHeight="1">
      <c r="A97" s="20" t="s">
        <v>83</v>
      </c>
      <c r="B97" s="161" t="s">
        <v>370</v>
      </c>
      <c r="C97" s="162"/>
      <c r="D97" s="163"/>
      <c r="E97" s="26"/>
      <c r="F97" s="43"/>
      <c r="G97" s="56"/>
      <c r="H97" s="43"/>
      <c r="I97" s="43"/>
    </row>
    <row r="98" spans="1:9" ht="15" customHeight="1">
      <c r="A98" s="36"/>
      <c r="B98" s="165" t="s">
        <v>472</v>
      </c>
      <c r="C98" s="166"/>
      <c r="D98" s="140"/>
      <c r="E98" s="28">
        <v>53</v>
      </c>
      <c r="F98" s="51">
        <v>0</v>
      </c>
      <c r="G98" s="54">
        <v>0</v>
      </c>
      <c r="H98" s="51">
        <f>SUM(F98-G98)</f>
        <v>0</v>
      </c>
      <c r="I98" s="51">
        <v>0</v>
      </c>
    </row>
    <row r="99" spans="1:9" ht="15" customHeight="1">
      <c r="A99" s="20" t="s">
        <v>21</v>
      </c>
      <c r="B99" s="154" t="s">
        <v>23</v>
      </c>
      <c r="C99" s="155"/>
      <c r="D99" s="156"/>
      <c r="E99" s="160" t="s">
        <v>24</v>
      </c>
      <c r="F99" s="143" t="s">
        <v>25</v>
      </c>
      <c r="G99" s="144"/>
      <c r="H99" s="145"/>
      <c r="I99" s="86" t="s">
        <v>26</v>
      </c>
    </row>
    <row r="100" spans="1:9" ht="15" customHeight="1">
      <c r="A100" s="36" t="s">
        <v>22</v>
      </c>
      <c r="B100" s="157"/>
      <c r="C100" s="158"/>
      <c r="D100" s="159"/>
      <c r="E100" s="160"/>
      <c r="F100" s="86" t="s">
        <v>27</v>
      </c>
      <c r="G100" s="114" t="s">
        <v>28</v>
      </c>
      <c r="H100" s="86" t="s">
        <v>29</v>
      </c>
      <c r="I100" s="86" t="s">
        <v>68</v>
      </c>
    </row>
    <row r="101" spans="1:9" ht="15" customHeight="1">
      <c r="A101" s="29" t="s">
        <v>2</v>
      </c>
      <c r="B101" s="164" t="s">
        <v>5</v>
      </c>
      <c r="C101" s="164"/>
      <c r="D101" s="164"/>
      <c r="E101" s="25" t="s">
        <v>30</v>
      </c>
      <c r="F101" s="86">
        <v>1</v>
      </c>
      <c r="G101" s="114">
        <v>2</v>
      </c>
      <c r="H101" s="86">
        <v>3</v>
      </c>
      <c r="I101" s="86">
        <v>4</v>
      </c>
    </row>
    <row r="102" spans="1:9" ht="15" customHeight="1">
      <c r="A102" s="25" t="s">
        <v>4</v>
      </c>
      <c r="B102" s="153" t="s">
        <v>31</v>
      </c>
      <c r="C102" s="153"/>
      <c r="D102" s="153"/>
      <c r="E102" s="25" t="s">
        <v>4</v>
      </c>
      <c r="F102" s="86" t="s">
        <v>4</v>
      </c>
      <c r="G102" s="114" t="s">
        <v>4</v>
      </c>
      <c r="H102" s="86" t="s">
        <v>4</v>
      </c>
      <c r="I102" s="86" t="s">
        <v>4</v>
      </c>
    </row>
    <row r="103" spans="1:9" ht="15" customHeight="1">
      <c r="A103" s="101" t="s">
        <v>87</v>
      </c>
      <c r="B103" s="149" t="s">
        <v>357</v>
      </c>
      <c r="C103" s="162"/>
      <c r="D103" s="163"/>
      <c r="E103" s="26"/>
      <c r="F103" s="81"/>
      <c r="G103" s="124"/>
      <c r="H103" s="81"/>
      <c r="I103" s="81"/>
    </row>
    <row r="104" spans="1:9" ht="15" customHeight="1">
      <c r="A104" s="102"/>
      <c r="B104" s="212" t="s">
        <v>376</v>
      </c>
      <c r="C104" s="147"/>
      <c r="D104" s="148"/>
      <c r="E104" s="109"/>
      <c r="F104" s="45"/>
      <c r="G104" s="91"/>
      <c r="H104" s="45"/>
      <c r="I104" s="45"/>
    </row>
    <row r="105" spans="1:9" ht="15" customHeight="1">
      <c r="A105" s="103"/>
      <c r="B105" s="165" t="s">
        <v>377</v>
      </c>
      <c r="C105" s="166"/>
      <c r="D105" s="140"/>
      <c r="E105" s="108">
        <v>54</v>
      </c>
      <c r="F105" s="58">
        <f>SUM(F108+F111+F113+F115)</f>
        <v>7135</v>
      </c>
      <c r="G105" s="58">
        <f>SUM(G108+G111+G113+G115)</f>
        <v>7135</v>
      </c>
      <c r="H105" s="58">
        <f>SUM(F105-G105)</f>
        <v>0</v>
      </c>
      <c r="I105" s="58">
        <f>SUM(I108:I115)</f>
        <v>84167</v>
      </c>
    </row>
    <row r="106" spans="1:9" ht="15" customHeight="1">
      <c r="A106" s="20" t="s">
        <v>88</v>
      </c>
      <c r="B106" s="161" t="s">
        <v>358</v>
      </c>
      <c r="C106" s="162"/>
      <c r="D106" s="163"/>
      <c r="E106" s="26"/>
      <c r="F106" s="43"/>
      <c r="G106" s="56"/>
      <c r="H106" s="43"/>
      <c r="I106" s="43"/>
    </row>
    <row r="107" spans="1:9" ht="15" customHeight="1">
      <c r="A107" s="33"/>
      <c r="B107" s="146" t="s">
        <v>359</v>
      </c>
      <c r="C107" s="147"/>
      <c r="D107" s="148"/>
      <c r="E107" s="34"/>
      <c r="F107" s="48"/>
      <c r="G107" s="90"/>
      <c r="H107" s="48"/>
      <c r="I107" s="48"/>
    </row>
    <row r="108" spans="1:9" ht="15" customHeight="1">
      <c r="A108" s="36"/>
      <c r="B108" s="165" t="s">
        <v>283</v>
      </c>
      <c r="C108" s="166"/>
      <c r="D108" s="140"/>
      <c r="E108" s="28">
        <v>55</v>
      </c>
      <c r="F108" s="51">
        <v>0</v>
      </c>
      <c r="G108" s="54">
        <v>0</v>
      </c>
      <c r="H108" s="51">
        <f>SUM(F108-G108)</f>
        <v>0</v>
      </c>
      <c r="I108" s="51">
        <v>0</v>
      </c>
    </row>
    <row r="109" spans="1:9" ht="15" customHeight="1">
      <c r="A109" s="20" t="s">
        <v>89</v>
      </c>
      <c r="B109" s="161" t="s">
        <v>358</v>
      </c>
      <c r="C109" s="162"/>
      <c r="D109" s="163"/>
      <c r="E109" s="26"/>
      <c r="F109" s="43"/>
      <c r="G109" s="56"/>
      <c r="H109" s="43"/>
      <c r="I109" s="43"/>
    </row>
    <row r="110" spans="1:9" ht="15" customHeight="1">
      <c r="A110" s="33"/>
      <c r="B110" s="146" t="s">
        <v>360</v>
      </c>
      <c r="C110" s="147"/>
      <c r="D110" s="148"/>
      <c r="E110" s="34"/>
      <c r="F110" s="48"/>
      <c r="G110" s="90"/>
      <c r="H110" s="48"/>
      <c r="I110" s="48"/>
    </row>
    <row r="111" spans="1:9" ht="15" customHeight="1">
      <c r="A111" s="36"/>
      <c r="B111" s="165" t="s">
        <v>284</v>
      </c>
      <c r="C111" s="166"/>
      <c r="D111" s="140"/>
      <c r="E111" s="28">
        <v>56</v>
      </c>
      <c r="F111" s="51">
        <v>0</v>
      </c>
      <c r="G111" s="54">
        <v>0</v>
      </c>
      <c r="H111" s="51">
        <f>SUM(F111-G111)</f>
        <v>0</v>
      </c>
      <c r="I111" s="51">
        <v>0</v>
      </c>
    </row>
    <row r="112" spans="1:9" ht="15" customHeight="1">
      <c r="A112" s="20" t="s">
        <v>90</v>
      </c>
      <c r="B112" s="161" t="s">
        <v>285</v>
      </c>
      <c r="C112" s="162"/>
      <c r="D112" s="163"/>
      <c r="E112" s="26"/>
      <c r="F112" s="43"/>
      <c r="G112" s="56"/>
      <c r="H112" s="43"/>
      <c r="I112" s="43"/>
    </row>
    <row r="113" spans="1:9" ht="15" customHeight="1">
      <c r="A113" s="36"/>
      <c r="B113" s="165" t="s">
        <v>286</v>
      </c>
      <c r="C113" s="166"/>
      <c r="D113" s="140"/>
      <c r="E113" s="28">
        <v>57</v>
      </c>
      <c r="F113" s="51">
        <v>0</v>
      </c>
      <c r="G113" s="54">
        <v>0</v>
      </c>
      <c r="H113" s="51">
        <f>SUM(F113-G113)</f>
        <v>0</v>
      </c>
      <c r="I113" s="51">
        <v>0</v>
      </c>
    </row>
    <row r="114" spans="1:9" ht="15" customHeight="1">
      <c r="A114" s="20" t="s">
        <v>287</v>
      </c>
      <c r="B114" s="161" t="s">
        <v>288</v>
      </c>
      <c r="C114" s="162"/>
      <c r="D114" s="163"/>
      <c r="E114" s="26"/>
      <c r="F114" s="43"/>
      <c r="G114" s="56"/>
      <c r="H114" s="43"/>
      <c r="I114" s="43"/>
    </row>
    <row r="115" spans="1:9" ht="15" customHeight="1">
      <c r="A115" s="36"/>
      <c r="B115" s="165" t="s">
        <v>289</v>
      </c>
      <c r="C115" s="166"/>
      <c r="D115" s="140"/>
      <c r="E115" s="28">
        <v>58</v>
      </c>
      <c r="F115" s="51">
        <v>7135</v>
      </c>
      <c r="G115" s="54">
        <v>7135</v>
      </c>
      <c r="H115" s="51">
        <f>SUM(F115-G115)</f>
        <v>0</v>
      </c>
      <c r="I115" s="51">
        <v>84167</v>
      </c>
    </row>
    <row r="116" spans="1:9" ht="15" customHeight="1">
      <c r="A116" s="101" t="s">
        <v>91</v>
      </c>
      <c r="B116" s="149" t="s">
        <v>361</v>
      </c>
      <c r="C116" s="162"/>
      <c r="D116" s="163"/>
      <c r="E116" s="107"/>
      <c r="F116" s="81"/>
      <c r="G116" s="124"/>
      <c r="H116" s="81"/>
      <c r="I116" s="81"/>
    </row>
    <row r="117" spans="1:9" ht="15" customHeight="1">
      <c r="A117" s="103"/>
      <c r="B117" s="142" t="s">
        <v>98</v>
      </c>
      <c r="C117" s="166"/>
      <c r="D117" s="140"/>
      <c r="E117" s="108">
        <v>59</v>
      </c>
      <c r="F117" s="45">
        <v>0</v>
      </c>
      <c r="G117" s="59">
        <v>0</v>
      </c>
      <c r="H117" s="58">
        <f>SUM(F117-G117)</f>
        <v>0</v>
      </c>
      <c r="I117" s="58">
        <v>0</v>
      </c>
    </row>
    <row r="118" spans="1:9" ht="15" customHeight="1">
      <c r="A118" s="101" t="s">
        <v>93</v>
      </c>
      <c r="B118" s="149" t="s">
        <v>100</v>
      </c>
      <c r="C118" s="162"/>
      <c r="D118" s="163"/>
      <c r="E118" s="220">
        <v>60</v>
      </c>
      <c r="F118" s="150">
        <f>SUM(F120+F122+F124+F127+F130)</f>
        <v>156383</v>
      </c>
      <c r="G118" s="125">
        <f>SUM(G120+G122+G124)</f>
        <v>120569</v>
      </c>
      <c r="H118" s="150">
        <f>SUM(F118-G118-G119)</f>
        <v>35814</v>
      </c>
      <c r="I118" s="150">
        <f>SUM(I120+I122+I124+I127+I130)</f>
        <v>73533</v>
      </c>
    </row>
    <row r="119" spans="1:9" ht="15" customHeight="1">
      <c r="A119" s="36"/>
      <c r="B119" s="142" t="s">
        <v>290</v>
      </c>
      <c r="C119" s="166"/>
      <c r="D119" s="140"/>
      <c r="E119" s="221"/>
      <c r="F119" s="139"/>
      <c r="G119" s="125">
        <f>SUM(G121+G123+G125+G127+G130)</f>
        <v>0</v>
      </c>
      <c r="H119" s="139"/>
      <c r="I119" s="139"/>
    </row>
    <row r="120" spans="1:9" ht="15" customHeight="1">
      <c r="A120" s="20" t="s">
        <v>94</v>
      </c>
      <c r="B120" s="161" t="s">
        <v>102</v>
      </c>
      <c r="C120" s="162"/>
      <c r="D120" s="163"/>
      <c r="E120" s="218">
        <v>61</v>
      </c>
      <c r="F120" s="190">
        <v>0</v>
      </c>
      <c r="G120" s="126">
        <v>0</v>
      </c>
      <c r="H120" s="190">
        <f>SUM(F120-G120-G121)</f>
        <v>0</v>
      </c>
      <c r="I120" s="190">
        <v>0</v>
      </c>
    </row>
    <row r="121" spans="1:9" ht="15" customHeight="1">
      <c r="A121" s="36"/>
      <c r="B121" s="165" t="s">
        <v>233</v>
      </c>
      <c r="C121" s="166"/>
      <c r="D121" s="140"/>
      <c r="E121" s="219"/>
      <c r="F121" s="191"/>
      <c r="G121" s="54">
        <v>0</v>
      </c>
      <c r="H121" s="191"/>
      <c r="I121" s="191"/>
    </row>
    <row r="122" spans="1:9" ht="15" customHeight="1">
      <c r="A122" s="20" t="s">
        <v>95</v>
      </c>
      <c r="B122" s="93" t="s">
        <v>365</v>
      </c>
      <c r="C122" s="95"/>
      <c r="D122" s="97"/>
      <c r="E122" s="218">
        <v>62</v>
      </c>
      <c r="F122" s="190">
        <v>144021</v>
      </c>
      <c r="G122" s="126">
        <v>119437</v>
      </c>
      <c r="H122" s="190">
        <f>SUM(F122-G122-G123)</f>
        <v>24584</v>
      </c>
      <c r="I122" s="190">
        <v>62020</v>
      </c>
    </row>
    <row r="123" spans="1:9" ht="15" customHeight="1">
      <c r="A123" s="36"/>
      <c r="B123" s="93" t="s">
        <v>294</v>
      </c>
      <c r="C123" s="89"/>
      <c r="D123" s="92"/>
      <c r="E123" s="219"/>
      <c r="F123" s="191"/>
      <c r="G123" s="127">
        <v>0</v>
      </c>
      <c r="H123" s="191"/>
      <c r="I123" s="191"/>
    </row>
    <row r="124" spans="1:9" ht="15" customHeight="1">
      <c r="A124" s="20" t="s">
        <v>96</v>
      </c>
      <c r="B124" s="161" t="s">
        <v>362</v>
      </c>
      <c r="C124" s="162"/>
      <c r="D124" s="163"/>
      <c r="E124" s="218">
        <v>63</v>
      </c>
      <c r="F124" s="222">
        <v>1415</v>
      </c>
      <c r="G124" s="126">
        <v>1132</v>
      </c>
      <c r="H124" s="190">
        <f>SUM(F124-G124-G125)</f>
        <v>283</v>
      </c>
      <c r="I124" s="190">
        <v>566</v>
      </c>
    </row>
    <row r="125" spans="1:9" ht="15" customHeight="1">
      <c r="A125" s="36"/>
      <c r="B125" s="165" t="s">
        <v>105</v>
      </c>
      <c r="C125" s="166"/>
      <c r="D125" s="140"/>
      <c r="E125" s="219"/>
      <c r="F125" s="139"/>
      <c r="G125" s="126">
        <v>0</v>
      </c>
      <c r="H125" s="191"/>
      <c r="I125" s="191"/>
    </row>
    <row r="126" spans="1:9" ht="15" customHeight="1">
      <c r="A126" s="20" t="s">
        <v>97</v>
      </c>
      <c r="B126" s="161" t="s">
        <v>291</v>
      </c>
      <c r="C126" s="162"/>
      <c r="D126" s="163"/>
      <c r="E126" s="26"/>
      <c r="F126" s="43"/>
      <c r="G126" s="56"/>
      <c r="H126" s="43"/>
      <c r="I126" s="43"/>
    </row>
    <row r="127" spans="1:9" ht="15" customHeight="1">
      <c r="A127" s="36"/>
      <c r="B127" s="165" t="s">
        <v>292</v>
      </c>
      <c r="C127" s="166"/>
      <c r="D127" s="140"/>
      <c r="E127" s="28">
        <v>64</v>
      </c>
      <c r="F127" s="51">
        <v>10794</v>
      </c>
      <c r="G127" s="54">
        <v>0</v>
      </c>
      <c r="H127" s="51">
        <f>SUM(F127-G127)</f>
        <v>10794</v>
      </c>
      <c r="I127" s="51">
        <v>10794</v>
      </c>
    </row>
    <row r="128" spans="1:9" ht="15" customHeight="1">
      <c r="A128" s="20" t="s">
        <v>293</v>
      </c>
      <c r="B128" s="161" t="s">
        <v>295</v>
      </c>
      <c r="C128" s="162"/>
      <c r="D128" s="163"/>
      <c r="E128" s="26"/>
      <c r="F128" s="43"/>
      <c r="G128" s="56"/>
      <c r="H128" s="43"/>
      <c r="I128" s="43"/>
    </row>
    <row r="129" spans="1:9" ht="15" customHeight="1">
      <c r="A129" s="33"/>
      <c r="B129" s="146" t="s">
        <v>108</v>
      </c>
      <c r="C129" s="147"/>
      <c r="D129" s="148"/>
      <c r="E129" s="34"/>
      <c r="F129" s="48"/>
      <c r="G129" s="90"/>
      <c r="H129" s="48"/>
      <c r="I129" s="48"/>
    </row>
    <row r="130" spans="1:9" ht="15" customHeight="1">
      <c r="A130" s="36"/>
      <c r="B130" s="165" t="s">
        <v>109</v>
      </c>
      <c r="C130" s="166"/>
      <c r="D130" s="140"/>
      <c r="E130" s="28">
        <v>65</v>
      </c>
      <c r="F130" s="51">
        <v>153</v>
      </c>
      <c r="G130" s="54">
        <v>0</v>
      </c>
      <c r="H130" s="51">
        <f>SUM(F130-G130)</f>
        <v>153</v>
      </c>
      <c r="I130" s="51">
        <v>153</v>
      </c>
    </row>
    <row r="131" spans="1:9" ht="15" customHeight="1">
      <c r="A131" s="101" t="s">
        <v>99</v>
      </c>
      <c r="B131" s="85" t="s">
        <v>234</v>
      </c>
      <c r="C131" s="62"/>
      <c r="D131" s="63"/>
      <c r="E131" s="220">
        <v>66</v>
      </c>
      <c r="F131" s="209">
        <v>323158</v>
      </c>
      <c r="G131" s="119">
        <v>138848</v>
      </c>
      <c r="H131" s="209">
        <f>SUM(F131-G131-G132)</f>
        <v>184310</v>
      </c>
      <c r="I131" s="209">
        <v>205036</v>
      </c>
    </row>
    <row r="132" spans="1:9" ht="15" customHeight="1">
      <c r="A132" s="36"/>
      <c r="B132" s="165" t="s">
        <v>111</v>
      </c>
      <c r="C132" s="166"/>
      <c r="D132" s="140"/>
      <c r="E132" s="221"/>
      <c r="F132" s="210"/>
      <c r="G132" s="125">
        <v>0</v>
      </c>
      <c r="H132" s="210"/>
      <c r="I132" s="210"/>
    </row>
    <row r="133" spans="1:9" ht="15" customHeight="1">
      <c r="A133" s="29" t="s">
        <v>101</v>
      </c>
      <c r="B133" s="205" t="s">
        <v>113</v>
      </c>
      <c r="C133" s="216"/>
      <c r="D133" s="217"/>
      <c r="E133" s="25">
        <v>67</v>
      </c>
      <c r="F133" s="55">
        <v>10000</v>
      </c>
      <c r="G133" s="126">
        <v>0</v>
      </c>
      <c r="H133" s="55">
        <f>SUM(F133-G133)</f>
        <v>10000</v>
      </c>
      <c r="I133" s="55">
        <v>10000</v>
      </c>
    </row>
    <row r="134" spans="1:9" ht="15" customHeight="1">
      <c r="A134" s="33" t="s">
        <v>103</v>
      </c>
      <c r="B134" s="93" t="s">
        <v>296</v>
      </c>
      <c r="C134" s="94"/>
      <c r="D134" s="96"/>
      <c r="E134" s="218">
        <v>68</v>
      </c>
      <c r="F134" s="211">
        <v>188155</v>
      </c>
      <c r="G134" s="54">
        <v>25262</v>
      </c>
      <c r="H134" s="211">
        <f>SUM(F134-G134-G135)</f>
        <v>162893</v>
      </c>
      <c r="I134" s="211">
        <v>167547</v>
      </c>
    </row>
    <row r="135" spans="1:9" ht="15" customHeight="1">
      <c r="A135" s="36"/>
      <c r="B135" s="93" t="s">
        <v>297</v>
      </c>
      <c r="C135" s="89"/>
      <c r="D135" s="92"/>
      <c r="E135" s="219"/>
      <c r="F135" s="191"/>
      <c r="G135" s="126">
        <v>0</v>
      </c>
      <c r="H135" s="191"/>
      <c r="I135" s="191"/>
    </row>
    <row r="136" spans="1:9" ht="15" customHeight="1">
      <c r="A136" s="20" t="s">
        <v>104</v>
      </c>
      <c r="B136" s="198" t="s">
        <v>116</v>
      </c>
      <c r="C136" s="198"/>
      <c r="D136" s="198"/>
      <c r="E136" s="218">
        <v>69</v>
      </c>
      <c r="F136" s="190">
        <v>108897</v>
      </c>
      <c r="G136" s="126">
        <v>104115</v>
      </c>
      <c r="H136" s="190">
        <f>SUM(F136-G136-G137)</f>
        <v>4782</v>
      </c>
      <c r="I136" s="190">
        <v>18981</v>
      </c>
    </row>
    <row r="137" spans="1:9" ht="15" customHeight="1">
      <c r="A137" s="36"/>
      <c r="B137" s="165" t="s">
        <v>297</v>
      </c>
      <c r="C137" s="166"/>
      <c r="D137" s="140"/>
      <c r="E137" s="219"/>
      <c r="F137" s="191"/>
      <c r="G137" s="126">
        <v>0</v>
      </c>
      <c r="H137" s="191"/>
      <c r="I137" s="191"/>
    </row>
    <row r="138" spans="1:9" ht="15" customHeight="1">
      <c r="A138" s="20" t="s">
        <v>106</v>
      </c>
      <c r="B138" s="198" t="s">
        <v>118</v>
      </c>
      <c r="C138" s="198"/>
      <c r="D138" s="198"/>
      <c r="E138" s="26"/>
      <c r="F138" s="43"/>
      <c r="G138" s="56"/>
      <c r="H138" s="43"/>
      <c r="I138" s="43"/>
    </row>
    <row r="139" spans="1:9" ht="15" customHeight="1">
      <c r="A139" s="33"/>
      <c r="B139" s="146" t="s">
        <v>489</v>
      </c>
      <c r="C139" s="147"/>
      <c r="D139" s="148"/>
      <c r="E139" s="34"/>
      <c r="F139" s="48"/>
      <c r="G139" s="90"/>
      <c r="H139" s="48"/>
      <c r="I139" s="48"/>
    </row>
    <row r="140" spans="1:9" ht="15" customHeight="1">
      <c r="A140" s="36"/>
      <c r="B140" s="165" t="s">
        <v>378</v>
      </c>
      <c r="C140" s="166"/>
      <c r="D140" s="140"/>
      <c r="E140" s="28">
        <v>70</v>
      </c>
      <c r="F140" s="51">
        <v>0</v>
      </c>
      <c r="G140" s="54">
        <v>0</v>
      </c>
      <c r="H140" s="51">
        <f>SUM(F140-G140)</f>
        <v>0</v>
      </c>
      <c r="I140" s="51">
        <v>0</v>
      </c>
    </row>
    <row r="141" spans="1:9" ht="15" customHeight="1">
      <c r="A141" s="20" t="s">
        <v>107</v>
      </c>
      <c r="B141" s="198" t="s">
        <v>298</v>
      </c>
      <c r="C141" s="198"/>
      <c r="D141" s="198"/>
      <c r="E141" s="26"/>
      <c r="F141" s="43"/>
      <c r="G141" s="56"/>
      <c r="H141" s="43"/>
      <c r="I141" s="43"/>
    </row>
    <row r="142" spans="1:9" ht="15" customHeight="1">
      <c r="A142" s="36"/>
      <c r="B142" s="165" t="s">
        <v>299</v>
      </c>
      <c r="C142" s="166"/>
      <c r="D142" s="140"/>
      <c r="E142" s="28">
        <v>71</v>
      </c>
      <c r="F142" s="51">
        <v>21</v>
      </c>
      <c r="G142" s="54">
        <v>0</v>
      </c>
      <c r="H142" s="51">
        <f>SUM(F142-G142)</f>
        <v>21</v>
      </c>
      <c r="I142" s="51">
        <v>0</v>
      </c>
    </row>
    <row r="143" spans="1:9" ht="15" customHeight="1">
      <c r="A143" s="20" t="s">
        <v>300</v>
      </c>
      <c r="B143" s="161" t="s">
        <v>121</v>
      </c>
      <c r="C143" s="162"/>
      <c r="D143" s="163"/>
      <c r="E143" s="26"/>
      <c r="F143" s="43"/>
      <c r="G143" s="44"/>
      <c r="H143" s="47"/>
      <c r="I143" s="43"/>
    </row>
    <row r="144" spans="1:9" ht="15" customHeight="1">
      <c r="A144" s="33"/>
      <c r="B144" s="146" t="s">
        <v>379</v>
      </c>
      <c r="C144" s="203"/>
      <c r="D144" s="204"/>
      <c r="E144" s="34"/>
      <c r="F144" s="48"/>
      <c r="G144" s="49"/>
      <c r="H144" s="122"/>
      <c r="I144" s="48"/>
    </row>
    <row r="145" spans="1:9" ht="15" customHeight="1">
      <c r="A145" s="36"/>
      <c r="B145" s="165" t="s">
        <v>301</v>
      </c>
      <c r="C145" s="166"/>
      <c r="D145" s="140"/>
      <c r="E145" s="28">
        <v>72</v>
      </c>
      <c r="F145" s="51">
        <v>0</v>
      </c>
      <c r="G145" s="52">
        <v>0</v>
      </c>
      <c r="H145" s="50">
        <f>SUM(F145-G145)</f>
        <v>0</v>
      </c>
      <c r="I145" s="51">
        <v>6</v>
      </c>
    </row>
    <row r="146" spans="1:9" ht="15" customHeight="1">
      <c r="A146" s="20" t="s">
        <v>21</v>
      </c>
      <c r="B146" s="154" t="s">
        <v>23</v>
      </c>
      <c r="C146" s="155"/>
      <c r="D146" s="156"/>
      <c r="E146" s="160" t="s">
        <v>24</v>
      </c>
      <c r="F146" s="143" t="s">
        <v>25</v>
      </c>
      <c r="G146" s="144"/>
      <c r="H146" s="145"/>
      <c r="I146" s="86" t="s">
        <v>26</v>
      </c>
    </row>
    <row r="147" spans="1:9" ht="15" customHeight="1">
      <c r="A147" s="36" t="s">
        <v>22</v>
      </c>
      <c r="B147" s="157"/>
      <c r="C147" s="158"/>
      <c r="D147" s="159"/>
      <c r="E147" s="160"/>
      <c r="F147" s="86" t="s">
        <v>27</v>
      </c>
      <c r="G147" s="114" t="s">
        <v>28</v>
      </c>
      <c r="H147" s="86" t="s">
        <v>29</v>
      </c>
      <c r="I147" s="86" t="s">
        <v>68</v>
      </c>
    </row>
    <row r="148" spans="1:9" ht="15" customHeight="1">
      <c r="A148" s="29" t="s">
        <v>2</v>
      </c>
      <c r="B148" s="164" t="s">
        <v>5</v>
      </c>
      <c r="C148" s="164"/>
      <c r="D148" s="164"/>
      <c r="E148" s="25" t="s">
        <v>30</v>
      </c>
      <c r="F148" s="86">
        <v>1</v>
      </c>
      <c r="G148" s="114">
        <v>2</v>
      </c>
      <c r="H148" s="86">
        <v>3</v>
      </c>
      <c r="I148" s="86">
        <v>4</v>
      </c>
    </row>
    <row r="149" spans="1:9" ht="15" customHeight="1">
      <c r="A149" s="26" t="s">
        <v>4</v>
      </c>
      <c r="B149" s="153" t="s">
        <v>31</v>
      </c>
      <c r="C149" s="153"/>
      <c r="D149" s="153"/>
      <c r="E149" s="25" t="s">
        <v>4</v>
      </c>
      <c r="F149" s="86" t="s">
        <v>4</v>
      </c>
      <c r="G149" s="114" t="s">
        <v>4</v>
      </c>
      <c r="H149" s="86" t="s">
        <v>4</v>
      </c>
      <c r="I149" s="86" t="s">
        <v>4</v>
      </c>
    </row>
    <row r="150" spans="1:9" ht="15" customHeight="1">
      <c r="A150" s="101" t="s">
        <v>110</v>
      </c>
      <c r="B150" s="163" t="s">
        <v>302</v>
      </c>
      <c r="C150" s="141"/>
      <c r="D150" s="149"/>
      <c r="E150" s="107"/>
      <c r="F150" s="129"/>
      <c r="G150" s="81"/>
      <c r="H150" s="124"/>
      <c r="I150" s="129"/>
    </row>
    <row r="151" spans="1:9" ht="15" customHeight="1">
      <c r="A151" s="103"/>
      <c r="B151" s="195" t="s">
        <v>390</v>
      </c>
      <c r="C151" s="166"/>
      <c r="D151" s="166"/>
      <c r="E151" s="108">
        <v>73</v>
      </c>
      <c r="F151" s="130">
        <f>SUM(F152+F154+F155+F156+F157+F159+F161+F163+F165+F169+F177+F179)</f>
        <v>484972</v>
      </c>
      <c r="G151" s="130">
        <f>SUM(G152+G154+G155+G156+G157+G159+G161+G163+G165+G169+G177+G179)</f>
        <v>50764</v>
      </c>
      <c r="H151" s="59">
        <f>SUM(F151-G151)</f>
        <v>434208</v>
      </c>
      <c r="I151" s="130">
        <f>SUM(I152,I154,I155,I156,I157,I159,I161,I163,I165,I169,I177,I179)</f>
        <v>367918</v>
      </c>
    </row>
    <row r="152" spans="1:9" ht="15" customHeight="1">
      <c r="A152" s="36" t="s">
        <v>112</v>
      </c>
      <c r="B152" s="192" t="s">
        <v>124</v>
      </c>
      <c r="C152" s="208"/>
      <c r="D152" s="208"/>
      <c r="E152" s="28">
        <v>74</v>
      </c>
      <c r="F152" s="51">
        <v>695</v>
      </c>
      <c r="G152" s="54">
        <v>0</v>
      </c>
      <c r="H152" s="51">
        <f>SUM(F152-G152)</f>
        <v>695</v>
      </c>
      <c r="I152" s="51">
        <v>641</v>
      </c>
    </row>
    <row r="153" spans="1:9" ht="15" customHeight="1">
      <c r="A153" s="20" t="s">
        <v>114</v>
      </c>
      <c r="B153" s="198" t="s">
        <v>366</v>
      </c>
      <c r="C153" s="141"/>
      <c r="D153" s="141"/>
      <c r="E153" s="26"/>
      <c r="F153" s="43"/>
      <c r="G153" s="56"/>
      <c r="H153" s="43"/>
      <c r="I153" s="43"/>
    </row>
    <row r="154" spans="1:9" ht="15" customHeight="1">
      <c r="A154" s="36"/>
      <c r="B154" s="192" t="s">
        <v>490</v>
      </c>
      <c r="C154" s="208"/>
      <c r="D154" s="208"/>
      <c r="E154" s="28">
        <v>75</v>
      </c>
      <c r="F154" s="51">
        <v>0</v>
      </c>
      <c r="G154" s="54">
        <v>0</v>
      </c>
      <c r="H154" s="51">
        <f>SUM(F154-G154)</f>
        <v>0</v>
      </c>
      <c r="I154" s="51">
        <v>0</v>
      </c>
    </row>
    <row r="155" spans="1:9" ht="15" customHeight="1">
      <c r="A155" s="29" t="s">
        <v>115</v>
      </c>
      <c r="B155" s="197" t="s">
        <v>127</v>
      </c>
      <c r="C155" s="202"/>
      <c r="D155" s="202"/>
      <c r="E155" s="25">
        <v>76</v>
      </c>
      <c r="F155" s="55">
        <v>0</v>
      </c>
      <c r="G155" s="126">
        <v>0</v>
      </c>
      <c r="H155" s="51">
        <f>SUM(F155-G155)</f>
        <v>0</v>
      </c>
      <c r="I155" s="55">
        <v>0</v>
      </c>
    </row>
    <row r="156" spans="1:9" ht="15" customHeight="1">
      <c r="A156" s="36" t="s">
        <v>117</v>
      </c>
      <c r="B156" s="192" t="s">
        <v>380</v>
      </c>
      <c r="C156" s="208"/>
      <c r="D156" s="208"/>
      <c r="E156" s="28">
        <v>77</v>
      </c>
      <c r="F156" s="51">
        <v>0</v>
      </c>
      <c r="G156" s="54">
        <v>0</v>
      </c>
      <c r="H156" s="51">
        <f>SUM(F156-G156)</f>
        <v>0</v>
      </c>
      <c r="I156" s="51">
        <v>0</v>
      </c>
    </row>
    <row r="157" spans="1:9" ht="15" customHeight="1">
      <c r="A157" s="29" t="s">
        <v>119</v>
      </c>
      <c r="B157" s="197" t="s">
        <v>303</v>
      </c>
      <c r="C157" s="202"/>
      <c r="D157" s="202"/>
      <c r="E157" s="25">
        <v>78</v>
      </c>
      <c r="F157" s="55">
        <v>400068</v>
      </c>
      <c r="G157" s="126">
        <v>889</v>
      </c>
      <c r="H157" s="51">
        <f>SUM(F157-G157)</f>
        <v>399179</v>
      </c>
      <c r="I157" s="55">
        <v>259561</v>
      </c>
    </row>
    <row r="158" spans="1:9" ht="15" customHeight="1">
      <c r="A158" s="20" t="s">
        <v>120</v>
      </c>
      <c r="B158" s="198" t="s">
        <v>304</v>
      </c>
      <c r="C158" s="141"/>
      <c r="D158" s="141"/>
      <c r="E158" s="26"/>
      <c r="F158" s="43"/>
      <c r="G158" s="56"/>
      <c r="H158" s="48"/>
      <c r="I158" s="43"/>
    </row>
    <row r="159" spans="1:9" ht="15" customHeight="1">
      <c r="A159" s="36"/>
      <c r="B159" s="165" t="s">
        <v>305</v>
      </c>
      <c r="C159" s="166"/>
      <c r="D159" s="140"/>
      <c r="E159" s="28">
        <v>79</v>
      </c>
      <c r="F159" s="51">
        <v>50374</v>
      </c>
      <c r="G159" s="54">
        <v>49875</v>
      </c>
      <c r="H159" s="51">
        <f>SUM(F159-G159)</f>
        <v>499</v>
      </c>
      <c r="I159" s="51">
        <v>389</v>
      </c>
    </row>
    <row r="160" spans="1:9" ht="15" customHeight="1">
      <c r="A160" s="33" t="s">
        <v>306</v>
      </c>
      <c r="B160" s="199" t="s">
        <v>381</v>
      </c>
      <c r="C160" s="201"/>
      <c r="D160" s="201"/>
      <c r="E160" s="34"/>
      <c r="F160" s="48"/>
      <c r="G160" s="90"/>
      <c r="H160" s="48"/>
      <c r="I160" s="48"/>
    </row>
    <row r="161" spans="1:9" ht="15" customHeight="1">
      <c r="A161" s="36"/>
      <c r="B161" s="192" t="s">
        <v>382</v>
      </c>
      <c r="C161" s="208"/>
      <c r="D161" s="208"/>
      <c r="E161" s="28">
        <v>80</v>
      </c>
      <c r="F161" s="51">
        <v>0</v>
      </c>
      <c r="G161" s="54">
        <v>0</v>
      </c>
      <c r="H161" s="51">
        <f>SUM(F161-G161)</f>
        <v>0</v>
      </c>
      <c r="I161" s="51">
        <v>30241</v>
      </c>
    </row>
    <row r="162" spans="1:9" ht="15" customHeight="1">
      <c r="A162" s="20" t="s">
        <v>307</v>
      </c>
      <c r="B162" s="161" t="s">
        <v>128</v>
      </c>
      <c r="C162" s="162"/>
      <c r="D162" s="163"/>
      <c r="E162" s="26"/>
      <c r="F162" s="43"/>
      <c r="G162" s="56"/>
      <c r="H162" s="43"/>
      <c r="I162" s="43"/>
    </row>
    <row r="163" spans="1:9" ht="15" customHeight="1">
      <c r="A163" s="36"/>
      <c r="B163" s="165" t="s">
        <v>308</v>
      </c>
      <c r="C163" s="166"/>
      <c r="D163" s="140"/>
      <c r="E163" s="28">
        <v>81</v>
      </c>
      <c r="F163" s="51">
        <v>37</v>
      </c>
      <c r="G163" s="54">
        <v>0</v>
      </c>
      <c r="H163" s="51">
        <f>SUM(F163-G163)</f>
        <v>37</v>
      </c>
      <c r="I163" s="51">
        <v>51</v>
      </c>
    </row>
    <row r="164" spans="1:9" ht="15" customHeight="1">
      <c r="A164" s="101" t="s">
        <v>122</v>
      </c>
      <c r="B164" s="149" t="s">
        <v>130</v>
      </c>
      <c r="C164" s="162"/>
      <c r="D164" s="163"/>
      <c r="E164" s="26"/>
      <c r="F164" s="43"/>
      <c r="G164" s="56"/>
      <c r="H164" s="43"/>
      <c r="I164" s="43"/>
    </row>
    <row r="165" spans="1:9" ht="15" customHeight="1">
      <c r="A165" s="36"/>
      <c r="B165" s="165" t="s">
        <v>391</v>
      </c>
      <c r="C165" s="166"/>
      <c r="D165" s="140"/>
      <c r="E165" s="108">
        <v>82</v>
      </c>
      <c r="F165" s="58">
        <f>SUM(F166:F168)</f>
        <v>33728</v>
      </c>
      <c r="G165" s="58">
        <f>SUM(G166:G168)</f>
        <v>0</v>
      </c>
      <c r="H165" s="58">
        <f>SUM(F165-G165)</f>
        <v>33728</v>
      </c>
      <c r="I165" s="58">
        <f>SUM(I166:I168)</f>
        <v>66653</v>
      </c>
    </row>
    <row r="166" spans="1:9" ht="15" customHeight="1">
      <c r="A166" s="29" t="s">
        <v>123</v>
      </c>
      <c r="B166" s="197" t="s">
        <v>132</v>
      </c>
      <c r="C166" s="197"/>
      <c r="D166" s="197"/>
      <c r="E166" s="25">
        <v>83</v>
      </c>
      <c r="F166" s="55">
        <v>1561</v>
      </c>
      <c r="G166" s="126">
        <v>0</v>
      </c>
      <c r="H166" s="55">
        <f>SUM(F166-G166)</f>
        <v>1561</v>
      </c>
      <c r="I166" s="55">
        <v>1470</v>
      </c>
    </row>
    <row r="167" spans="1:9" ht="15" customHeight="1">
      <c r="A167" s="29" t="s">
        <v>125</v>
      </c>
      <c r="B167" s="197" t="s">
        <v>134</v>
      </c>
      <c r="C167" s="202"/>
      <c r="D167" s="202"/>
      <c r="E167" s="25">
        <v>84</v>
      </c>
      <c r="F167" s="55">
        <v>32017</v>
      </c>
      <c r="G167" s="126">
        <v>0</v>
      </c>
      <c r="H167" s="55">
        <f>SUM(F167-G167)</f>
        <v>32017</v>
      </c>
      <c r="I167" s="55">
        <v>65052</v>
      </c>
    </row>
    <row r="168" spans="1:9" ht="15" customHeight="1">
      <c r="A168" s="29" t="s">
        <v>126</v>
      </c>
      <c r="B168" s="197" t="s">
        <v>136</v>
      </c>
      <c r="C168" s="202"/>
      <c r="D168" s="202"/>
      <c r="E168" s="25">
        <v>85</v>
      </c>
      <c r="F168" s="55">
        <v>150</v>
      </c>
      <c r="G168" s="126">
        <v>0</v>
      </c>
      <c r="H168" s="55">
        <f>SUM(F168-G168)</f>
        <v>150</v>
      </c>
      <c r="I168" s="55">
        <v>131</v>
      </c>
    </row>
    <row r="169" spans="1:9" ht="15" customHeight="1">
      <c r="A169" s="99" t="s">
        <v>129</v>
      </c>
      <c r="B169" s="202" t="s">
        <v>309</v>
      </c>
      <c r="C169" s="202"/>
      <c r="D169" s="202"/>
      <c r="E169" s="105">
        <v>86</v>
      </c>
      <c r="F169" s="61">
        <f>SUM(F171+F173+F175)</f>
        <v>70</v>
      </c>
      <c r="G169" s="61">
        <f>SUM(G171+G173+G175)</f>
        <v>0</v>
      </c>
      <c r="H169" s="61">
        <f>SUM(F169-G169)</f>
        <v>70</v>
      </c>
      <c r="I169" s="61">
        <f>SUM(I171+I173+I175)</f>
        <v>10382</v>
      </c>
    </row>
    <row r="170" spans="1:9" ht="15" customHeight="1">
      <c r="A170" s="20" t="s">
        <v>131</v>
      </c>
      <c r="B170" s="161" t="s">
        <v>310</v>
      </c>
      <c r="C170" s="162"/>
      <c r="D170" s="163"/>
      <c r="E170" s="26"/>
      <c r="F170" s="43"/>
      <c r="G170" s="56"/>
      <c r="H170" s="43"/>
      <c r="I170" s="43"/>
    </row>
    <row r="171" spans="1:9" ht="15" customHeight="1">
      <c r="A171" s="36"/>
      <c r="B171" s="165" t="s">
        <v>311</v>
      </c>
      <c r="C171" s="166"/>
      <c r="D171" s="140"/>
      <c r="E171" s="28">
        <v>87</v>
      </c>
      <c r="F171" s="51">
        <v>0</v>
      </c>
      <c r="G171" s="54">
        <v>0</v>
      </c>
      <c r="H171" s="51">
        <f>SUM(F171-G171)</f>
        <v>0</v>
      </c>
      <c r="I171" s="51">
        <v>0</v>
      </c>
    </row>
    <row r="172" spans="1:9" ht="15" customHeight="1">
      <c r="A172" s="20" t="s">
        <v>133</v>
      </c>
      <c r="B172" s="161" t="s">
        <v>312</v>
      </c>
      <c r="C172" s="162"/>
      <c r="D172" s="163"/>
      <c r="E172" s="26"/>
      <c r="F172" s="43"/>
      <c r="G172" s="56"/>
      <c r="H172" s="43"/>
      <c r="I172" s="43"/>
    </row>
    <row r="173" spans="1:9" ht="15" customHeight="1">
      <c r="A173" s="36"/>
      <c r="B173" s="165" t="s">
        <v>383</v>
      </c>
      <c r="C173" s="166"/>
      <c r="D173" s="140"/>
      <c r="E173" s="28">
        <v>88</v>
      </c>
      <c r="F173" s="51">
        <v>0</v>
      </c>
      <c r="G173" s="54">
        <v>0</v>
      </c>
      <c r="H173" s="51">
        <f>SUM(F173-G173)</f>
        <v>0</v>
      </c>
      <c r="I173" s="51">
        <v>10382</v>
      </c>
    </row>
    <row r="174" spans="1:9" ht="15" customHeight="1">
      <c r="A174" s="20" t="s">
        <v>135</v>
      </c>
      <c r="B174" s="161" t="s">
        <v>313</v>
      </c>
      <c r="C174" s="162"/>
      <c r="D174" s="163"/>
      <c r="E174" s="26"/>
      <c r="F174" s="43"/>
      <c r="G174" s="56"/>
      <c r="H174" s="43"/>
      <c r="I174" s="43"/>
    </row>
    <row r="175" spans="1:9" ht="15" customHeight="1">
      <c r="A175" s="36"/>
      <c r="B175" s="165" t="s">
        <v>314</v>
      </c>
      <c r="C175" s="166"/>
      <c r="D175" s="140"/>
      <c r="E175" s="28">
        <v>89</v>
      </c>
      <c r="F175" s="51">
        <v>70</v>
      </c>
      <c r="G175" s="54">
        <v>0</v>
      </c>
      <c r="H175" s="51">
        <f>SUM(F175-G175)</f>
        <v>70</v>
      </c>
      <c r="I175" s="51">
        <v>0</v>
      </c>
    </row>
    <row r="176" spans="1:9" ht="15" customHeight="1">
      <c r="A176" s="101" t="s">
        <v>137</v>
      </c>
      <c r="B176" s="149" t="s">
        <v>139</v>
      </c>
      <c r="C176" s="162"/>
      <c r="D176" s="163"/>
      <c r="E176" s="107"/>
      <c r="F176" s="81"/>
      <c r="G176" s="124"/>
      <c r="H176" s="81"/>
      <c r="I176" s="81"/>
    </row>
    <row r="177" spans="1:9" ht="15" customHeight="1">
      <c r="A177" s="36"/>
      <c r="B177" s="142" t="s">
        <v>491</v>
      </c>
      <c r="C177" s="166"/>
      <c r="D177" s="140"/>
      <c r="E177" s="108">
        <v>90</v>
      </c>
      <c r="F177" s="58">
        <v>0</v>
      </c>
      <c r="G177" s="59">
        <v>0</v>
      </c>
      <c r="H177" s="58">
        <f>SUM(F177-G177)</f>
        <v>0</v>
      </c>
      <c r="I177" s="58">
        <v>0</v>
      </c>
    </row>
    <row r="178" spans="1:9" ht="15" customHeight="1">
      <c r="A178" s="101" t="s">
        <v>138</v>
      </c>
      <c r="B178" s="149" t="s">
        <v>141</v>
      </c>
      <c r="C178" s="162"/>
      <c r="D178" s="163"/>
      <c r="E178" s="26"/>
      <c r="F178" s="43"/>
      <c r="G178" s="56"/>
      <c r="H178" s="43"/>
      <c r="I178" s="43"/>
    </row>
    <row r="179" spans="1:9" ht="15" customHeight="1">
      <c r="A179" s="36"/>
      <c r="B179" s="165" t="s">
        <v>473</v>
      </c>
      <c r="C179" s="195"/>
      <c r="D179" s="196"/>
      <c r="E179" s="108">
        <v>91</v>
      </c>
      <c r="F179" s="58">
        <v>0</v>
      </c>
      <c r="G179" s="59">
        <v>0</v>
      </c>
      <c r="H179" s="58">
        <f>SUM(F179-G179)</f>
        <v>0</v>
      </c>
      <c r="I179" s="58">
        <v>0</v>
      </c>
    </row>
    <row r="180" spans="1:9" ht="15" customHeight="1">
      <c r="A180" s="103" t="s">
        <v>140</v>
      </c>
      <c r="B180" s="142" t="s">
        <v>315</v>
      </c>
      <c r="C180" s="195"/>
      <c r="D180" s="196"/>
      <c r="E180" s="108">
        <v>92</v>
      </c>
      <c r="F180" s="37">
        <v>0</v>
      </c>
      <c r="G180" s="87">
        <v>0</v>
      </c>
      <c r="H180" s="37">
        <f>SUM(F180-G180)</f>
        <v>0</v>
      </c>
      <c r="I180" s="37">
        <v>0</v>
      </c>
    </row>
    <row r="181" spans="1:9" ht="15" customHeight="1">
      <c r="A181" s="101" t="s">
        <v>207</v>
      </c>
      <c r="B181" s="149" t="s">
        <v>235</v>
      </c>
      <c r="C181" s="162"/>
      <c r="D181" s="163"/>
      <c r="E181" s="26"/>
      <c r="F181" s="43"/>
      <c r="G181" s="56"/>
      <c r="H181" s="43"/>
      <c r="I181" s="43"/>
    </row>
    <row r="182" spans="1:9" ht="15" customHeight="1">
      <c r="A182" s="36"/>
      <c r="B182" s="142" t="s">
        <v>392</v>
      </c>
      <c r="C182" s="166"/>
      <c r="D182" s="140"/>
      <c r="E182" s="108">
        <v>93</v>
      </c>
      <c r="F182" s="58">
        <f>SUM(F184+F186+F188+F190+F192)</f>
        <v>1242907</v>
      </c>
      <c r="G182" s="58">
        <f>SUM(G184+G186+G188+G190+G192)</f>
        <v>0</v>
      </c>
      <c r="H182" s="58">
        <f>SUM(F182-G182)</f>
        <v>1242907</v>
      </c>
      <c r="I182" s="58">
        <f>SUM(I184+I186+I188+I190+I192)</f>
        <v>929936</v>
      </c>
    </row>
    <row r="183" spans="1:9" ht="15" customHeight="1">
      <c r="A183" s="33" t="s">
        <v>142</v>
      </c>
      <c r="B183" s="146" t="s">
        <v>384</v>
      </c>
      <c r="C183" s="203"/>
      <c r="D183" s="204"/>
      <c r="E183" s="34"/>
      <c r="F183" s="35"/>
      <c r="G183" s="42"/>
      <c r="H183" s="35"/>
      <c r="I183" s="35"/>
    </row>
    <row r="184" spans="1:9" ht="15" customHeight="1">
      <c r="A184" s="36"/>
      <c r="B184" s="165" t="s">
        <v>487</v>
      </c>
      <c r="C184" s="195"/>
      <c r="D184" s="196"/>
      <c r="E184" s="28">
        <v>94</v>
      </c>
      <c r="F184" s="19">
        <v>1242907</v>
      </c>
      <c r="G184" s="112">
        <v>0</v>
      </c>
      <c r="H184" s="19">
        <f>SUM(F184-G184)</f>
        <v>1242907</v>
      </c>
      <c r="I184" s="19">
        <v>699936</v>
      </c>
    </row>
    <row r="185" spans="1:9" ht="15" customHeight="1">
      <c r="A185" s="33" t="s">
        <v>143</v>
      </c>
      <c r="B185" s="146" t="s">
        <v>316</v>
      </c>
      <c r="C185" s="203"/>
      <c r="D185" s="204"/>
      <c r="E185" s="34"/>
      <c r="F185" s="35"/>
      <c r="G185" s="42"/>
      <c r="H185" s="35"/>
      <c r="I185" s="35"/>
    </row>
    <row r="186" spans="1:9" ht="15" customHeight="1">
      <c r="A186" s="36"/>
      <c r="B186" s="165" t="s">
        <v>488</v>
      </c>
      <c r="C186" s="195"/>
      <c r="D186" s="196"/>
      <c r="E186" s="28">
        <v>95</v>
      </c>
      <c r="F186" s="19">
        <v>0</v>
      </c>
      <c r="G186" s="112">
        <v>0</v>
      </c>
      <c r="H186" s="19">
        <f>SUM(F186-G186)</f>
        <v>0</v>
      </c>
      <c r="I186" s="19">
        <v>0</v>
      </c>
    </row>
    <row r="187" spans="1:9" ht="15" customHeight="1">
      <c r="A187" s="33" t="s">
        <v>144</v>
      </c>
      <c r="B187" s="146" t="s">
        <v>317</v>
      </c>
      <c r="C187" s="203"/>
      <c r="D187" s="204"/>
      <c r="E187" s="34"/>
      <c r="F187" s="35"/>
      <c r="G187" s="42"/>
      <c r="H187" s="35"/>
      <c r="I187" s="35"/>
    </row>
    <row r="188" spans="1:9" ht="15" customHeight="1">
      <c r="A188" s="36"/>
      <c r="B188" s="165" t="s">
        <v>385</v>
      </c>
      <c r="C188" s="195"/>
      <c r="D188" s="196"/>
      <c r="E188" s="28">
        <v>96</v>
      </c>
      <c r="F188" s="19">
        <v>0</v>
      </c>
      <c r="G188" s="112">
        <v>0</v>
      </c>
      <c r="H188" s="19">
        <f>SUM(F188-G188)</f>
        <v>0</v>
      </c>
      <c r="I188" s="19">
        <v>230000</v>
      </c>
    </row>
    <row r="189" spans="1:9" ht="15" customHeight="1">
      <c r="A189" s="33" t="s">
        <v>145</v>
      </c>
      <c r="B189" s="146" t="s">
        <v>318</v>
      </c>
      <c r="C189" s="203"/>
      <c r="D189" s="204"/>
      <c r="E189" s="34"/>
      <c r="F189" s="35"/>
      <c r="G189" s="42"/>
      <c r="H189" s="35"/>
      <c r="I189" s="35"/>
    </row>
    <row r="190" spans="1:9" ht="15" customHeight="1">
      <c r="A190" s="36"/>
      <c r="B190" s="165" t="s">
        <v>386</v>
      </c>
      <c r="C190" s="195"/>
      <c r="D190" s="196"/>
      <c r="E190" s="28">
        <v>97</v>
      </c>
      <c r="F190" s="19">
        <v>0</v>
      </c>
      <c r="G190" s="112">
        <v>0</v>
      </c>
      <c r="H190" s="19">
        <f>SUM(F190-G190)</f>
        <v>0</v>
      </c>
      <c r="I190" s="19">
        <v>0</v>
      </c>
    </row>
    <row r="191" spans="1:9" ht="15" customHeight="1">
      <c r="A191" s="20" t="s">
        <v>319</v>
      </c>
      <c r="B191" s="161" t="s">
        <v>320</v>
      </c>
      <c r="C191" s="162"/>
      <c r="D191" s="163"/>
      <c r="E191" s="26"/>
      <c r="F191" s="43"/>
      <c r="G191" s="56"/>
      <c r="H191" s="43"/>
      <c r="I191" s="43"/>
    </row>
    <row r="192" spans="1:9" ht="15" customHeight="1">
      <c r="A192" s="36"/>
      <c r="B192" s="165" t="s">
        <v>321</v>
      </c>
      <c r="C192" s="166"/>
      <c r="D192" s="140"/>
      <c r="E192" s="28">
        <v>98</v>
      </c>
      <c r="F192" s="51">
        <v>0</v>
      </c>
      <c r="G192" s="54">
        <v>0</v>
      </c>
      <c r="H192" s="51">
        <f>SUM(F192-G192)</f>
        <v>0</v>
      </c>
      <c r="I192" s="51">
        <v>0</v>
      </c>
    </row>
    <row r="193" spans="1:9" ht="15" customHeight="1">
      <c r="A193" s="26" t="s">
        <v>4</v>
      </c>
      <c r="B193" s="149" t="s">
        <v>387</v>
      </c>
      <c r="C193" s="162"/>
      <c r="D193" s="163"/>
      <c r="E193" s="26"/>
      <c r="F193" s="43"/>
      <c r="G193" s="56"/>
      <c r="H193" s="43"/>
      <c r="I193" s="43"/>
    </row>
    <row r="194" spans="1:9" ht="15" customHeight="1">
      <c r="A194" s="33"/>
      <c r="B194" s="146" t="s">
        <v>388</v>
      </c>
      <c r="C194" s="147"/>
      <c r="D194" s="148"/>
      <c r="E194" s="34"/>
      <c r="F194" s="48"/>
      <c r="G194" s="90"/>
      <c r="H194" s="48"/>
      <c r="I194" s="48"/>
    </row>
    <row r="195" spans="1:9" ht="15" customHeight="1">
      <c r="A195" s="36"/>
      <c r="B195" s="165" t="s">
        <v>389</v>
      </c>
      <c r="C195" s="166"/>
      <c r="D195" s="140"/>
      <c r="E195" s="28">
        <v>99</v>
      </c>
      <c r="F195" s="58">
        <f>SUM(F5+F9+F17+F25+F32+F55+F72+F78+F86+F92+F105+F117+F118+F131+F151+F180+F182)</f>
        <v>7632217</v>
      </c>
      <c r="G195" s="58">
        <f>SUM(G5+G9+G17+G25+G32+G55+G72+G78+G86+G92+G105+G117+G118+G131+G151+G180+G182)</f>
        <v>373671</v>
      </c>
      <c r="H195" s="58">
        <f>SUM(F195-G195)</f>
        <v>7258546</v>
      </c>
      <c r="I195" s="58">
        <f>SUM(I5+I9+I17+I25+I32+I55+I72+I78+I86+I92+I105+I117+I118+I131+I151+I180+I182)</f>
        <v>6424322</v>
      </c>
    </row>
    <row r="196" spans="1:9" ht="15" customHeight="1">
      <c r="A196" s="20" t="s">
        <v>21</v>
      </c>
      <c r="B196" s="154" t="s">
        <v>23</v>
      </c>
      <c r="C196" s="155"/>
      <c r="D196" s="156"/>
      <c r="E196" s="160" t="s">
        <v>24</v>
      </c>
      <c r="F196" s="143" t="s">
        <v>25</v>
      </c>
      <c r="G196" s="144"/>
      <c r="H196" s="145"/>
      <c r="I196" s="86" t="s">
        <v>26</v>
      </c>
    </row>
    <row r="197" spans="1:9" ht="15" customHeight="1">
      <c r="A197" s="36" t="s">
        <v>22</v>
      </c>
      <c r="B197" s="157"/>
      <c r="C197" s="158"/>
      <c r="D197" s="159"/>
      <c r="E197" s="160"/>
      <c r="F197" s="86" t="s">
        <v>27</v>
      </c>
      <c r="G197" s="114" t="s">
        <v>28</v>
      </c>
      <c r="H197" s="86" t="s">
        <v>29</v>
      </c>
      <c r="I197" s="86" t="s">
        <v>68</v>
      </c>
    </row>
    <row r="198" spans="1:9" ht="15" customHeight="1">
      <c r="A198" s="29" t="s">
        <v>2</v>
      </c>
      <c r="B198" s="164" t="s">
        <v>5</v>
      </c>
      <c r="C198" s="164"/>
      <c r="D198" s="164"/>
      <c r="E198" s="25" t="s">
        <v>30</v>
      </c>
      <c r="F198" s="86">
        <v>1</v>
      </c>
      <c r="G198" s="114">
        <v>2</v>
      </c>
      <c r="H198" s="86">
        <v>3</v>
      </c>
      <c r="I198" s="86">
        <v>4</v>
      </c>
    </row>
    <row r="199" spans="1:9" ht="15" customHeight="1">
      <c r="A199" s="25" t="s">
        <v>4</v>
      </c>
      <c r="B199" s="153" t="s">
        <v>31</v>
      </c>
      <c r="C199" s="153"/>
      <c r="D199" s="153"/>
      <c r="E199" s="25" t="s">
        <v>4</v>
      </c>
      <c r="F199" s="86" t="s">
        <v>4</v>
      </c>
      <c r="G199" s="114" t="s">
        <v>4</v>
      </c>
      <c r="H199" s="86" t="s">
        <v>4</v>
      </c>
      <c r="I199" s="86" t="s">
        <v>4</v>
      </c>
    </row>
    <row r="200" spans="1:9" ht="15" customHeight="1">
      <c r="A200" s="26" t="s">
        <v>4</v>
      </c>
      <c r="B200" s="141" t="s">
        <v>322</v>
      </c>
      <c r="C200" s="141"/>
      <c r="D200" s="141"/>
      <c r="E200" s="107"/>
      <c r="F200" s="81"/>
      <c r="G200" s="124"/>
      <c r="H200" s="81"/>
      <c r="I200" s="81"/>
    </row>
    <row r="201" spans="1:9" ht="15" customHeight="1">
      <c r="A201" s="28"/>
      <c r="B201" s="165" t="s">
        <v>393</v>
      </c>
      <c r="C201" s="166"/>
      <c r="D201" s="140"/>
      <c r="E201" s="108">
        <v>100</v>
      </c>
      <c r="F201" s="58">
        <f>SUM(F202:F235)</f>
        <v>1778880</v>
      </c>
      <c r="G201" s="58">
        <f>SUM(G202:G235)</f>
        <v>0</v>
      </c>
      <c r="H201" s="58">
        <f>SUM(F201-G201)</f>
        <v>1778880</v>
      </c>
      <c r="I201" s="58">
        <f>SUM(I202:I235)</f>
        <v>1398651</v>
      </c>
    </row>
    <row r="202" spans="1:9" ht="15" customHeight="1">
      <c r="A202" s="36" t="s">
        <v>206</v>
      </c>
      <c r="B202" s="165" t="s">
        <v>147</v>
      </c>
      <c r="C202" s="166"/>
      <c r="D202" s="140"/>
      <c r="E202" s="28">
        <v>101</v>
      </c>
      <c r="F202" s="51">
        <v>0</v>
      </c>
      <c r="G202" s="54">
        <v>0</v>
      </c>
      <c r="H202" s="51">
        <f>SUM(F202-G202)</f>
        <v>0</v>
      </c>
      <c r="I202" s="51">
        <v>0</v>
      </c>
    </row>
    <row r="203" spans="1:9" ht="15" customHeight="1">
      <c r="A203" s="36" t="s">
        <v>38</v>
      </c>
      <c r="B203" s="165" t="s">
        <v>158</v>
      </c>
      <c r="C203" s="166"/>
      <c r="D203" s="140"/>
      <c r="E203" s="28">
        <v>102</v>
      </c>
      <c r="F203" s="51">
        <v>0</v>
      </c>
      <c r="G203" s="54">
        <v>0</v>
      </c>
      <c r="H203" s="51">
        <f>SUM(F203-G203)</f>
        <v>0</v>
      </c>
      <c r="I203" s="51">
        <v>0</v>
      </c>
    </row>
    <row r="204" spans="1:9" ht="15" customHeight="1">
      <c r="A204" s="33" t="s">
        <v>46</v>
      </c>
      <c r="B204" s="199" t="s">
        <v>323</v>
      </c>
      <c r="C204" s="201"/>
      <c r="D204" s="201"/>
      <c r="E204" s="34"/>
      <c r="F204" s="48"/>
      <c r="G204" s="90"/>
      <c r="H204" s="48"/>
      <c r="I204" s="48"/>
    </row>
    <row r="205" spans="1:9" ht="15" customHeight="1">
      <c r="A205" s="36"/>
      <c r="B205" s="192" t="s">
        <v>474</v>
      </c>
      <c r="C205" s="208"/>
      <c r="D205" s="208"/>
      <c r="E205" s="28">
        <v>103</v>
      </c>
      <c r="F205" s="51">
        <v>0</v>
      </c>
      <c r="G205" s="54">
        <v>0</v>
      </c>
      <c r="H205" s="51">
        <f>SUM(F205-G205)</f>
        <v>0</v>
      </c>
      <c r="I205" s="51">
        <v>0</v>
      </c>
    </row>
    <row r="206" spans="1:9" ht="15" customHeight="1">
      <c r="A206" s="29" t="s">
        <v>49</v>
      </c>
      <c r="B206" s="197" t="s">
        <v>149</v>
      </c>
      <c r="C206" s="202"/>
      <c r="D206" s="202"/>
      <c r="E206" s="25">
        <v>104</v>
      </c>
      <c r="F206" s="55">
        <v>0</v>
      </c>
      <c r="G206" s="126">
        <v>0</v>
      </c>
      <c r="H206" s="51">
        <f>SUM(F206-G206)</f>
        <v>0</v>
      </c>
      <c r="I206" s="55">
        <v>0</v>
      </c>
    </row>
    <row r="207" spans="1:9" ht="15" customHeight="1">
      <c r="A207" s="20" t="s">
        <v>54</v>
      </c>
      <c r="B207" s="198" t="s">
        <v>150</v>
      </c>
      <c r="C207" s="141"/>
      <c r="D207" s="141"/>
      <c r="E207" s="26">
        <v>105</v>
      </c>
      <c r="F207" s="55">
        <v>326645</v>
      </c>
      <c r="G207" s="126">
        <v>0</v>
      </c>
      <c r="H207" s="55">
        <f>SUM(F207-G207)</f>
        <v>326645</v>
      </c>
      <c r="I207" s="43">
        <v>564082</v>
      </c>
    </row>
    <row r="208" spans="1:9" ht="15" customHeight="1">
      <c r="A208" s="20" t="s">
        <v>62</v>
      </c>
      <c r="B208" s="198" t="s">
        <v>371</v>
      </c>
      <c r="C208" s="141"/>
      <c r="D208" s="141"/>
      <c r="E208" s="26">
        <v>106</v>
      </c>
      <c r="F208" s="55">
        <v>0</v>
      </c>
      <c r="G208" s="126">
        <v>0</v>
      </c>
      <c r="H208" s="55">
        <f>SUM(F208-G208)</f>
        <v>0</v>
      </c>
      <c r="I208" s="43">
        <v>0</v>
      </c>
    </row>
    <row r="209" spans="1:9" ht="15" customHeight="1">
      <c r="A209" s="20" t="s">
        <v>65</v>
      </c>
      <c r="B209" s="198" t="s">
        <v>148</v>
      </c>
      <c r="C209" s="141"/>
      <c r="D209" s="141"/>
      <c r="E209" s="26"/>
      <c r="F209" s="43"/>
      <c r="G209" s="56"/>
      <c r="H209" s="43"/>
      <c r="I209" s="43"/>
    </row>
    <row r="210" spans="1:9" ht="15" customHeight="1">
      <c r="A210" s="36"/>
      <c r="B210" s="192" t="s">
        <v>151</v>
      </c>
      <c r="C210" s="208"/>
      <c r="D210" s="208"/>
      <c r="E210" s="28">
        <v>107</v>
      </c>
      <c r="F210" s="51">
        <v>0</v>
      </c>
      <c r="G210" s="54">
        <v>0</v>
      </c>
      <c r="H210" s="51">
        <f>SUM(F210-G210)</f>
        <v>0</v>
      </c>
      <c r="I210" s="51">
        <v>0</v>
      </c>
    </row>
    <row r="211" spans="1:9" ht="15" customHeight="1">
      <c r="A211" s="20" t="s">
        <v>69</v>
      </c>
      <c r="B211" s="198" t="s">
        <v>152</v>
      </c>
      <c r="C211" s="141"/>
      <c r="D211" s="141"/>
      <c r="E211" s="26"/>
      <c r="F211" s="43"/>
      <c r="G211" s="56"/>
      <c r="H211" s="43"/>
      <c r="I211" s="43"/>
    </row>
    <row r="212" spans="1:9" ht="15" customHeight="1">
      <c r="A212" s="36"/>
      <c r="B212" s="192" t="s">
        <v>153</v>
      </c>
      <c r="C212" s="208"/>
      <c r="D212" s="208"/>
      <c r="E212" s="28">
        <v>108</v>
      </c>
      <c r="F212" s="51">
        <v>0</v>
      </c>
      <c r="G212" s="54">
        <v>0</v>
      </c>
      <c r="H212" s="51">
        <f>SUM(F212-G212)</f>
        <v>0</v>
      </c>
      <c r="I212" s="51">
        <v>0</v>
      </c>
    </row>
    <row r="213" spans="1:9" ht="15" customHeight="1">
      <c r="A213" s="20" t="s">
        <v>75</v>
      </c>
      <c r="B213" s="198" t="s">
        <v>152</v>
      </c>
      <c r="C213" s="141"/>
      <c r="D213" s="141"/>
      <c r="E213" s="26"/>
      <c r="F213" s="43"/>
      <c r="G213" s="56"/>
      <c r="H213" s="43"/>
      <c r="I213" s="43"/>
    </row>
    <row r="214" spans="1:9" ht="15" customHeight="1">
      <c r="A214" s="36"/>
      <c r="B214" s="192" t="s">
        <v>154</v>
      </c>
      <c r="C214" s="208"/>
      <c r="D214" s="208"/>
      <c r="E214" s="28">
        <v>109</v>
      </c>
      <c r="F214" s="51">
        <v>0</v>
      </c>
      <c r="G214" s="54">
        <v>0</v>
      </c>
      <c r="H214" s="51">
        <f>SUM(F214-G214)</f>
        <v>0</v>
      </c>
      <c r="I214" s="51">
        <v>0</v>
      </c>
    </row>
    <row r="215" spans="1:9" ht="15" customHeight="1">
      <c r="A215" s="20" t="s">
        <v>79</v>
      </c>
      <c r="B215" s="198" t="s">
        <v>152</v>
      </c>
      <c r="C215" s="141"/>
      <c r="D215" s="141"/>
      <c r="E215" s="26"/>
      <c r="F215" s="43"/>
      <c r="G215" s="56"/>
      <c r="H215" s="43"/>
      <c r="I215" s="43"/>
    </row>
    <row r="216" spans="1:9" ht="15" customHeight="1">
      <c r="A216" s="36"/>
      <c r="B216" s="192" t="s">
        <v>157</v>
      </c>
      <c r="C216" s="208"/>
      <c r="D216" s="208"/>
      <c r="E216" s="28">
        <v>110</v>
      </c>
      <c r="F216" s="51">
        <v>0</v>
      </c>
      <c r="G216" s="54">
        <v>0</v>
      </c>
      <c r="H216" s="51">
        <f>SUM(F216-G216)</f>
        <v>0</v>
      </c>
      <c r="I216" s="51">
        <v>0</v>
      </c>
    </row>
    <row r="217" spans="1:9" ht="15" customHeight="1">
      <c r="A217" s="20" t="s">
        <v>87</v>
      </c>
      <c r="B217" s="198" t="s">
        <v>155</v>
      </c>
      <c r="C217" s="141"/>
      <c r="D217" s="141"/>
      <c r="E217" s="26"/>
      <c r="F217" s="43"/>
      <c r="G217" s="56"/>
      <c r="H217" s="43"/>
      <c r="I217" s="43"/>
    </row>
    <row r="218" spans="1:9" ht="15" customHeight="1">
      <c r="A218" s="36"/>
      <c r="B218" s="192" t="s">
        <v>156</v>
      </c>
      <c r="C218" s="208"/>
      <c r="D218" s="208"/>
      <c r="E218" s="28">
        <v>111</v>
      </c>
      <c r="F218" s="51">
        <v>0</v>
      </c>
      <c r="G218" s="54">
        <v>0</v>
      </c>
      <c r="H218" s="51">
        <f>SUM(F218-G218)</f>
        <v>0</v>
      </c>
      <c r="I218" s="51">
        <v>0</v>
      </c>
    </row>
    <row r="219" spans="1:9" ht="15" customHeight="1">
      <c r="A219" s="20" t="s">
        <v>91</v>
      </c>
      <c r="B219" s="198" t="s">
        <v>155</v>
      </c>
      <c r="C219" s="141"/>
      <c r="D219" s="141"/>
      <c r="E219" s="26"/>
      <c r="F219" s="43"/>
      <c r="G219" s="56"/>
      <c r="H219" s="43"/>
      <c r="I219" s="43"/>
    </row>
    <row r="220" spans="1:9" ht="15" customHeight="1">
      <c r="A220" s="36"/>
      <c r="B220" s="192" t="s">
        <v>159</v>
      </c>
      <c r="C220" s="208"/>
      <c r="D220" s="208"/>
      <c r="E220" s="28">
        <v>112</v>
      </c>
      <c r="F220" s="51">
        <v>0</v>
      </c>
      <c r="G220" s="54">
        <v>0</v>
      </c>
      <c r="H220" s="51">
        <f>SUM(F220-G220)</f>
        <v>0</v>
      </c>
      <c r="I220" s="51">
        <v>0</v>
      </c>
    </row>
    <row r="221" spans="1:9" ht="15" customHeight="1">
      <c r="A221" s="20" t="s">
        <v>93</v>
      </c>
      <c r="B221" s="198" t="s">
        <v>155</v>
      </c>
      <c r="C221" s="141"/>
      <c r="D221" s="141"/>
      <c r="E221" s="26"/>
      <c r="F221" s="43"/>
      <c r="G221" s="56"/>
      <c r="H221" s="43"/>
      <c r="I221" s="43"/>
    </row>
    <row r="222" spans="1:9" ht="15" customHeight="1">
      <c r="A222" s="36"/>
      <c r="B222" s="192" t="s">
        <v>162</v>
      </c>
      <c r="C222" s="208"/>
      <c r="D222" s="208"/>
      <c r="E222" s="28">
        <v>113</v>
      </c>
      <c r="F222" s="51">
        <v>0</v>
      </c>
      <c r="G222" s="54">
        <v>0</v>
      </c>
      <c r="H222" s="51">
        <f aca="true" t="shared" si="1" ref="H222:H227">SUM(F222-G222)</f>
        <v>0</v>
      </c>
      <c r="I222" s="51">
        <v>0</v>
      </c>
    </row>
    <row r="223" spans="1:9" ht="15" customHeight="1">
      <c r="A223" s="29" t="s">
        <v>99</v>
      </c>
      <c r="B223" s="198" t="s">
        <v>160</v>
      </c>
      <c r="C223" s="141"/>
      <c r="D223" s="141"/>
      <c r="E223" s="25">
        <v>114</v>
      </c>
      <c r="F223" s="55">
        <v>0</v>
      </c>
      <c r="G223" s="126">
        <v>0</v>
      </c>
      <c r="H223" s="51">
        <f t="shared" si="1"/>
        <v>0</v>
      </c>
      <c r="I223" s="55">
        <v>0</v>
      </c>
    </row>
    <row r="224" spans="1:9" ht="15" customHeight="1">
      <c r="A224" s="29" t="s">
        <v>110</v>
      </c>
      <c r="B224" s="197" t="s">
        <v>161</v>
      </c>
      <c r="C224" s="202"/>
      <c r="D224" s="202"/>
      <c r="E224" s="25">
        <v>115</v>
      </c>
      <c r="F224" s="55">
        <v>0</v>
      </c>
      <c r="G224" s="126">
        <v>0</v>
      </c>
      <c r="H224" s="51">
        <f t="shared" si="1"/>
        <v>0</v>
      </c>
      <c r="I224" s="55">
        <v>0</v>
      </c>
    </row>
    <row r="225" spans="1:9" ht="15" customHeight="1">
      <c r="A225" s="29" t="s">
        <v>122</v>
      </c>
      <c r="B225" s="197" t="s">
        <v>163</v>
      </c>
      <c r="C225" s="202"/>
      <c r="D225" s="202"/>
      <c r="E225" s="25">
        <v>116</v>
      </c>
      <c r="F225" s="55">
        <v>0</v>
      </c>
      <c r="G225" s="126">
        <v>0</v>
      </c>
      <c r="H225" s="51">
        <f t="shared" si="1"/>
        <v>0</v>
      </c>
      <c r="I225" s="55">
        <v>0</v>
      </c>
    </row>
    <row r="226" spans="1:9" ht="15" customHeight="1">
      <c r="A226" s="29" t="s">
        <v>129</v>
      </c>
      <c r="B226" s="197" t="s">
        <v>164</v>
      </c>
      <c r="C226" s="202"/>
      <c r="D226" s="202"/>
      <c r="E226" s="25">
        <v>117</v>
      </c>
      <c r="F226" s="55">
        <v>0</v>
      </c>
      <c r="G226" s="126">
        <v>0</v>
      </c>
      <c r="H226" s="51">
        <f t="shared" si="1"/>
        <v>0</v>
      </c>
      <c r="I226" s="55">
        <v>0</v>
      </c>
    </row>
    <row r="227" spans="1:9" ht="15" customHeight="1">
      <c r="A227" s="29" t="s">
        <v>137</v>
      </c>
      <c r="B227" s="197" t="s">
        <v>165</v>
      </c>
      <c r="C227" s="202"/>
      <c r="D227" s="202"/>
      <c r="E227" s="25">
        <v>118</v>
      </c>
      <c r="F227" s="55">
        <v>0</v>
      </c>
      <c r="G227" s="126">
        <v>0</v>
      </c>
      <c r="H227" s="51">
        <f t="shared" si="1"/>
        <v>0</v>
      </c>
      <c r="I227" s="55">
        <v>25270</v>
      </c>
    </row>
    <row r="228" spans="1:9" ht="15" customHeight="1">
      <c r="A228" s="36" t="s">
        <v>138</v>
      </c>
      <c r="B228" s="192" t="s">
        <v>475</v>
      </c>
      <c r="C228" s="208"/>
      <c r="D228" s="208"/>
      <c r="E228" s="28">
        <v>119</v>
      </c>
      <c r="F228" s="51">
        <v>0</v>
      </c>
      <c r="G228" s="54">
        <v>0</v>
      </c>
      <c r="H228" s="51">
        <f>SUM(F228-G228)</f>
        <v>0</v>
      </c>
      <c r="I228" s="51">
        <v>0</v>
      </c>
    </row>
    <row r="229" spans="1:9" ht="15" customHeight="1">
      <c r="A229" s="36" t="s">
        <v>140</v>
      </c>
      <c r="B229" s="192" t="s">
        <v>372</v>
      </c>
      <c r="C229" s="208"/>
      <c r="D229" s="208"/>
      <c r="E229" s="28">
        <v>120</v>
      </c>
      <c r="F229" s="51">
        <v>544761</v>
      </c>
      <c r="G229" s="54">
        <v>0</v>
      </c>
      <c r="H229" s="51">
        <f>SUM(F229-G229)</f>
        <v>544761</v>
      </c>
      <c r="I229" s="51">
        <v>230000</v>
      </c>
    </row>
    <row r="230" spans="1:9" ht="15" customHeight="1">
      <c r="A230" s="20" t="s">
        <v>207</v>
      </c>
      <c r="B230" s="198" t="s">
        <v>373</v>
      </c>
      <c r="C230" s="141"/>
      <c r="D230" s="141"/>
      <c r="E230" s="26"/>
      <c r="F230" s="43"/>
      <c r="G230" s="56"/>
      <c r="H230" s="43"/>
      <c r="I230" s="43"/>
    </row>
    <row r="231" spans="1:9" ht="15" customHeight="1">
      <c r="A231" s="36"/>
      <c r="B231" s="192" t="s">
        <v>166</v>
      </c>
      <c r="C231" s="208"/>
      <c r="D231" s="208"/>
      <c r="E231" s="28">
        <v>121</v>
      </c>
      <c r="F231" s="51">
        <v>0</v>
      </c>
      <c r="G231" s="54">
        <v>0</v>
      </c>
      <c r="H231" s="51">
        <f>SUM(F231-G231)</f>
        <v>0</v>
      </c>
      <c r="I231" s="51">
        <v>0</v>
      </c>
    </row>
    <row r="232" spans="1:9" ht="15" customHeight="1">
      <c r="A232" s="29" t="s">
        <v>208</v>
      </c>
      <c r="B232" s="197" t="s">
        <v>167</v>
      </c>
      <c r="C232" s="197"/>
      <c r="D232" s="197"/>
      <c r="E232" s="25">
        <v>122</v>
      </c>
      <c r="F232" s="55">
        <v>0</v>
      </c>
      <c r="G232" s="126">
        <v>0</v>
      </c>
      <c r="H232" s="55">
        <f>SUM(F232-G232)</f>
        <v>0</v>
      </c>
      <c r="I232" s="55">
        <v>0</v>
      </c>
    </row>
    <row r="233" spans="1:9" ht="15" customHeight="1">
      <c r="A233" s="29" t="s">
        <v>209</v>
      </c>
      <c r="B233" s="197" t="s">
        <v>476</v>
      </c>
      <c r="C233" s="202"/>
      <c r="D233" s="202"/>
      <c r="E233" s="25">
        <v>123</v>
      </c>
      <c r="F233" s="55">
        <v>12848</v>
      </c>
      <c r="G233" s="126">
        <v>0</v>
      </c>
      <c r="H233" s="55">
        <f>SUM(F233-G233)</f>
        <v>12848</v>
      </c>
      <c r="I233" s="55">
        <v>12612</v>
      </c>
    </row>
    <row r="234" spans="1:9" ht="15" customHeight="1">
      <c r="A234" s="29" t="s">
        <v>210</v>
      </c>
      <c r="B234" s="197" t="s">
        <v>477</v>
      </c>
      <c r="C234" s="197"/>
      <c r="D234" s="197"/>
      <c r="E234" s="25">
        <v>124</v>
      </c>
      <c r="F234" s="55">
        <v>0</v>
      </c>
      <c r="G234" s="126">
        <v>0</v>
      </c>
      <c r="H234" s="55">
        <f>SUM(F234-G234)</f>
        <v>0</v>
      </c>
      <c r="I234" s="55">
        <v>0</v>
      </c>
    </row>
    <row r="235" spans="1:9" ht="15" customHeight="1">
      <c r="A235" s="29" t="s">
        <v>374</v>
      </c>
      <c r="B235" s="197" t="s">
        <v>478</v>
      </c>
      <c r="C235" s="202"/>
      <c r="D235" s="202"/>
      <c r="E235" s="25">
        <v>125</v>
      </c>
      <c r="F235" s="55">
        <v>894626</v>
      </c>
      <c r="G235" s="126">
        <v>0</v>
      </c>
      <c r="H235" s="55">
        <f>SUM(F235-G235)</f>
        <v>894626</v>
      </c>
      <c r="I235" s="55">
        <v>566687</v>
      </c>
    </row>
    <row r="236" spans="1:9" ht="15" customHeight="1">
      <c r="A236" s="100"/>
      <c r="B236" s="197" t="s">
        <v>375</v>
      </c>
      <c r="C236" s="197"/>
      <c r="D236" s="197"/>
      <c r="E236" s="25">
        <v>998</v>
      </c>
      <c r="F236" s="61">
        <f>SUM(F5:F49,F55:F98,F104:F145,F150:F195,F200:F235)</f>
        <v>26472124</v>
      </c>
      <c r="G236" s="61">
        <f>SUM(G5:G49,G55:G98,G104:G145,G150:G195,G200:G235)</f>
        <v>1111542</v>
      </c>
      <c r="H236" s="61">
        <f>SUM(H5:H49,H55:H98,H104:H145,H150:H195,H200:H235)</f>
        <v>25360582</v>
      </c>
      <c r="I236" s="61">
        <f>SUM(I5:I49,I55:I98,I104:I145,I150:I195,I200:I235)</f>
        <v>22138801</v>
      </c>
    </row>
    <row r="237" spans="5:9" ht="15" customHeight="1">
      <c r="E237" s="104"/>
      <c r="F237" s="53"/>
      <c r="G237" s="53"/>
      <c r="H237" s="53"/>
      <c r="I237" s="53"/>
    </row>
    <row r="238" spans="6:9" ht="15" customHeight="1">
      <c r="F238" s="53"/>
      <c r="G238" s="53"/>
      <c r="H238" s="53"/>
      <c r="I238" s="53"/>
    </row>
    <row r="239" spans="6:9" ht="15" customHeight="1">
      <c r="F239" s="53"/>
      <c r="G239" s="53"/>
      <c r="H239" s="53"/>
      <c r="I239" s="53"/>
    </row>
    <row r="240" spans="6:9" ht="15" customHeight="1">
      <c r="F240" s="53"/>
      <c r="G240" s="53"/>
      <c r="H240" s="53"/>
      <c r="I240" s="53"/>
    </row>
    <row r="241" spans="6:9" ht="15" customHeight="1">
      <c r="F241" s="53"/>
      <c r="G241" s="53"/>
      <c r="H241" s="53"/>
      <c r="I241" s="53"/>
    </row>
    <row r="242" spans="6:9" ht="15" customHeight="1">
      <c r="F242" s="53"/>
      <c r="G242" s="53"/>
      <c r="H242" s="53"/>
      <c r="I242" s="53"/>
    </row>
    <row r="243" spans="6:9" ht="15" customHeight="1">
      <c r="F243" s="53"/>
      <c r="G243" s="53"/>
      <c r="H243" s="53"/>
      <c r="I243" s="53"/>
    </row>
    <row r="244" spans="6:9" ht="15" customHeight="1">
      <c r="F244" s="53"/>
      <c r="G244" s="53"/>
      <c r="H244" s="53"/>
      <c r="I244" s="53"/>
    </row>
    <row r="245" spans="6:9" ht="15" customHeight="1">
      <c r="F245" s="53"/>
      <c r="G245" s="53"/>
      <c r="H245" s="53"/>
      <c r="I245" s="53"/>
    </row>
    <row r="246" spans="6:9" ht="15" customHeight="1">
      <c r="F246" s="53"/>
      <c r="G246" s="53"/>
      <c r="H246" s="53"/>
      <c r="I246" s="53"/>
    </row>
    <row r="247" spans="6:9" ht="15" customHeight="1">
      <c r="F247" s="53"/>
      <c r="G247" s="53"/>
      <c r="H247" s="53"/>
      <c r="I247" s="53"/>
    </row>
    <row r="248" spans="6:9" ht="15" customHeight="1">
      <c r="F248" s="53"/>
      <c r="G248" s="53"/>
      <c r="H248" s="53"/>
      <c r="I248" s="53"/>
    </row>
    <row r="249" spans="6:9" ht="15" customHeight="1">
      <c r="F249" s="53"/>
      <c r="G249" s="53"/>
      <c r="H249" s="53"/>
      <c r="I249" s="53"/>
    </row>
    <row r="250" spans="6:9" ht="15" customHeight="1">
      <c r="F250" s="53"/>
      <c r="G250" s="53"/>
      <c r="H250" s="53"/>
      <c r="I250" s="53"/>
    </row>
    <row r="251" spans="6:9" ht="15" customHeight="1">
      <c r="F251" s="53"/>
      <c r="G251" s="53"/>
      <c r="H251" s="53"/>
      <c r="I251" s="53"/>
    </row>
    <row r="252" spans="6:9" ht="15" customHeight="1">
      <c r="F252" s="53"/>
      <c r="G252" s="53"/>
      <c r="H252" s="53"/>
      <c r="I252" s="53"/>
    </row>
    <row r="253" spans="6:9" ht="15" customHeight="1">
      <c r="F253" s="53"/>
      <c r="G253" s="53"/>
      <c r="H253" s="53"/>
      <c r="I253" s="53"/>
    </row>
    <row r="254" spans="6:9" ht="15" customHeight="1">
      <c r="F254" s="53"/>
      <c r="G254" s="53"/>
      <c r="H254" s="53"/>
      <c r="I254" s="53"/>
    </row>
    <row r="255" spans="6:9" ht="15" customHeight="1">
      <c r="F255" s="53"/>
      <c r="G255" s="53"/>
      <c r="H255" s="53"/>
      <c r="I255" s="53"/>
    </row>
    <row r="256" spans="6:9" ht="15" customHeight="1">
      <c r="F256" s="53"/>
      <c r="G256" s="53"/>
      <c r="H256" s="53"/>
      <c r="I256" s="53"/>
    </row>
  </sheetData>
  <mergeCells count="264">
    <mergeCell ref="B184:D184"/>
    <mergeCell ref="B189:D189"/>
    <mergeCell ref="B169:D169"/>
    <mergeCell ref="B159:D159"/>
    <mergeCell ref="B160:D160"/>
    <mergeCell ref="B162:D162"/>
    <mergeCell ref="B170:D170"/>
    <mergeCell ref="B182:D182"/>
    <mergeCell ref="B178:D178"/>
    <mergeCell ref="B179:D179"/>
    <mergeCell ref="E196:E197"/>
    <mergeCell ref="F196:H196"/>
    <mergeCell ref="B198:D198"/>
    <mergeCell ref="B199:D199"/>
    <mergeCell ref="B196:D197"/>
    <mergeCell ref="F146:H146"/>
    <mergeCell ref="B104:D104"/>
    <mergeCell ref="B139:D139"/>
    <mergeCell ref="F136:F137"/>
    <mergeCell ref="H136:H137"/>
    <mergeCell ref="F124:F125"/>
    <mergeCell ref="H124:H125"/>
    <mergeCell ref="E136:E137"/>
    <mergeCell ref="E118:E119"/>
    <mergeCell ref="E120:E121"/>
    <mergeCell ref="B40:D40"/>
    <mergeCell ref="B34:D34"/>
    <mergeCell ref="B146:D147"/>
    <mergeCell ref="E146:E147"/>
    <mergeCell ref="E124:E125"/>
    <mergeCell ref="E131:E132"/>
    <mergeCell ref="E134:E135"/>
    <mergeCell ref="E122:E123"/>
    <mergeCell ref="B43:D43"/>
    <mergeCell ref="B46:D46"/>
    <mergeCell ref="B35:D35"/>
    <mergeCell ref="B36:D36"/>
    <mergeCell ref="B38:D38"/>
    <mergeCell ref="B39:D39"/>
    <mergeCell ref="B37:D37"/>
    <mergeCell ref="B41:D41"/>
    <mergeCell ref="B42:D42"/>
    <mergeCell ref="B137:D137"/>
    <mergeCell ref="B133:D133"/>
    <mergeCell ref="B120:D120"/>
    <mergeCell ref="B103:D103"/>
    <mergeCell ref="B49:D49"/>
    <mergeCell ref="B54:D54"/>
    <mergeCell ref="B55:D55"/>
    <mergeCell ref="B44:D44"/>
    <mergeCell ref="B164:D164"/>
    <mergeCell ref="B167:D167"/>
    <mergeCell ref="B168:D168"/>
    <mergeCell ref="B177:D177"/>
    <mergeCell ref="B175:D175"/>
    <mergeCell ref="B165:D165"/>
    <mergeCell ref="B171:D171"/>
    <mergeCell ref="B158:D158"/>
    <mergeCell ref="B152:D152"/>
    <mergeCell ref="B155:D155"/>
    <mergeCell ref="B151:D151"/>
    <mergeCell ref="B153:D153"/>
    <mergeCell ref="B156:D156"/>
    <mergeCell ref="B157:D157"/>
    <mergeCell ref="B138:D138"/>
    <mergeCell ref="B136:D136"/>
    <mergeCell ref="B140:D140"/>
    <mergeCell ref="B154:D154"/>
    <mergeCell ref="B143:D143"/>
    <mergeCell ref="B144:D144"/>
    <mergeCell ref="B150:D150"/>
    <mergeCell ref="B141:D141"/>
    <mergeCell ref="B142:D142"/>
    <mergeCell ref="B148:D148"/>
    <mergeCell ref="B149:D149"/>
    <mergeCell ref="H118:H119"/>
    <mergeCell ref="I118:I119"/>
    <mergeCell ref="B71:D71"/>
    <mergeCell ref="B91:D91"/>
    <mergeCell ref="B80:D80"/>
    <mergeCell ref="B82:D82"/>
    <mergeCell ref="B77:D77"/>
    <mergeCell ref="B83:D83"/>
    <mergeCell ref="B93:D93"/>
    <mergeCell ref="F120:F121"/>
    <mergeCell ref="H120:H121"/>
    <mergeCell ref="I120:I121"/>
    <mergeCell ref="B72:D72"/>
    <mergeCell ref="B73:D73"/>
    <mergeCell ref="B74:D74"/>
    <mergeCell ref="B79:D79"/>
    <mergeCell ref="B76:D76"/>
    <mergeCell ref="B75:D75"/>
    <mergeCell ref="B78:D78"/>
    <mergeCell ref="I122:I123"/>
    <mergeCell ref="B233:D233"/>
    <mergeCell ref="B234:D234"/>
    <mergeCell ref="B224:D224"/>
    <mergeCell ref="B222:D222"/>
    <mergeCell ref="B223:D223"/>
    <mergeCell ref="B220:D220"/>
    <mergeCell ref="B221:D221"/>
    <mergeCell ref="B228:D228"/>
    <mergeCell ref="I136:I137"/>
    <mergeCell ref="B229:D229"/>
    <mergeCell ref="B227:D227"/>
    <mergeCell ref="I124:I125"/>
    <mergeCell ref="F131:F132"/>
    <mergeCell ref="H131:H132"/>
    <mergeCell ref="I131:I132"/>
    <mergeCell ref="F134:F135"/>
    <mergeCell ref="H134:H135"/>
    <mergeCell ref="I134:I135"/>
    <mergeCell ref="B145:D145"/>
    <mergeCell ref="B235:D235"/>
    <mergeCell ref="B236:D236"/>
    <mergeCell ref="B232:D232"/>
    <mergeCell ref="B230:D230"/>
    <mergeCell ref="B231:D231"/>
    <mergeCell ref="B204:D204"/>
    <mergeCell ref="B205:D205"/>
    <mergeCell ref="B226:D226"/>
    <mergeCell ref="B215:D215"/>
    <mergeCell ref="B216:D216"/>
    <mergeCell ref="B217:D217"/>
    <mergeCell ref="B218:D218"/>
    <mergeCell ref="B225:D225"/>
    <mergeCell ref="B219:D219"/>
    <mergeCell ref="B207:D207"/>
    <mergeCell ref="B214:D214"/>
    <mergeCell ref="B206:D206"/>
    <mergeCell ref="B208:D208"/>
    <mergeCell ref="B209:D209"/>
    <mergeCell ref="B210:D210"/>
    <mergeCell ref="B211:D211"/>
    <mergeCell ref="B212:D212"/>
    <mergeCell ref="B203:D203"/>
    <mergeCell ref="B213:D213"/>
    <mergeCell ref="B194:D194"/>
    <mergeCell ref="B185:D185"/>
    <mergeCell ref="B186:D186"/>
    <mergeCell ref="B187:D187"/>
    <mergeCell ref="B202:D202"/>
    <mergeCell ref="B200:D200"/>
    <mergeCell ref="B195:D195"/>
    <mergeCell ref="B201:D201"/>
    <mergeCell ref="B161:D161"/>
    <mergeCell ref="B191:D191"/>
    <mergeCell ref="B193:D193"/>
    <mergeCell ref="B188:D188"/>
    <mergeCell ref="B192:D192"/>
    <mergeCell ref="B190:D190"/>
    <mergeCell ref="B163:D163"/>
    <mergeCell ref="B180:D180"/>
    <mergeCell ref="B183:D183"/>
    <mergeCell ref="B166:D166"/>
    <mergeCell ref="B181:D181"/>
    <mergeCell ref="B172:D172"/>
    <mergeCell ref="B173:D173"/>
    <mergeCell ref="B174:D174"/>
    <mergeCell ref="B176:D176"/>
    <mergeCell ref="B19:D19"/>
    <mergeCell ref="B27:D27"/>
    <mergeCell ref="B30:D30"/>
    <mergeCell ref="B25:D25"/>
    <mergeCell ref="B20:D20"/>
    <mergeCell ref="B26:D26"/>
    <mergeCell ref="B21:D21"/>
    <mergeCell ref="B22:D22"/>
    <mergeCell ref="B23:D23"/>
    <mergeCell ref="B24:D24"/>
    <mergeCell ref="B5:D5"/>
    <mergeCell ref="B6:D6"/>
    <mergeCell ref="B10:D10"/>
    <mergeCell ref="B11:D11"/>
    <mergeCell ref="B18:D18"/>
    <mergeCell ref="B7:D7"/>
    <mergeCell ref="B8:D8"/>
    <mergeCell ref="B9:D9"/>
    <mergeCell ref="B17:D17"/>
    <mergeCell ref="B14:D14"/>
    <mergeCell ref="B15:D15"/>
    <mergeCell ref="B12:D12"/>
    <mergeCell ref="B13:D13"/>
    <mergeCell ref="B16:D16"/>
    <mergeCell ref="B32:D32"/>
    <mergeCell ref="B33:D33"/>
    <mergeCell ref="B31:D31"/>
    <mergeCell ref="B28:D28"/>
    <mergeCell ref="B29:D29"/>
    <mergeCell ref="B45:D45"/>
    <mergeCell ref="B48:D48"/>
    <mergeCell ref="B52:D52"/>
    <mergeCell ref="B53:D53"/>
    <mergeCell ref="B50:D51"/>
    <mergeCell ref="B47:D47"/>
    <mergeCell ref="B56:D56"/>
    <mergeCell ref="B57:D57"/>
    <mergeCell ref="B59:D59"/>
    <mergeCell ref="B61:D61"/>
    <mergeCell ref="B58:D58"/>
    <mergeCell ref="B60:D60"/>
    <mergeCell ref="B62:D62"/>
    <mergeCell ref="B67:D67"/>
    <mergeCell ref="B70:D70"/>
    <mergeCell ref="B69:D69"/>
    <mergeCell ref="B68:D68"/>
    <mergeCell ref="B65:D65"/>
    <mergeCell ref="B63:D63"/>
    <mergeCell ref="B64:D64"/>
    <mergeCell ref="B66:D66"/>
    <mergeCell ref="B84:D84"/>
    <mergeCell ref="B81:D81"/>
    <mergeCell ref="B88:D88"/>
    <mergeCell ref="B89:D89"/>
    <mergeCell ref="B90:D90"/>
    <mergeCell ref="B130:D130"/>
    <mergeCell ref="B132:D132"/>
    <mergeCell ref="B127:D127"/>
    <mergeCell ref="B126:D126"/>
    <mergeCell ref="B128:D128"/>
    <mergeCell ref="B129:D129"/>
    <mergeCell ref="B121:D121"/>
    <mergeCell ref="B110:D110"/>
    <mergeCell ref="B114:D114"/>
    <mergeCell ref="F122:F123"/>
    <mergeCell ref="B125:D125"/>
    <mergeCell ref="B124:D124"/>
    <mergeCell ref="H122:H123"/>
    <mergeCell ref="B115:D115"/>
    <mergeCell ref="B111:D111"/>
    <mergeCell ref="B112:D112"/>
    <mergeCell ref="B113:D113"/>
    <mergeCell ref="B116:D116"/>
    <mergeCell ref="B117:D117"/>
    <mergeCell ref="B118:D118"/>
    <mergeCell ref="F118:F119"/>
    <mergeCell ref="B119:D119"/>
    <mergeCell ref="B106:D106"/>
    <mergeCell ref="B108:D108"/>
    <mergeCell ref="B109:D109"/>
    <mergeCell ref="B107:D107"/>
    <mergeCell ref="B102:D102"/>
    <mergeCell ref="B96:D96"/>
    <mergeCell ref="B97:D97"/>
    <mergeCell ref="B105:D105"/>
    <mergeCell ref="B101:D101"/>
    <mergeCell ref="B99:D100"/>
    <mergeCell ref="B98:D98"/>
    <mergeCell ref="F1:H1"/>
    <mergeCell ref="E99:E100"/>
    <mergeCell ref="F99:H99"/>
    <mergeCell ref="E50:E51"/>
    <mergeCell ref="F50:H50"/>
    <mergeCell ref="B4:D4"/>
    <mergeCell ref="B1:D2"/>
    <mergeCell ref="E1:E2"/>
    <mergeCell ref="B95:D95"/>
    <mergeCell ref="B3:D3"/>
    <mergeCell ref="B87:D87"/>
    <mergeCell ref="B94:D94"/>
    <mergeCell ref="B85:D85"/>
    <mergeCell ref="B86:D86"/>
    <mergeCell ref="B92:D92"/>
  </mergeCells>
  <printOptions horizontalCentered="1"/>
  <pageMargins left="0.5905511811023623" right="0.5905511811023623" top="0.5905511811023623" bottom="0.5905511811023623" header="0.5118110236220472" footer="0.5118110236220472"/>
  <pageSetup horizontalDpi="200" verticalDpi="200" orientation="portrait" paperSize="9" scale="99" r:id="rId1"/>
  <rowBreaks count="4" manualBreakCount="4">
    <brk id="49" max="9" man="1"/>
    <brk id="98" max="255" man="1"/>
    <brk id="145" max="9" man="1"/>
    <brk id="19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BreakPreview" zoomScale="60" workbookViewId="0" topLeftCell="A112">
      <selection activeCell="M53" sqref="M53"/>
    </sheetView>
  </sheetViews>
  <sheetFormatPr defaultColWidth="9.00390625" defaultRowHeight="15" customHeight="1"/>
  <cols>
    <col min="1" max="1" width="4.00390625" style="18" customWidth="1"/>
    <col min="2" max="3" width="9.125" style="18" customWidth="1"/>
    <col min="4" max="4" width="37.875" style="18" customWidth="1"/>
    <col min="5" max="5" width="3.625" style="18" customWidth="1"/>
    <col min="6" max="7" width="11.125" style="79" customWidth="1"/>
    <col min="8" max="16384" width="9.125" style="18" customWidth="1"/>
  </cols>
  <sheetData>
    <row r="1" spans="1:7" ht="15" customHeight="1">
      <c r="A1" s="23" t="s">
        <v>21</v>
      </c>
      <c r="B1" s="246" t="s">
        <v>23</v>
      </c>
      <c r="C1" s="247"/>
      <c r="D1" s="248"/>
      <c r="E1" s="243" t="s">
        <v>24</v>
      </c>
      <c r="F1" s="244" t="s">
        <v>192</v>
      </c>
      <c r="G1" s="245"/>
    </row>
    <row r="2" spans="1:7" ht="15" customHeight="1">
      <c r="A2" s="27" t="s">
        <v>22</v>
      </c>
      <c r="B2" s="249"/>
      <c r="C2" s="250"/>
      <c r="D2" s="251"/>
      <c r="E2" s="243"/>
      <c r="F2" s="65" t="s">
        <v>169</v>
      </c>
      <c r="G2" s="65" t="s">
        <v>26</v>
      </c>
    </row>
    <row r="3" spans="1:7" ht="15" customHeight="1">
      <c r="A3" s="21" t="s">
        <v>2</v>
      </c>
      <c r="B3" s="243" t="s">
        <v>5</v>
      </c>
      <c r="C3" s="243"/>
      <c r="D3" s="243"/>
      <c r="E3" s="24" t="s">
        <v>30</v>
      </c>
      <c r="F3" s="66">
        <v>5</v>
      </c>
      <c r="G3" s="66">
        <v>6</v>
      </c>
    </row>
    <row r="4" spans="1:7" ht="15" customHeight="1">
      <c r="A4" s="24" t="s">
        <v>4</v>
      </c>
      <c r="B4" s="228" t="s">
        <v>168</v>
      </c>
      <c r="C4" s="228"/>
      <c r="D4" s="228"/>
      <c r="E4" s="24" t="s">
        <v>4</v>
      </c>
      <c r="F4" s="66" t="s">
        <v>4</v>
      </c>
      <c r="G4" s="66" t="s">
        <v>4</v>
      </c>
    </row>
    <row r="5" spans="1:7" ht="15" customHeight="1">
      <c r="A5" s="99" t="s">
        <v>206</v>
      </c>
      <c r="B5" s="241" t="s">
        <v>394</v>
      </c>
      <c r="C5" s="241"/>
      <c r="D5" s="241"/>
      <c r="E5" s="105">
        <v>126</v>
      </c>
      <c r="F5" s="67">
        <f>SUM(F6:F10)</f>
        <v>350632</v>
      </c>
      <c r="G5" s="67">
        <f>SUM(G6:G10)</f>
        <v>0</v>
      </c>
    </row>
    <row r="6" spans="1:7" ht="15" customHeight="1">
      <c r="A6" s="29" t="s">
        <v>32</v>
      </c>
      <c r="B6" s="223" t="s">
        <v>479</v>
      </c>
      <c r="C6" s="223"/>
      <c r="D6" s="223"/>
      <c r="E6" s="25">
        <v>127</v>
      </c>
      <c r="F6" s="68">
        <v>0</v>
      </c>
      <c r="G6" s="68">
        <v>0</v>
      </c>
    </row>
    <row r="7" spans="1:7" ht="15" customHeight="1">
      <c r="A7" s="29" t="s">
        <v>34</v>
      </c>
      <c r="B7" s="223" t="s">
        <v>480</v>
      </c>
      <c r="C7" s="223"/>
      <c r="D7" s="223"/>
      <c r="E7" s="25">
        <v>128</v>
      </c>
      <c r="F7" s="68">
        <v>0</v>
      </c>
      <c r="G7" s="68">
        <v>0</v>
      </c>
    </row>
    <row r="8" spans="1:7" ht="15" customHeight="1">
      <c r="A8" s="29" t="s">
        <v>36</v>
      </c>
      <c r="B8" s="223" t="s">
        <v>481</v>
      </c>
      <c r="C8" s="223"/>
      <c r="D8" s="223"/>
      <c r="E8" s="25">
        <v>129</v>
      </c>
      <c r="F8" s="68">
        <v>0</v>
      </c>
      <c r="G8" s="68">
        <v>0</v>
      </c>
    </row>
    <row r="9" spans="1:7" ht="15" customHeight="1">
      <c r="A9" s="29" t="s">
        <v>170</v>
      </c>
      <c r="B9" s="223" t="s">
        <v>482</v>
      </c>
      <c r="C9" s="223"/>
      <c r="D9" s="223"/>
      <c r="E9" s="25">
        <v>130</v>
      </c>
      <c r="F9" s="68">
        <v>0</v>
      </c>
      <c r="G9" s="68">
        <v>0</v>
      </c>
    </row>
    <row r="10" spans="1:7" ht="15" customHeight="1">
      <c r="A10" s="29" t="s">
        <v>395</v>
      </c>
      <c r="B10" s="223" t="s">
        <v>483</v>
      </c>
      <c r="C10" s="223"/>
      <c r="D10" s="223"/>
      <c r="E10" s="25">
        <v>131</v>
      </c>
      <c r="F10" s="68">
        <v>350632</v>
      </c>
      <c r="G10" s="68">
        <v>0</v>
      </c>
    </row>
    <row r="11" spans="1:7" ht="15" customHeight="1">
      <c r="A11" s="99" t="s">
        <v>38</v>
      </c>
      <c r="B11" s="241" t="s">
        <v>396</v>
      </c>
      <c r="C11" s="241"/>
      <c r="D11" s="241"/>
      <c r="E11" s="105">
        <v>132</v>
      </c>
      <c r="F11" s="67">
        <f>SUM(F12:F14)</f>
        <v>283340</v>
      </c>
      <c r="G11" s="67">
        <f>SUM(G12:G14)</f>
        <v>0</v>
      </c>
    </row>
    <row r="12" spans="1:7" ht="15" customHeight="1">
      <c r="A12" s="29" t="s">
        <v>39</v>
      </c>
      <c r="B12" s="223" t="s">
        <v>175</v>
      </c>
      <c r="C12" s="223"/>
      <c r="D12" s="223"/>
      <c r="E12" s="25">
        <v>133</v>
      </c>
      <c r="F12" s="68">
        <v>283340</v>
      </c>
      <c r="G12" s="68">
        <v>0</v>
      </c>
    </row>
    <row r="13" spans="1:7" ht="15" customHeight="1">
      <c r="A13" s="29" t="s">
        <v>40</v>
      </c>
      <c r="B13" s="223" t="s">
        <v>176</v>
      </c>
      <c r="C13" s="223"/>
      <c r="D13" s="223"/>
      <c r="E13" s="25">
        <v>134</v>
      </c>
      <c r="F13" s="68">
        <v>0</v>
      </c>
      <c r="G13" s="68">
        <v>0</v>
      </c>
    </row>
    <row r="14" spans="1:7" ht="15" customHeight="1">
      <c r="A14" s="29" t="s">
        <v>42</v>
      </c>
      <c r="B14" s="223" t="s">
        <v>177</v>
      </c>
      <c r="C14" s="223"/>
      <c r="D14" s="223"/>
      <c r="E14" s="25">
        <v>135</v>
      </c>
      <c r="F14" s="68">
        <v>0</v>
      </c>
      <c r="G14" s="68">
        <v>0</v>
      </c>
    </row>
    <row r="15" spans="1:7" ht="15" customHeight="1">
      <c r="A15" s="99" t="s">
        <v>46</v>
      </c>
      <c r="B15" s="241" t="s">
        <v>451</v>
      </c>
      <c r="C15" s="241"/>
      <c r="D15" s="241"/>
      <c r="E15" s="105">
        <v>136</v>
      </c>
      <c r="F15" s="67">
        <f>SUM(F17:F22)</f>
        <v>0</v>
      </c>
      <c r="G15" s="67">
        <f>SUM(G17:G22)</f>
        <v>0</v>
      </c>
    </row>
    <row r="16" spans="1:7" ht="15" customHeight="1">
      <c r="A16" s="20" t="s">
        <v>47</v>
      </c>
      <c r="B16" s="240" t="s">
        <v>397</v>
      </c>
      <c r="C16" s="240"/>
      <c r="D16" s="240"/>
      <c r="E16" s="26"/>
      <c r="F16" s="69"/>
      <c r="G16" s="69"/>
    </row>
    <row r="17" spans="1:7" ht="15" customHeight="1">
      <c r="A17" s="36"/>
      <c r="B17" s="233" t="s">
        <v>398</v>
      </c>
      <c r="C17" s="234"/>
      <c r="D17" s="235"/>
      <c r="E17" s="28">
        <v>137</v>
      </c>
      <c r="F17" s="70">
        <v>0</v>
      </c>
      <c r="G17" s="70">
        <v>0</v>
      </c>
    </row>
    <row r="18" spans="1:7" ht="15" customHeight="1">
      <c r="A18" s="36" t="s">
        <v>48</v>
      </c>
      <c r="B18" s="233" t="s">
        <v>484</v>
      </c>
      <c r="C18" s="234"/>
      <c r="D18" s="235"/>
      <c r="E18" s="28">
        <v>138</v>
      </c>
      <c r="F18" s="70">
        <v>0</v>
      </c>
      <c r="G18" s="70">
        <v>0</v>
      </c>
    </row>
    <row r="19" spans="1:7" ht="15" customHeight="1">
      <c r="A19" s="36" t="s">
        <v>171</v>
      </c>
      <c r="B19" s="227" t="s">
        <v>399</v>
      </c>
      <c r="C19" s="227"/>
      <c r="D19" s="227"/>
      <c r="E19" s="28">
        <v>139</v>
      </c>
      <c r="F19" s="70">
        <v>0</v>
      </c>
      <c r="G19" s="70">
        <v>0</v>
      </c>
    </row>
    <row r="20" spans="1:7" ht="15" customHeight="1">
      <c r="A20" s="36" t="s">
        <v>172</v>
      </c>
      <c r="B20" s="192" t="s">
        <v>407</v>
      </c>
      <c r="C20" s="192"/>
      <c r="D20" s="192"/>
      <c r="E20" s="28">
        <v>140</v>
      </c>
      <c r="F20" s="70">
        <v>0</v>
      </c>
      <c r="G20" s="70">
        <v>0</v>
      </c>
    </row>
    <row r="21" spans="1:7" ht="15" customHeight="1">
      <c r="A21" s="29" t="s">
        <v>173</v>
      </c>
      <c r="B21" s="223" t="s">
        <v>400</v>
      </c>
      <c r="C21" s="223"/>
      <c r="D21" s="223"/>
      <c r="E21" s="25">
        <v>141</v>
      </c>
      <c r="F21" s="68">
        <v>0</v>
      </c>
      <c r="G21" s="68">
        <v>0</v>
      </c>
    </row>
    <row r="22" spans="1:7" ht="15" customHeight="1">
      <c r="A22" s="29" t="s">
        <v>174</v>
      </c>
      <c r="B22" s="223" t="s">
        <v>401</v>
      </c>
      <c r="C22" s="223"/>
      <c r="D22" s="223"/>
      <c r="E22" s="25">
        <v>142</v>
      </c>
      <c r="F22" s="68">
        <v>0</v>
      </c>
      <c r="G22" s="68">
        <v>0</v>
      </c>
    </row>
    <row r="23" spans="1:7" ht="15" customHeight="1">
      <c r="A23" s="101" t="s">
        <v>49</v>
      </c>
      <c r="B23" s="239" t="s">
        <v>485</v>
      </c>
      <c r="C23" s="239"/>
      <c r="D23" s="239"/>
      <c r="E23" s="107">
        <v>143</v>
      </c>
      <c r="F23" s="134">
        <v>1050</v>
      </c>
      <c r="G23" s="134">
        <v>0</v>
      </c>
    </row>
    <row r="24" spans="1:7" ht="15" customHeight="1">
      <c r="A24" s="101" t="s">
        <v>54</v>
      </c>
      <c r="B24" s="239" t="s">
        <v>178</v>
      </c>
      <c r="C24" s="239"/>
      <c r="D24" s="239"/>
      <c r="E24" s="26"/>
      <c r="F24" s="69"/>
      <c r="G24" s="69"/>
    </row>
    <row r="25" spans="1:7" ht="15" customHeight="1">
      <c r="A25" s="36"/>
      <c r="B25" s="227" t="s">
        <v>402</v>
      </c>
      <c r="C25" s="227"/>
      <c r="D25" s="227"/>
      <c r="E25" s="108">
        <v>144</v>
      </c>
      <c r="F25" s="71">
        <f>SUM(F26:F29)</f>
        <v>13732</v>
      </c>
      <c r="G25" s="71">
        <f>SUM(G26:G29)</f>
        <v>7224</v>
      </c>
    </row>
    <row r="26" spans="1:7" ht="15" customHeight="1">
      <c r="A26" s="29" t="s">
        <v>55</v>
      </c>
      <c r="B26" s="223" t="s">
        <v>184</v>
      </c>
      <c r="C26" s="223"/>
      <c r="D26" s="223"/>
      <c r="E26" s="25">
        <v>145</v>
      </c>
      <c r="F26" s="68">
        <v>96</v>
      </c>
      <c r="G26" s="68">
        <v>6</v>
      </c>
    </row>
    <row r="27" spans="1:7" ht="15" customHeight="1">
      <c r="A27" s="29" t="s">
        <v>57</v>
      </c>
      <c r="B27" s="223" t="s">
        <v>185</v>
      </c>
      <c r="C27" s="223"/>
      <c r="D27" s="223"/>
      <c r="E27" s="25">
        <v>146</v>
      </c>
      <c r="F27" s="68">
        <v>11164</v>
      </c>
      <c r="G27" s="68">
        <v>6618</v>
      </c>
    </row>
    <row r="28" spans="1:7" ht="15" customHeight="1">
      <c r="A28" s="29" t="s">
        <v>58</v>
      </c>
      <c r="B28" s="223" t="s">
        <v>186</v>
      </c>
      <c r="C28" s="223"/>
      <c r="D28" s="223"/>
      <c r="E28" s="25">
        <v>147</v>
      </c>
      <c r="F28" s="68">
        <v>4</v>
      </c>
      <c r="G28" s="68">
        <v>0</v>
      </c>
    </row>
    <row r="29" spans="1:7" ht="15" customHeight="1">
      <c r="A29" s="29" t="s">
        <v>59</v>
      </c>
      <c r="B29" s="223" t="s">
        <v>187</v>
      </c>
      <c r="C29" s="223"/>
      <c r="D29" s="223"/>
      <c r="E29" s="25">
        <v>148</v>
      </c>
      <c r="F29" s="68">
        <v>2468</v>
      </c>
      <c r="G29" s="68">
        <v>600</v>
      </c>
    </row>
    <row r="30" spans="1:7" ht="15" customHeight="1">
      <c r="A30" s="99" t="s">
        <v>62</v>
      </c>
      <c r="B30" s="241" t="s">
        <v>403</v>
      </c>
      <c r="C30" s="223"/>
      <c r="D30" s="223"/>
      <c r="E30" s="105">
        <v>149</v>
      </c>
      <c r="F30" s="67">
        <f>SUM(F31:F32)</f>
        <v>81179</v>
      </c>
      <c r="G30" s="67">
        <f>SUM(G31:G32)</f>
        <v>78364</v>
      </c>
    </row>
    <row r="31" spans="1:7" ht="15" customHeight="1">
      <c r="A31" s="29" t="s">
        <v>63</v>
      </c>
      <c r="B31" s="223" t="s">
        <v>404</v>
      </c>
      <c r="C31" s="223"/>
      <c r="D31" s="223"/>
      <c r="E31" s="25">
        <v>150</v>
      </c>
      <c r="F31" s="68">
        <v>41178</v>
      </c>
      <c r="G31" s="68">
        <v>35547</v>
      </c>
    </row>
    <row r="32" spans="1:7" ht="15" customHeight="1">
      <c r="A32" s="29" t="s">
        <v>64</v>
      </c>
      <c r="B32" s="223" t="s">
        <v>405</v>
      </c>
      <c r="C32" s="223"/>
      <c r="D32" s="223"/>
      <c r="E32" s="25">
        <v>151</v>
      </c>
      <c r="F32" s="68">
        <v>40001</v>
      </c>
      <c r="G32" s="68">
        <v>42817</v>
      </c>
    </row>
    <row r="33" spans="1:7" ht="15" customHeight="1">
      <c r="A33" s="99" t="s">
        <v>65</v>
      </c>
      <c r="B33" s="241" t="s">
        <v>406</v>
      </c>
      <c r="C33" s="241"/>
      <c r="D33" s="241"/>
      <c r="E33" s="105">
        <v>152</v>
      </c>
      <c r="F33" s="67">
        <f>SUM(F34:F41,F42,F46,F54:F59)</f>
        <v>282398</v>
      </c>
      <c r="G33" s="67">
        <f>SUM(G34:G41,G42,G46,G54:G59)</f>
        <v>283683</v>
      </c>
    </row>
    <row r="34" spans="1:7" ht="15" customHeight="1">
      <c r="A34" s="29" t="s">
        <v>66</v>
      </c>
      <c r="B34" s="223" t="s">
        <v>188</v>
      </c>
      <c r="C34" s="223"/>
      <c r="D34" s="223"/>
      <c r="E34" s="25">
        <v>153</v>
      </c>
      <c r="F34" s="68">
        <v>0</v>
      </c>
      <c r="G34" s="68">
        <v>0</v>
      </c>
    </row>
    <row r="35" spans="1:7" ht="15" customHeight="1">
      <c r="A35" s="29" t="s">
        <v>67</v>
      </c>
      <c r="B35" s="223" t="s">
        <v>189</v>
      </c>
      <c r="C35" s="223"/>
      <c r="D35" s="223"/>
      <c r="E35" s="25">
        <v>154</v>
      </c>
      <c r="F35" s="68">
        <v>0</v>
      </c>
      <c r="G35" s="68">
        <v>0</v>
      </c>
    </row>
    <row r="36" spans="1:7" ht="15" customHeight="1">
      <c r="A36" s="29" t="s">
        <v>194</v>
      </c>
      <c r="B36" s="223" t="s">
        <v>486</v>
      </c>
      <c r="C36" s="223"/>
      <c r="D36" s="223"/>
      <c r="E36" s="25">
        <v>155</v>
      </c>
      <c r="F36" s="68">
        <v>0</v>
      </c>
      <c r="G36" s="68">
        <v>0</v>
      </c>
    </row>
    <row r="37" spans="1:7" ht="15" customHeight="1">
      <c r="A37" s="29" t="s">
        <v>280</v>
      </c>
      <c r="B37" s="223" t="s">
        <v>190</v>
      </c>
      <c r="C37" s="223"/>
      <c r="D37" s="223"/>
      <c r="E37" s="25">
        <v>156</v>
      </c>
      <c r="F37" s="68">
        <v>256557</v>
      </c>
      <c r="G37" s="68">
        <v>263033</v>
      </c>
    </row>
    <row r="38" spans="1:7" ht="15" customHeight="1">
      <c r="A38" s="29" t="s">
        <v>408</v>
      </c>
      <c r="B38" s="223" t="s">
        <v>492</v>
      </c>
      <c r="C38" s="223"/>
      <c r="D38" s="223"/>
      <c r="E38" s="25">
        <v>157</v>
      </c>
      <c r="F38" s="68">
        <v>2140</v>
      </c>
      <c r="G38" s="68">
        <v>2405</v>
      </c>
    </row>
    <row r="39" spans="1:7" ht="15" customHeight="1">
      <c r="A39" s="29" t="s">
        <v>409</v>
      </c>
      <c r="B39" s="223" t="s">
        <v>191</v>
      </c>
      <c r="C39" s="223"/>
      <c r="D39" s="223"/>
      <c r="E39" s="25">
        <v>158</v>
      </c>
      <c r="F39" s="68">
        <v>0</v>
      </c>
      <c r="G39" s="68">
        <v>0</v>
      </c>
    </row>
    <row r="40" spans="1:7" ht="15" customHeight="1">
      <c r="A40" s="29" t="s">
        <v>410</v>
      </c>
      <c r="B40" s="223" t="s">
        <v>493</v>
      </c>
      <c r="C40" s="223"/>
      <c r="D40" s="223"/>
      <c r="E40" s="25">
        <v>159</v>
      </c>
      <c r="F40" s="68">
        <v>11583</v>
      </c>
      <c r="G40" s="68">
        <v>853</v>
      </c>
    </row>
    <row r="41" spans="1:7" ht="15" customHeight="1">
      <c r="A41" s="29" t="s">
        <v>411</v>
      </c>
      <c r="B41" s="223" t="s">
        <v>494</v>
      </c>
      <c r="C41" s="223"/>
      <c r="D41" s="223"/>
      <c r="E41" s="25">
        <v>160</v>
      </c>
      <c r="F41" s="72">
        <v>1514</v>
      </c>
      <c r="G41" s="72">
        <v>1345</v>
      </c>
    </row>
    <row r="42" spans="1:7" ht="15" customHeight="1">
      <c r="A42" s="99" t="s">
        <v>69</v>
      </c>
      <c r="B42" s="241" t="s">
        <v>412</v>
      </c>
      <c r="C42" s="223"/>
      <c r="D42" s="223"/>
      <c r="E42" s="105">
        <v>161</v>
      </c>
      <c r="F42" s="73">
        <f>SUM(F43:F45)</f>
        <v>10604</v>
      </c>
      <c r="G42" s="73">
        <f>SUM(G43:G45)</f>
        <v>5425</v>
      </c>
    </row>
    <row r="43" spans="1:7" ht="15" customHeight="1">
      <c r="A43" s="29" t="s">
        <v>70</v>
      </c>
      <c r="B43" s="223" t="s">
        <v>195</v>
      </c>
      <c r="C43" s="223"/>
      <c r="D43" s="223"/>
      <c r="E43" s="25">
        <v>162</v>
      </c>
      <c r="F43" s="72">
        <v>6100</v>
      </c>
      <c r="G43" s="72">
        <v>499</v>
      </c>
    </row>
    <row r="44" spans="1:7" ht="15" customHeight="1">
      <c r="A44" s="29" t="s">
        <v>71</v>
      </c>
      <c r="B44" s="223" t="s">
        <v>196</v>
      </c>
      <c r="C44" s="223"/>
      <c r="D44" s="223"/>
      <c r="E44" s="25">
        <v>163</v>
      </c>
      <c r="F44" s="72">
        <v>1874</v>
      </c>
      <c r="G44" s="72">
        <v>2287</v>
      </c>
    </row>
    <row r="45" spans="1:7" ht="15" customHeight="1">
      <c r="A45" s="29" t="s">
        <v>72</v>
      </c>
      <c r="B45" s="223" t="s">
        <v>197</v>
      </c>
      <c r="C45" s="223"/>
      <c r="D45" s="223"/>
      <c r="E45" s="25">
        <v>164</v>
      </c>
      <c r="F45" s="72">
        <v>2630</v>
      </c>
      <c r="G45" s="72">
        <v>2639</v>
      </c>
    </row>
    <row r="46" spans="1:7" ht="15" customHeight="1">
      <c r="A46" s="99" t="s">
        <v>75</v>
      </c>
      <c r="B46" s="241" t="s">
        <v>452</v>
      </c>
      <c r="C46" s="223"/>
      <c r="D46" s="223"/>
      <c r="E46" s="105">
        <v>165</v>
      </c>
      <c r="F46" s="73">
        <f>SUM(F47:F49)</f>
        <v>0</v>
      </c>
      <c r="G46" s="73">
        <f>SUM(G47:G49)</f>
        <v>10622</v>
      </c>
    </row>
    <row r="47" spans="1:7" ht="15" customHeight="1">
      <c r="A47" s="29" t="s">
        <v>76</v>
      </c>
      <c r="B47" s="223" t="s">
        <v>495</v>
      </c>
      <c r="C47" s="223"/>
      <c r="D47" s="223"/>
      <c r="E47" s="25">
        <v>166</v>
      </c>
      <c r="F47" s="72">
        <v>0</v>
      </c>
      <c r="G47" s="72">
        <v>0</v>
      </c>
    </row>
    <row r="48" spans="1:7" ht="15" customHeight="1">
      <c r="A48" s="29" t="s">
        <v>77</v>
      </c>
      <c r="B48" s="223" t="s">
        <v>496</v>
      </c>
      <c r="C48" s="223"/>
      <c r="D48" s="223"/>
      <c r="E48" s="25">
        <v>167</v>
      </c>
      <c r="F48" s="72">
        <v>0</v>
      </c>
      <c r="G48" s="72">
        <v>10382</v>
      </c>
    </row>
    <row r="49" spans="1:7" ht="15" customHeight="1">
      <c r="A49" s="29" t="s">
        <v>78</v>
      </c>
      <c r="B49" s="223" t="s">
        <v>497</v>
      </c>
      <c r="C49" s="223"/>
      <c r="D49" s="223"/>
      <c r="E49" s="25">
        <v>168</v>
      </c>
      <c r="F49" s="72">
        <v>0</v>
      </c>
      <c r="G49" s="72">
        <v>240</v>
      </c>
    </row>
    <row r="50" spans="1:7" ht="15" customHeight="1">
      <c r="A50" s="23" t="s">
        <v>21</v>
      </c>
      <c r="B50" s="246" t="s">
        <v>23</v>
      </c>
      <c r="C50" s="247"/>
      <c r="D50" s="248"/>
      <c r="E50" s="243" t="s">
        <v>24</v>
      </c>
      <c r="F50" s="244" t="s">
        <v>192</v>
      </c>
      <c r="G50" s="245"/>
    </row>
    <row r="51" spans="1:7" ht="15" customHeight="1">
      <c r="A51" s="27" t="s">
        <v>22</v>
      </c>
      <c r="B51" s="249"/>
      <c r="C51" s="250"/>
      <c r="D51" s="251"/>
      <c r="E51" s="243"/>
      <c r="F51" s="128" t="s">
        <v>169</v>
      </c>
      <c r="G51" s="65" t="s">
        <v>26</v>
      </c>
    </row>
    <row r="52" spans="1:7" ht="15" customHeight="1">
      <c r="A52" s="21" t="s">
        <v>2</v>
      </c>
      <c r="B52" s="243" t="s">
        <v>5</v>
      </c>
      <c r="C52" s="243"/>
      <c r="D52" s="243"/>
      <c r="E52" s="24" t="s">
        <v>30</v>
      </c>
      <c r="F52" s="136">
        <v>5</v>
      </c>
      <c r="G52" s="66">
        <v>6</v>
      </c>
    </row>
    <row r="53" spans="1:7" ht="15" customHeight="1">
      <c r="A53" s="24" t="s">
        <v>4</v>
      </c>
      <c r="B53" s="228" t="s">
        <v>168</v>
      </c>
      <c r="C53" s="228"/>
      <c r="D53" s="228"/>
      <c r="E53" s="24" t="s">
        <v>4</v>
      </c>
      <c r="F53" s="136" t="s">
        <v>4</v>
      </c>
      <c r="G53" s="66" t="s">
        <v>4</v>
      </c>
    </row>
    <row r="54" spans="1:7" s="131" customFormat="1" ht="15" customHeight="1">
      <c r="A54" s="99" t="s">
        <v>79</v>
      </c>
      <c r="B54" s="241" t="s">
        <v>413</v>
      </c>
      <c r="C54" s="241"/>
      <c r="D54" s="241"/>
      <c r="E54" s="105">
        <v>169</v>
      </c>
      <c r="F54" s="73">
        <v>0</v>
      </c>
      <c r="G54" s="73">
        <v>0</v>
      </c>
    </row>
    <row r="55" spans="1:7" s="131" customFormat="1" ht="15" customHeight="1">
      <c r="A55" s="99" t="s">
        <v>87</v>
      </c>
      <c r="B55" s="241" t="s">
        <v>498</v>
      </c>
      <c r="C55" s="241"/>
      <c r="D55" s="241"/>
      <c r="E55" s="105">
        <v>170</v>
      </c>
      <c r="F55" s="73">
        <v>0</v>
      </c>
      <c r="G55" s="73">
        <v>0</v>
      </c>
    </row>
    <row r="56" spans="1:7" s="131" customFormat="1" ht="15" customHeight="1">
      <c r="A56" s="99" t="s">
        <v>91</v>
      </c>
      <c r="B56" s="241" t="s">
        <v>414</v>
      </c>
      <c r="C56" s="241"/>
      <c r="D56" s="241"/>
      <c r="E56" s="105">
        <v>171</v>
      </c>
      <c r="F56" s="73">
        <v>0</v>
      </c>
      <c r="G56" s="73">
        <v>0</v>
      </c>
    </row>
    <row r="57" spans="1:7" ht="15" customHeight="1">
      <c r="A57" s="99" t="s">
        <v>93</v>
      </c>
      <c r="B57" s="241" t="s">
        <v>415</v>
      </c>
      <c r="C57" s="241"/>
      <c r="D57" s="241"/>
      <c r="E57" s="105">
        <v>172</v>
      </c>
      <c r="F57" s="73">
        <v>0</v>
      </c>
      <c r="G57" s="73">
        <v>0</v>
      </c>
    </row>
    <row r="58" spans="1:7" ht="15" customHeight="1">
      <c r="A58" s="101" t="s">
        <v>99</v>
      </c>
      <c r="B58" s="239" t="s">
        <v>439</v>
      </c>
      <c r="C58" s="239"/>
      <c r="D58" s="239"/>
      <c r="E58" s="107"/>
      <c r="F58" s="132"/>
      <c r="G58" s="132"/>
    </row>
    <row r="59" spans="1:7" ht="15" customHeight="1">
      <c r="A59" s="103"/>
      <c r="B59" s="230" t="s">
        <v>440</v>
      </c>
      <c r="C59" s="231"/>
      <c r="D59" s="232"/>
      <c r="E59" s="108">
        <v>173</v>
      </c>
      <c r="F59" s="77">
        <v>0</v>
      </c>
      <c r="G59" s="77">
        <v>0</v>
      </c>
    </row>
    <row r="60" spans="1:7" ht="15" customHeight="1">
      <c r="A60" s="102" t="s">
        <v>110</v>
      </c>
      <c r="B60" s="229" t="s">
        <v>416</v>
      </c>
      <c r="C60" s="229"/>
      <c r="D60" s="229"/>
      <c r="E60" s="34"/>
      <c r="F60" s="133"/>
      <c r="G60" s="133"/>
    </row>
    <row r="61" spans="1:7" ht="15" customHeight="1">
      <c r="A61" s="36"/>
      <c r="B61" s="230" t="s">
        <v>417</v>
      </c>
      <c r="C61" s="231"/>
      <c r="D61" s="232"/>
      <c r="E61" s="108">
        <v>174</v>
      </c>
      <c r="F61" s="77">
        <f>SUM(F62:F67)</f>
        <v>1840013</v>
      </c>
      <c r="G61" s="77">
        <f>SUM(G62:G67)</f>
        <v>1840013</v>
      </c>
    </row>
    <row r="62" spans="1:7" ht="15" customHeight="1">
      <c r="A62" s="36" t="s">
        <v>112</v>
      </c>
      <c r="B62" s="227" t="s">
        <v>198</v>
      </c>
      <c r="C62" s="227"/>
      <c r="D62" s="227"/>
      <c r="E62" s="28">
        <v>175</v>
      </c>
      <c r="F62" s="75">
        <v>500000</v>
      </c>
      <c r="G62" s="75">
        <v>500000</v>
      </c>
    </row>
    <row r="63" spans="1:7" ht="15" customHeight="1">
      <c r="A63" s="20" t="s">
        <v>114</v>
      </c>
      <c r="B63" s="240" t="s">
        <v>418</v>
      </c>
      <c r="C63" s="240"/>
      <c r="D63" s="240"/>
      <c r="E63" s="26"/>
      <c r="F63" s="74"/>
      <c r="G63" s="74"/>
    </row>
    <row r="64" spans="1:7" ht="15" customHeight="1">
      <c r="A64" s="135"/>
      <c r="B64" s="227" t="s">
        <v>419</v>
      </c>
      <c r="C64" s="227"/>
      <c r="D64" s="227"/>
      <c r="E64" s="28">
        <v>176</v>
      </c>
      <c r="F64" s="75">
        <v>145777</v>
      </c>
      <c r="G64" s="75">
        <v>145777</v>
      </c>
    </row>
    <row r="65" spans="1:7" ht="15" customHeight="1">
      <c r="A65" s="20" t="s">
        <v>115</v>
      </c>
      <c r="B65" s="240" t="s">
        <v>203</v>
      </c>
      <c r="C65" s="240"/>
      <c r="D65" s="240"/>
      <c r="E65" s="26"/>
      <c r="F65" s="74"/>
      <c r="G65" s="74"/>
    </row>
    <row r="66" spans="1:7" ht="15" customHeight="1">
      <c r="A66" s="33"/>
      <c r="B66" s="242" t="s">
        <v>204</v>
      </c>
      <c r="C66" s="242"/>
      <c r="D66" s="242"/>
      <c r="E66" s="34"/>
      <c r="F66" s="76"/>
      <c r="G66" s="76"/>
    </row>
    <row r="67" spans="1:7" ht="15" customHeight="1">
      <c r="A67" s="36"/>
      <c r="B67" s="227" t="s">
        <v>205</v>
      </c>
      <c r="C67" s="227"/>
      <c r="D67" s="227"/>
      <c r="E67" s="28">
        <v>177</v>
      </c>
      <c r="F67" s="75">
        <v>1194236</v>
      </c>
      <c r="G67" s="75">
        <v>1194236</v>
      </c>
    </row>
    <row r="68" spans="1:7" ht="15" customHeight="1">
      <c r="A68" s="101" t="s">
        <v>122</v>
      </c>
      <c r="B68" s="239" t="s">
        <v>420</v>
      </c>
      <c r="C68" s="239"/>
      <c r="D68" s="239"/>
      <c r="E68" s="26"/>
      <c r="F68" s="132"/>
      <c r="G68" s="132"/>
    </row>
    <row r="69" spans="1:7" ht="15" customHeight="1">
      <c r="A69" s="103"/>
      <c r="B69" s="230" t="s">
        <v>421</v>
      </c>
      <c r="C69" s="231"/>
      <c r="D69" s="232"/>
      <c r="E69" s="108">
        <v>178</v>
      </c>
      <c r="F69" s="77">
        <f>SUM(F70:F73)</f>
        <v>825545</v>
      </c>
      <c r="G69" s="77">
        <f>SUM(G70:G73)</f>
        <v>679837</v>
      </c>
    </row>
    <row r="70" spans="1:7" ht="15" customHeight="1">
      <c r="A70" s="29" t="s">
        <v>123</v>
      </c>
      <c r="B70" s="223" t="s">
        <v>422</v>
      </c>
      <c r="C70" s="223"/>
      <c r="D70" s="223"/>
      <c r="E70" s="25">
        <v>179</v>
      </c>
      <c r="F70" s="72">
        <v>584438</v>
      </c>
      <c r="G70" s="72">
        <v>588730</v>
      </c>
    </row>
    <row r="71" spans="1:7" ht="15" customHeight="1">
      <c r="A71" s="20" t="s">
        <v>125</v>
      </c>
      <c r="B71" s="240" t="s">
        <v>441</v>
      </c>
      <c r="C71" s="240"/>
      <c r="D71" s="240"/>
      <c r="E71" s="26"/>
      <c r="F71" s="74"/>
      <c r="G71" s="74"/>
    </row>
    <row r="72" spans="1:7" ht="15" customHeight="1">
      <c r="A72" s="36"/>
      <c r="B72" s="233" t="s">
        <v>442</v>
      </c>
      <c r="C72" s="234"/>
      <c r="D72" s="235"/>
      <c r="E72" s="28">
        <v>180</v>
      </c>
      <c r="F72" s="75">
        <v>241107</v>
      </c>
      <c r="G72" s="75">
        <v>91107</v>
      </c>
    </row>
    <row r="73" spans="1:7" ht="15" customHeight="1">
      <c r="A73" s="36" t="s">
        <v>126</v>
      </c>
      <c r="B73" s="227" t="s">
        <v>202</v>
      </c>
      <c r="C73" s="227"/>
      <c r="D73" s="227"/>
      <c r="E73" s="28">
        <v>181</v>
      </c>
      <c r="F73" s="75">
        <v>0</v>
      </c>
      <c r="G73" s="75">
        <v>0</v>
      </c>
    </row>
    <row r="74" spans="1:7" ht="15" customHeight="1">
      <c r="A74" s="99" t="s">
        <v>129</v>
      </c>
      <c r="B74" s="241" t="s">
        <v>423</v>
      </c>
      <c r="C74" s="223"/>
      <c r="D74" s="223"/>
      <c r="E74" s="105">
        <v>182</v>
      </c>
      <c r="F74" s="73">
        <v>0</v>
      </c>
      <c r="G74" s="73">
        <v>0</v>
      </c>
    </row>
    <row r="75" spans="1:7" ht="15" customHeight="1">
      <c r="A75" s="99" t="s">
        <v>137</v>
      </c>
      <c r="B75" s="241" t="s">
        <v>424</v>
      </c>
      <c r="C75" s="223"/>
      <c r="D75" s="223"/>
      <c r="E75" s="105">
        <v>183</v>
      </c>
      <c r="F75" s="73">
        <v>0</v>
      </c>
      <c r="G75" s="73">
        <v>0</v>
      </c>
    </row>
    <row r="76" spans="1:7" ht="15" customHeight="1">
      <c r="A76" s="99" t="s">
        <v>138</v>
      </c>
      <c r="B76" s="241" t="s">
        <v>425</v>
      </c>
      <c r="C76" s="241"/>
      <c r="D76" s="241"/>
      <c r="E76" s="105">
        <v>184</v>
      </c>
      <c r="F76" s="73">
        <f>SUM(F77:F82)</f>
        <v>2685540</v>
      </c>
      <c r="G76" s="73">
        <f>SUM(G77:G82)</f>
        <v>2685540</v>
      </c>
    </row>
    <row r="77" spans="1:7" ht="15" customHeight="1">
      <c r="A77" s="29" t="s">
        <v>426</v>
      </c>
      <c r="B77" s="223" t="s">
        <v>201</v>
      </c>
      <c r="C77" s="223"/>
      <c r="D77" s="223"/>
      <c r="E77" s="25">
        <v>185</v>
      </c>
      <c r="F77" s="72">
        <v>2670000</v>
      </c>
      <c r="G77" s="72">
        <v>2670000</v>
      </c>
    </row>
    <row r="78" spans="1:7" ht="15" customHeight="1">
      <c r="A78" s="29" t="s">
        <v>427</v>
      </c>
      <c r="B78" s="223" t="s">
        <v>200</v>
      </c>
      <c r="C78" s="223"/>
      <c r="D78" s="223"/>
      <c r="E78" s="25">
        <v>186</v>
      </c>
      <c r="F78" s="72">
        <v>15540</v>
      </c>
      <c r="G78" s="72">
        <v>15540</v>
      </c>
    </row>
    <row r="79" spans="1:7" ht="15" customHeight="1">
      <c r="A79" s="20" t="s">
        <v>428</v>
      </c>
      <c r="B79" s="240" t="s">
        <v>443</v>
      </c>
      <c r="C79" s="240"/>
      <c r="D79" s="240"/>
      <c r="E79" s="26"/>
      <c r="F79" s="74"/>
      <c r="G79" s="74"/>
    </row>
    <row r="80" spans="1:7" ht="15" customHeight="1">
      <c r="A80" s="36"/>
      <c r="B80" s="233" t="s">
        <v>444</v>
      </c>
      <c r="C80" s="234"/>
      <c r="D80" s="235"/>
      <c r="E80" s="28">
        <v>187</v>
      </c>
      <c r="F80" s="75">
        <v>0</v>
      </c>
      <c r="G80" s="75">
        <v>0</v>
      </c>
    </row>
    <row r="81" spans="1:7" ht="15" customHeight="1">
      <c r="A81" s="33" t="s">
        <v>429</v>
      </c>
      <c r="B81" s="242" t="s">
        <v>445</v>
      </c>
      <c r="C81" s="242"/>
      <c r="D81" s="242"/>
      <c r="E81" s="34"/>
      <c r="F81" s="76"/>
      <c r="G81" s="76"/>
    </row>
    <row r="82" spans="1:7" ht="15" customHeight="1">
      <c r="A82" s="36"/>
      <c r="B82" s="233" t="s">
        <v>446</v>
      </c>
      <c r="C82" s="234"/>
      <c r="D82" s="235"/>
      <c r="E82" s="28">
        <v>188</v>
      </c>
      <c r="F82" s="75">
        <v>0</v>
      </c>
      <c r="G82" s="75">
        <v>0</v>
      </c>
    </row>
    <row r="83" spans="1:7" ht="15" customHeight="1">
      <c r="A83" s="102" t="s">
        <v>140</v>
      </c>
      <c r="B83" s="229" t="s">
        <v>448</v>
      </c>
      <c r="C83" s="242"/>
      <c r="D83" s="242"/>
      <c r="E83" s="109"/>
      <c r="F83" s="133"/>
      <c r="G83" s="133"/>
    </row>
    <row r="84" spans="1:7" ht="15" customHeight="1">
      <c r="A84" s="103"/>
      <c r="B84" s="233" t="s">
        <v>447</v>
      </c>
      <c r="C84" s="234"/>
      <c r="D84" s="235"/>
      <c r="E84" s="108">
        <v>189</v>
      </c>
      <c r="F84" s="77">
        <f>SUM(F85:F87)</f>
        <v>448299</v>
      </c>
      <c r="G84" s="77">
        <f>SUM(G85:G87)</f>
        <v>250438</v>
      </c>
    </row>
    <row r="85" spans="1:7" ht="15" customHeight="1">
      <c r="A85" s="36" t="s">
        <v>430</v>
      </c>
      <c r="B85" s="227" t="s">
        <v>199</v>
      </c>
      <c r="C85" s="227"/>
      <c r="D85" s="227"/>
      <c r="E85" s="28">
        <v>190</v>
      </c>
      <c r="F85" s="75">
        <v>437159</v>
      </c>
      <c r="G85" s="75">
        <v>229506</v>
      </c>
    </row>
    <row r="86" spans="1:7" ht="15" customHeight="1">
      <c r="A86" s="29" t="s">
        <v>431</v>
      </c>
      <c r="B86" s="223" t="s">
        <v>211</v>
      </c>
      <c r="C86" s="223"/>
      <c r="D86" s="223"/>
      <c r="E86" s="25">
        <v>191</v>
      </c>
      <c r="F86" s="72">
        <v>2515</v>
      </c>
      <c r="G86" s="72">
        <v>4649</v>
      </c>
    </row>
    <row r="87" spans="1:7" ht="15" customHeight="1">
      <c r="A87" s="29" t="s">
        <v>432</v>
      </c>
      <c r="B87" s="223" t="s">
        <v>212</v>
      </c>
      <c r="C87" s="223"/>
      <c r="D87" s="223"/>
      <c r="E87" s="25">
        <v>192</v>
      </c>
      <c r="F87" s="72">
        <v>8625</v>
      </c>
      <c r="G87" s="72">
        <v>16283</v>
      </c>
    </row>
    <row r="88" spans="1:7" ht="15" customHeight="1">
      <c r="A88" s="99" t="s">
        <v>207</v>
      </c>
      <c r="B88" s="241" t="s">
        <v>433</v>
      </c>
      <c r="C88" s="241"/>
      <c r="D88" s="241"/>
      <c r="E88" s="105">
        <v>193</v>
      </c>
      <c r="F88" s="73">
        <f>SUM(F89:F90)</f>
        <v>224170</v>
      </c>
      <c r="G88" s="73">
        <f>SUM(G89:G90)</f>
        <v>324170</v>
      </c>
    </row>
    <row r="89" spans="1:7" ht="15" customHeight="1">
      <c r="A89" s="29" t="s">
        <v>142</v>
      </c>
      <c r="B89" s="223" t="s">
        <v>213</v>
      </c>
      <c r="C89" s="223"/>
      <c r="D89" s="223"/>
      <c r="E89" s="25">
        <v>194</v>
      </c>
      <c r="F89" s="72">
        <v>0</v>
      </c>
      <c r="G89" s="72">
        <v>0</v>
      </c>
    </row>
    <row r="90" spans="1:7" ht="15" customHeight="1">
      <c r="A90" s="29" t="s">
        <v>143</v>
      </c>
      <c r="B90" s="223" t="s">
        <v>214</v>
      </c>
      <c r="C90" s="223"/>
      <c r="D90" s="223"/>
      <c r="E90" s="25">
        <v>195</v>
      </c>
      <c r="F90" s="72">
        <v>224170</v>
      </c>
      <c r="G90" s="72">
        <v>324170</v>
      </c>
    </row>
    <row r="91" spans="1:7" ht="15" customHeight="1">
      <c r="A91" s="101" t="s">
        <v>208</v>
      </c>
      <c r="B91" s="239" t="s">
        <v>434</v>
      </c>
      <c r="C91" s="239"/>
      <c r="D91" s="239"/>
      <c r="E91" s="107"/>
      <c r="F91" s="132"/>
      <c r="G91" s="132"/>
    </row>
    <row r="92" spans="1:7" ht="15" customHeight="1">
      <c r="A92" s="36"/>
      <c r="B92" s="230" t="s">
        <v>435</v>
      </c>
      <c r="C92" s="231"/>
      <c r="D92" s="232"/>
      <c r="E92" s="108">
        <v>196</v>
      </c>
      <c r="F92" s="77">
        <v>222648</v>
      </c>
      <c r="G92" s="77">
        <v>275053</v>
      </c>
    </row>
    <row r="93" spans="1:7" ht="15" customHeight="1">
      <c r="A93" s="34" t="s">
        <v>146</v>
      </c>
      <c r="B93" s="229" t="s">
        <v>436</v>
      </c>
      <c r="C93" s="229"/>
      <c r="D93" s="229"/>
      <c r="E93" s="34"/>
      <c r="F93" s="76"/>
      <c r="G93" s="76"/>
    </row>
    <row r="94" spans="1:7" ht="15" customHeight="1">
      <c r="A94" s="34"/>
      <c r="B94" s="236" t="s">
        <v>437</v>
      </c>
      <c r="C94" s="237"/>
      <c r="D94" s="238"/>
      <c r="E94" s="34"/>
      <c r="F94" s="133"/>
      <c r="G94" s="133"/>
    </row>
    <row r="95" spans="1:7" ht="15" customHeight="1">
      <c r="A95" s="28"/>
      <c r="B95" s="227" t="s">
        <v>438</v>
      </c>
      <c r="C95" s="227"/>
      <c r="D95" s="227"/>
      <c r="E95" s="108">
        <v>197</v>
      </c>
      <c r="F95" s="77">
        <f>SUM(F5+F11+F15+F23+F25+F30+F33+F61+F69+F74+F75+F76+F84+F88+F92)</f>
        <v>7258546</v>
      </c>
      <c r="G95" s="77">
        <f>SUM(G5+G11+G15+G23+G25+G30+G33+G61+G69+G74+G75+G76+G84+G88+G92)</f>
        <v>6424322</v>
      </c>
    </row>
    <row r="96" spans="1:7" ht="15" customHeight="1">
      <c r="A96" s="23" t="s">
        <v>21</v>
      </c>
      <c r="B96" s="246" t="s">
        <v>23</v>
      </c>
      <c r="C96" s="247"/>
      <c r="D96" s="248"/>
      <c r="E96" s="243" t="s">
        <v>24</v>
      </c>
      <c r="F96" s="244" t="s">
        <v>192</v>
      </c>
      <c r="G96" s="245"/>
    </row>
    <row r="97" spans="1:7" ht="15" customHeight="1">
      <c r="A97" s="27" t="s">
        <v>22</v>
      </c>
      <c r="B97" s="249"/>
      <c r="C97" s="250"/>
      <c r="D97" s="251"/>
      <c r="E97" s="243"/>
      <c r="F97" s="128" t="s">
        <v>169</v>
      </c>
      <c r="G97" s="65" t="s">
        <v>26</v>
      </c>
    </row>
    <row r="98" spans="1:7" ht="15" customHeight="1">
      <c r="A98" s="21" t="s">
        <v>2</v>
      </c>
      <c r="B98" s="243" t="s">
        <v>5</v>
      </c>
      <c r="C98" s="243"/>
      <c r="D98" s="243"/>
      <c r="E98" s="24" t="s">
        <v>30</v>
      </c>
      <c r="F98" s="66">
        <v>5</v>
      </c>
      <c r="G98" s="66">
        <v>6</v>
      </c>
    </row>
    <row r="99" spans="1:7" ht="15" customHeight="1">
      <c r="A99" s="24" t="s">
        <v>4</v>
      </c>
      <c r="B99" s="228" t="s">
        <v>168</v>
      </c>
      <c r="C99" s="228"/>
      <c r="D99" s="228"/>
      <c r="E99" s="24" t="s">
        <v>4</v>
      </c>
      <c r="F99" s="66" t="s">
        <v>4</v>
      </c>
      <c r="G99" s="66" t="s">
        <v>4</v>
      </c>
    </row>
    <row r="100" spans="1:7" ht="15" customHeight="1">
      <c r="A100" s="26" t="s">
        <v>146</v>
      </c>
      <c r="B100" s="239" t="s">
        <v>322</v>
      </c>
      <c r="C100" s="240"/>
      <c r="D100" s="240"/>
      <c r="E100" s="26"/>
      <c r="F100" s="132"/>
      <c r="G100" s="132"/>
    </row>
    <row r="101" spans="1:7" ht="15" customHeight="1">
      <c r="A101" s="28"/>
      <c r="B101" s="233" t="s">
        <v>449</v>
      </c>
      <c r="C101" s="234"/>
      <c r="D101" s="235"/>
      <c r="E101" s="108">
        <v>198</v>
      </c>
      <c r="F101" s="77">
        <f>SUM(F102:F125)</f>
        <v>1778880</v>
      </c>
      <c r="G101" s="77">
        <f>SUM(G102:G125)</f>
        <v>1398651</v>
      </c>
    </row>
    <row r="102" spans="1:7" ht="15" customHeight="1">
      <c r="A102" s="36" t="s">
        <v>206</v>
      </c>
      <c r="B102" s="227" t="s">
        <v>215</v>
      </c>
      <c r="C102" s="227"/>
      <c r="D102" s="227"/>
      <c r="E102" s="28">
        <v>199</v>
      </c>
      <c r="F102" s="75">
        <v>76968</v>
      </c>
      <c r="G102" s="75">
        <v>0</v>
      </c>
    </row>
    <row r="103" spans="1:7" ht="15" customHeight="1">
      <c r="A103" s="29" t="s">
        <v>38</v>
      </c>
      <c r="B103" s="223" t="s">
        <v>216</v>
      </c>
      <c r="C103" s="223"/>
      <c r="D103" s="223"/>
      <c r="E103" s="25">
        <v>200</v>
      </c>
      <c r="F103" s="72">
        <v>0</v>
      </c>
      <c r="G103" s="72">
        <v>4787</v>
      </c>
    </row>
    <row r="104" spans="1:7" ht="15" customHeight="1">
      <c r="A104" s="29" t="s">
        <v>46</v>
      </c>
      <c r="B104" s="223" t="s">
        <v>217</v>
      </c>
      <c r="C104" s="223"/>
      <c r="D104" s="223"/>
      <c r="E104" s="25">
        <v>201</v>
      </c>
      <c r="F104" s="72">
        <v>642116</v>
      </c>
      <c r="G104" s="72">
        <v>0</v>
      </c>
    </row>
    <row r="105" spans="1:7" ht="15" customHeight="1">
      <c r="A105" s="29" t="s">
        <v>49</v>
      </c>
      <c r="B105" s="223" t="s">
        <v>218</v>
      </c>
      <c r="C105" s="223"/>
      <c r="D105" s="223"/>
      <c r="E105" s="25">
        <v>202</v>
      </c>
      <c r="F105" s="72">
        <v>0</v>
      </c>
      <c r="G105" s="72">
        <v>0</v>
      </c>
    </row>
    <row r="106" spans="1:7" ht="15" customHeight="1">
      <c r="A106" s="29" t="s">
        <v>54</v>
      </c>
      <c r="B106" s="223" t="s">
        <v>219</v>
      </c>
      <c r="C106" s="223"/>
      <c r="D106" s="223"/>
      <c r="E106" s="25">
        <v>203</v>
      </c>
      <c r="F106" s="72">
        <v>13587</v>
      </c>
      <c r="G106" s="72">
        <v>5605</v>
      </c>
    </row>
    <row r="107" spans="1:7" ht="15" customHeight="1">
      <c r="A107" s="29" t="s">
        <v>62</v>
      </c>
      <c r="B107" s="224" t="s">
        <v>450</v>
      </c>
      <c r="C107" s="225"/>
      <c r="D107" s="226"/>
      <c r="E107" s="25">
        <v>204</v>
      </c>
      <c r="F107" s="72">
        <v>0</v>
      </c>
      <c r="G107" s="72">
        <v>0</v>
      </c>
    </row>
    <row r="108" spans="1:7" ht="15" customHeight="1">
      <c r="A108" s="29" t="s">
        <v>65</v>
      </c>
      <c r="B108" s="223" t="s">
        <v>220</v>
      </c>
      <c r="C108" s="223"/>
      <c r="D108" s="223"/>
      <c r="E108" s="25">
        <v>205</v>
      </c>
      <c r="F108" s="72">
        <v>0</v>
      </c>
      <c r="G108" s="72">
        <v>0</v>
      </c>
    </row>
    <row r="109" spans="1:7" ht="15" customHeight="1">
      <c r="A109" s="29" t="s">
        <v>69</v>
      </c>
      <c r="B109" s="223" t="s">
        <v>221</v>
      </c>
      <c r="C109" s="223"/>
      <c r="D109" s="223"/>
      <c r="E109" s="25">
        <v>206</v>
      </c>
      <c r="F109" s="72">
        <v>0</v>
      </c>
      <c r="G109" s="72">
        <v>0</v>
      </c>
    </row>
    <row r="110" spans="1:7" ht="15" customHeight="1">
      <c r="A110" s="78" t="s">
        <v>75</v>
      </c>
      <c r="B110" s="223" t="s">
        <v>222</v>
      </c>
      <c r="C110" s="223"/>
      <c r="D110" s="223"/>
      <c r="E110" s="25">
        <v>207</v>
      </c>
      <c r="F110" s="72">
        <v>0</v>
      </c>
      <c r="G110" s="72">
        <v>0</v>
      </c>
    </row>
    <row r="111" spans="1:7" ht="15" customHeight="1">
      <c r="A111" s="29" t="s">
        <v>79</v>
      </c>
      <c r="B111" s="223" t="s">
        <v>236</v>
      </c>
      <c r="C111" s="223"/>
      <c r="D111" s="223"/>
      <c r="E111" s="25">
        <v>208</v>
      </c>
      <c r="F111" s="72">
        <v>0</v>
      </c>
      <c r="G111" s="72">
        <v>0</v>
      </c>
    </row>
    <row r="112" spans="1:7" ht="15" customHeight="1">
      <c r="A112" s="29" t="s">
        <v>87</v>
      </c>
      <c r="B112" s="223" t="s">
        <v>223</v>
      </c>
      <c r="C112" s="223"/>
      <c r="D112" s="223"/>
      <c r="E112" s="25">
        <v>209</v>
      </c>
      <c r="F112" s="72">
        <v>0</v>
      </c>
      <c r="G112" s="72">
        <v>0</v>
      </c>
    </row>
    <row r="113" spans="1:7" ht="15" customHeight="1">
      <c r="A113" s="29" t="s">
        <v>91</v>
      </c>
      <c r="B113" s="223" t="s">
        <v>224</v>
      </c>
      <c r="C113" s="223"/>
      <c r="D113" s="223"/>
      <c r="E113" s="25">
        <v>210</v>
      </c>
      <c r="F113" s="72">
        <v>0</v>
      </c>
      <c r="G113" s="72">
        <v>0</v>
      </c>
    </row>
    <row r="114" spans="1:7" ht="15" customHeight="1">
      <c r="A114" s="29" t="s">
        <v>93</v>
      </c>
      <c r="B114" s="223" t="s">
        <v>225</v>
      </c>
      <c r="C114" s="223"/>
      <c r="D114" s="223"/>
      <c r="E114" s="25">
        <v>211</v>
      </c>
      <c r="F114" s="72">
        <v>0</v>
      </c>
      <c r="G114" s="72">
        <v>0</v>
      </c>
    </row>
    <row r="115" spans="1:7" ht="15" customHeight="1">
      <c r="A115" s="78" t="s">
        <v>99</v>
      </c>
      <c r="B115" s="223" t="s">
        <v>226</v>
      </c>
      <c r="C115" s="223"/>
      <c r="D115" s="223"/>
      <c r="E115" s="25">
        <v>212</v>
      </c>
      <c r="F115" s="72">
        <v>0</v>
      </c>
      <c r="G115" s="72">
        <v>0</v>
      </c>
    </row>
    <row r="116" spans="1:7" ht="15" customHeight="1">
      <c r="A116" s="29" t="s">
        <v>110</v>
      </c>
      <c r="B116" s="223" t="s">
        <v>227</v>
      </c>
      <c r="C116" s="223"/>
      <c r="D116" s="223"/>
      <c r="E116" s="25">
        <v>213</v>
      </c>
      <c r="F116" s="72">
        <v>0</v>
      </c>
      <c r="G116" s="72">
        <v>0</v>
      </c>
    </row>
    <row r="117" spans="1:7" ht="15" customHeight="1">
      <c r="A117" s="29" t="s">
        <v>122</v>
      </c>
      <c r="B117" s="223" t="s">
        <v>228</v>
      </c>
      <c r="C117" s="223"/>
      <c r="D117" s="223"/>
      <c r="E117" s="25">
        <v>214</v>
      </c>
      <c r="F117" s="72">
        <v>0</v>
      </c>
      <c r="G117" s="72">
        <v>292</v>
      </c>
    </row>
    <row r="118" spans="1:7" ht="15" customHeight="1">
      <c r="A118" s="29" t="s">
        <v>129</v>
      </c>
      <c r="B118" s="223" t="s">
        <v>502</v>
      </c>
      <c r="C118" s="223"/>
      <c r="D118" s="223"/>
      <c r="E118" s="25">
        <v>215</v>
      </c>
      <c r="F118" s="72">
        <v>184973</v>
      </c>
      <c r="G118" s="72">
        <v>757003</v>
      </c>
    </row>
    <row r="119" spans="1:7" ht="15" customHeight="1">
      <c r="A119" s="29" t="s">
        <v>137</v>
      </c>
      <c r="B119" s="223" t="s">
        <v>229</v>
      </c>
      <c r="C119" s="223"/>
      <c r="D119" s="223"/>
      <c r="E119" s="25">
        <v>216</v>
      </c>
      <c r="F119" s="72">
        <v>0</v>
      </c>
      <c r="G119" s="72">
        <v>0</v>
      </c>
    </row>
    <row r="120" spans="1:7" ht="15" customHeight="1">
      <c r="A120" s="29" t="s">
        <v>138</v>
      </c>
      <c r="B120" s="223" t="s">
        <v>237</v>
      </c>
      <c r="C120" s="223"/>
      <c r="D120" s="223"/>
      <c r="E120" s="25">
        <v>217</v>
      </c>
      <c r="F120" s="72">
        <v>0</v>
      </c>
      <c r="G120" s="72">
        <v>0</v>
      </c>
    </row>
    <row r="121" spans="1:7" ht="15" customHeight="1">
      <c r="A121" s="29" t="s">
        <v>140</v>
      </c>
      <c r="B121" s="223" t="s">
        <v>230</v>
      </c>
      <c r="C121" s="223"/>
      <c r="D121" s="223"/>
      <c r="E121" s="25">
        <v>218</v>
      </c>
      <c r="F121" s="72">
        <v>0</v>
      </c>
      <c r="G121" s="72">
        <v>0</v>
      </c>
    </row>
    <row r="122" spans="1:7" ht="15" customHeight="1">
      <c r="A122" s="29" t="s">
        <v>207</v>
      </c>
      <c r="B122" s="223" t="s">
        <v>258</v>
      </c>
      <c r="C122" s="223"/>
      <c r="D122" s="223"/>
      <c r="E122" s="25">
        <v>219</v>
      </c>
      <c r="F122" s="72">
        <v>678972</v>
      </c>
      <c r="G122" s="72">
        <v>57894</v>
      </c>
    </row>
    <row r="123" spans="1:7" ht="15" customHeight="1">
      <c r="A123" s="29" t="s">
        <v>208</v>
      </c>
      <c r="B123" s="223" t="s">
        <v>499</v>
      </c>
      <c r="C123" s="223"/>
      <c r="D123" s="223"/>
      <c r="E123" s="25">
        <v>220</v>
      </c>
      <c r="F123" s="72">
        <v>0</v>
      </c>
      <c r="G123" s="72">
        <v>0</v>
      </c>
    </row>
    <row r="124" spans="1:7" ht="15" customHeight="1">
      <c r="A124" s="29" t="s">
        <v>209</v>
      </c>
      <c r="B124" s="223" t="s">
        <v>500</v>
      </c>
      <c r="C124" s="223"/>
      <c r="D124" s="223"/>
      <c r="E124" s="25">
        <v>221</v>
      </c>
      <c r="F124" s="72">
        <v>0</v>
      </c>
      <c r="G124" s="72">
        <v>0</v>
      </c>
    </row>
    <row r="125" spans="1:7" ht="15" customHeight="1">
      <c r="A125" s="29" t="s">
        <v>210</v>
      </c>
      <c r="B125" s="223" t="s">
        <v>501</v>
      </c>
      <c r="C125" s="223"/>
      <c r="D125" s="223"/>
      <c r="E125" s="25">
        <v>222</v>
      </c>
      <c r="F125" s="72">
        <v>182264</v>
      </c>
      <c r="G125" s="72">
        <v>573070</v>
      </c>
    </row>
    <row r="126" spans="1:7" ht="15" customHeight="1">
      <c r="A126" s="100"/>
      <c r="B126" s="223" t="s">
        <v>453</v>
      </c>
      <c r="C126" s="223"/>
      <c r="D126" s="223"/>
      <c r="E126" s="25">
        <v>999</v>
      </c>
      <c r="F126" s="73">
        <f>SUM(F5:F49,F54:F95,F101:F125)</f>
        <v>25120304</v>
      </c>
      <c r="G126" s="73">
        <f>SUM(G5:G49,G54:G95,G101:G125)</f>
        <v>21811262</v>
      </c>
    </row>
  </sheetData>
  <mergeCells count="129">
    <mergeCell ref="E96:E97"/>
    <mergeCell ref="F96:G96"/>
    <mergeCell ref="B98:D98"/>
    <mergeCell ref="B71:D71"/>
    <mergeCell ref="B96:D97"/>
    <mergeCell ref="B79:D79"/>
    <mergeCell ref="B81:D81"/>
    <mergeCell ref="B83:D83"/>
    <mergeCell ref="B72:D72"/>
    <mergeCell ref="B73:D73"/>
    <mergeCell ref="B74:D74"/>
    <mergeCell ref="B75:D75"/>
    <mergeCell ref="B76:D76"/>
    <mergeCell ref="F50:G50"/>
    <mergeCell ref="B52:D52"/>
    <mergeCell ref="B53:D53"/>
    <mergeCell ref="B50:D51"/>
    <mergeCell ref="E50:E51"/>
    <mergeCell ref="B59:D59"/>
    <mergeCell ref="B58:D58"/>
    <mergeCell ref="B8:D8"/>
    <mergeCell ref="B16:D16"/>
    <mergeCell ref="B23:D23"/>
    <mergeCell ref="F1:G1"/>
    <mergeCell ref="B7:D7"/>
    <mergeCell ref="B10:D10"/>
    <mergeCell ref="B11:D11"/>
    <mergeCell ref="B12:D12"/>
    <mergeCell ref="B13:D13"/>
    <mergeCell ref="B1:D2"/>
    <mergeCell ref="E1:E2"/>
    <mergeCell ref="B3:D3"/>
    <mergeCell ref="B4:D4"/>
    <mergeCell ref="B20:D20"/>
    <mergeCell ref="B5:D5"/>
    <mergeCell ref="B6:D6"/>
    <mergeCell ref="B9:D9"/>
    <mergeCell ref="B14:D14"/>
    <mergeCell ref="B15:D15"/>
    <mergeCell ref="B17:D17"/>
    <mergeCell ref="B24:D24"/>
    <mergeCell ref="B30:D30"/>
    <mergeCell ref="B29:D29"/>
    <mergeCell ref="B25:D25"/>
    <mergeCell ref="B26:D26"/>
    <mergeCell ref="B27:D27"/>
    <mergeCell ref="B28:D28"/>
    <mergeCell ref="B18:D18"/>
    <mergeCell ref="B19:D19"/>
    <mergeCell ref="B21:D21"/>
    <mergeCell ref="B22:D22"/>
    <mergeCell ref="B33:D33"/>
    <mergeCell ref="B31:D31"/>
    <mergeCell ref="B32:D32"/>
    <mergeCell ref="B34:D34"/>
    <mergeCell ref="B36:D36"/>
    <mergeCell ref="B37:D37"/>
    <mergeCell ref="B35:D35"/>
    <mergeCell ref="B38:D38"/>
    <mergeCell ref="B44:D44"/>
    <mergeCell ref="B43:D43"/>
    <mergeCell ref="B39:D39"/>
    <mergeCell ref="B40:D40"/>
    <mergeCell ref="B41:D41"/>
    <mergeCell ref="B42:D42"/>
    <mergeCell ref="B45:D45"/>
    <mergeCell ref="B46:D46"/>
    <mergeCell ref="B47:D47"/>
    <mergeCell ref="B48:D48"/>
    <mergeCell ref="B49:D49"/>
    <mergeCell ref="B54:D54"/>
    <mergeCell ref="B55:D55"/>
    <mergeCell ref="B57:D57"/>
    <mergeCell ref="B56:D56"/>
    <mergeCell ref="B60:D60"/>
    <mergeCell ref="B64:D64"/>
    <mergeCell ref="B65:D65"/>
    <mergeCell ref="B66:D66"/>
    <mergeCell ref="B61:D61"/>
    <mergeCell ref="B62:D62"/>
    <mergeCell ref="B63:D63"/>
    <mergeCell ref="B67:D67"/>
    <mergeCell ref="B68:D68"/>
    <mergeCell ref="B69:D69"/>
    <mergeCell ref="B70:D70"/>
    <mergeCell ref="B77:D77"/>
    <mergeCell ref="B78:D78"/>
    <mergeCell ref="B80:D80"/>
    <mergeCell ref="B82:D82"/>
    <mergeCell ref="B84:D84"/>
    <mergeCell ref="B85:D85"/>
    <mergeCell ref="B86:D86"/>
    <mergeCell ref="B87:D87"/>
    <mergeCell ref="B88:D88"/>
    <mergeCell ref="B91:D91"/>
    <mergeCell ref="B89:D89"/>
    <mergeCell ref="B90:D90"/>
    <mergeCell ref="B93:D93"/>
    <mergeCell ref="B92:D92"/>
    <mergeCell ref="B95:D95"/>
    <mergeCell ref="B101:D101"/>
    <mergeCell ref="B94:D94"/>
    <mergeCell ref="B100:D100"/>
    <mergeCell ref="B102:D102"/>
    <mergeCell ref="B103:D103"/>
    <mergeCell ref="B99:D99"/>
    <mergeCell ref="B104:D104"/>
    <mergeCell ref="B105:D105"/>
    <mergeCell ref="B106:D106"/>
    <mergeCell ref="B108:D108"/>
    <mergeCell ref="B109:D109"/>
    <mergeCell ref="B107:D107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4:D124"/>
    <mergeCell ref="B125:D125"/>
    <mergeCell ref="B126:D126"/>
    <mergeCell ref="B120:D120"/>
    <mergeCell ref="B121:D121"/>
    <mergeCell ref="B122:D122"/>
    <mergeCell ref="B123:D12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rowBreaks count="2" manualBreakCount="2">
    <brk id="49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NOVAKOVOVA Jana</dc:creator>
  <cp:keywords/>
  <dc:description/>
  <cp:lastModifiedBy>exim</cp:lastModifiedBy>
  <cp:lastPrinted>2002-03-26T13:44:10Z</cp:lastPrinted>
  <dcterms:created xsi:type="dcterms:W3CDTF">1998-02-23T11:24:29Z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