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1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<sst xmlns="http://schemas.openxmlformats.org/spreadsheetml/2006/main" count="70" uniqueCount="57">
  <si>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 xml:space="preserve">- vývozné úvery klientom </t>
  </si>
  <si>
    <t>- dovozné úvery klientom</t>
  </si>
  <si>
    <t>- eskontné úvery klientom</t>
  </si>
  <si>
    <t>Pohľadávky z poistenia a zaistenia vývoz. úverov (netto)</t>
  </si>
  <si>
    <t>Pohľadávky z poistenia a zaistenia vývoz. úverov (brutto)</t>
  </si>
  <si>
    <t>Opravné položky ku klasifikovaným pohľadávkam</t>
  </si>
  <si>
    <t>Hmotný a nehmotný majetok</t>
  </si>
  <si>
    <t>- hmotný majetok spolu</t>
  </si>
  <si>
    <t>- nehmotný majetok spolu</t>
  </si>
  <si>
    <t>- štátne dlhopisy</t>
  </si>
  <si>
    <t>- ostatné cenné papiere</t>
  </si>
  <si>
    <t>Podielové cenné papiere a vklady</t>
  </si>
  <si>
    <t>k 31.12.2006</t>
  </si>
  <si>
    <t>Č.r.</t>
  </si>
  <si>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</si>
  <si>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</si>
  <si>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</si>
  <si>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</si>
  <si>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</si>
  <si>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</si>
  <si>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</si>
  <si>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</si>
  <si>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</si>
  <si>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</si>
  <si>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Ostatné aktíva</t>
  </si>
  <si>
    <t>10.</t>
  </si>
  <si>
    <t>11.</t>
  </si>
  <si>
    <t>Pokladničné hodnoty</t>
  </si>
  <si>
    <t>AKTÍVA (v tis.Sk)</t>
  </si>
  <si>
    <t>Index</t>
  </si>
  <si>
    <t>Pohľadávky z poskyt. úverov bankám (brutto)</t>
  </si>
  <si>
    <t>Rozpočet</t>
  </si>
  <si>
    <t>Príloha č. 1</t>
  </si>
  <si>
    <t>Pohľadávky z poskyt. úverov bankám (netto)</t>
  </si>
  <si>
    <t xml:space="preserve">Pohľadávky z úverov poskyt. klientom (netto) </t>
  </si>
  <si>
    <t xml:space="preserve">Pohľadávky z úverov poskyt. klientom (brutto) </t>
  </si>
  <si>
    <t>- ostatné pohľadávky voči klientom</t>
  </si>
  <si>
    <t xml:space="preserve">AKTÍVA  CELKOM </t>
  </si>
  <si>
    <t>- termínované vklady v bankách</t>
  </si>
  <si>
    <t>- štátne pokladničné poukážky</t>
  </si>
  <si>
    <t>Cenné papiere</t>
  </si>
  <si>
    <t xml:space="preserve">Zúčtovanie so ŠR - nárok na prídel do zverených zdrojov financovania </t>
  </si>
  <si>
    <t>-</t>
  </si>
  <si>
    <t>Rozpočet aktív</t>
  </si>
  <si>
    <t>Vklady v bankách</t>
  </si>
  <si>
    <t>- bežné účty v NBS</t>
  </si>
  <si>
    <t>- bežné účty v bankách</t>
  </si>
  <si>
    <t>- termínované vklady v NBS</t>
  </si>
  <si>
    <t>- eskontné úvery bankám</t>
  </si>
  <si>
    <t>Opravné položky ku klasifikovaným úverom</t>
  </si>
  <si>
    <t xml:space="preserve"> -</t>
  </si>
  <si>
    <t>Návrh rozpočtu EXIMBANKY SR na rok 2007</t>
  </si>
  <si>
    <t>k 31.12.2007</t>
  </si>
  <si>
    <t>rozp. 2007 / rozp. 2006</t>
  </si>
  <si>
    <t>175</t>
  </si>
  <si>
    <t>0</t>
  </si>
  <si>
    <t xml:space="preserve">- refinančné úvery bankám 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</si>
</sst>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3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3" fontId="1" fillId="0" borderId="0" xfId="0" applyFont="1" applyBorder="1" applyAlignment="1">
      <alignment/>
    </xf>
    <xf numFmtId="3" fontId="1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1" fillId="0" borderId="0" xfId="0" applyFont="1" applyBorder="1" applyAlignment="1">
      <alignment horizontal="right"/>
    </xf>
    <xf numFmtId="49" fontId="2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3" fontId="1" fillId="3" borderId="1" xfId="0" applyFont="1" applyFill="1" applyBorder="1" applyAlignment="1">
      <alignment/>
    </xf>
    <xf numFmtId="3" fontId="1" fillId="3" borderId="6" xfId="0" applyFont="1" applyFill="1" applyBorder="1" applyAlignment="1">
      <alignment/>
    </xf>
    <xf numFmtId="3" fontId="2" fillId="3" borderId="1" xfId="0" applyFont="1" applyFill="1" applyBorder="1" applyAlignment="1">
      <alignment horizontal="center"/>
    </xf>
    <xf numFmtId="3" fontId="2" fillId="3" borderId="11" xfId="0" applyFont="1" applyFill="1" applyBorder="1" applyAlignment="1">
      <alignment/>
    </xf>
    <xf numFmtId="49" fontId="3" fillId="3" borderId="12" xfId="0" applyNumberFormat="1" applyFont="1" applyFill="1" applyBorder="1" applyAlignment="1">
      <alignment horizontal="centerContinuous" vertical="center" wrapText="1"/>
    </xf>
    <xf numFmtId="14" fontId="2" fillId="3" borderId="1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2" fillId="0" borderId="11" xfId="0" applyFont="1" applyFill="1" applyBorder="1" applyAlignment="1">
      <alignment horizontal="right" vertical="center"/>
    </xf>
    <xf numFmtId="3" fontId="2" fillId="0" borderId="2" xfId="0" applyFont="1" applyFill="1" applyBorder="1" applyAlignment="1">
      <alignment horizontal="right" vertical="center"/>
    </xf>
    <xf numFmtId="3" fontId="2" fillId="0" borderId="2" xfId="0" applyFont="1" applyBorder="1" applyAlignment="1">
      <alignment horizontal="center"/>
    </xf>
    <xf numFmtId="3" fontId="2" fillId="2" borderId="11" xfId="0" applyFont="1" applyFill="1" applyBorder="1" applyAlignment="1">
      <alignment vertical="center"/>
    </xf>
    <xf numFmtId="3" fontId="2" fillId="2" borderId="4" xfId="0" applyFont="1" applyFill="1" applyBorder="1" applyAlignment="1">
      <alignment horizontal="center" vertical="center"/>
    </xf>
    <xf numFmtId="3" fontId="0" fillId="0" borderId="0" xfId="0" applyFill="1" applyAlignment="1">
      <alignment/>
    </xf>
    <xf numFmtId="3" fontId="2" fillId="0" borderId="6" xfId="0" applyFont="1" applyBorder="1" applyAlignment="1">
      <alignment horizontal="center" vertical="center"/>
    </xf>
    <xf numFmtId="3" fontId="2" fillId="0" borderId="1" xfId="0" applyFont="1" applyBorder="1" applyAlignment="1">
      <alignment horizontal="center" vertical="center"/>
    </xf>
    <xf numFmtId="3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3" fontId="2" fillId="0" borderId="5" xfId="0" applyFont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right" vertical="center" wrapText="1"/>
    </xf>
    <xf numFmtId="3" fontId="1" fillId="4" borderId="3" xfId="0" applyNumberFormat="1" applyFont="1" applyFill="1" applyBorder="1" applyAlignment="1">
      <alignment horizontal="right" vertical="center" wrapText="1"/>
    </xf>
    <xf numFmtId="3" fontId="0" fillId="0" borderId="0" xfId="0" applyFont="1" applyAlignment="1">
      <alignment/>
    </xf>
    <xf numFmtId="3" fontId="2" fillId="4" borderId="2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4" xfId="0" applyFont="1" applyBorder="1" applyAlignment="1">
      <alignment horizontal="center" vertical="center"/>
    </xf>
    <xf numFmtId="3" fontId="2" fillId="0" borderId="4" xfId="0" applyFont="1" applyFill="1" applyBorder="1" applyAlignment="1">
      <alignment horizontal="right" vertical="center"/>
    </xf>
    <xf numFmtId="3" fontId="2" fillId="0" borderId="0" xfId="0" applyFont="1" applyFill="1" applyBorder="1" applyAlignment="1">
      <alignment vertical="center"/>
    </xf>
    <xf numFmtId="3" fontId="2" fillId="0" borderId="13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 vertical="center" wrapText="1"/>
    </xf>
    <xf numFmtId="3" fontId="5" fillId="0" borderId="0" xfId="0" applyFont="1" applyAlignment="1">
      <alignment horizontal="right"/>
    </xf>
    <xf numFmtId="3" fontId="1" fillId="0" borderId="2" xfId="0" applyFont="1" applyBorder="1" applyAlignment="1">
      <alignment horizontal="center" vertical="center"/>
    </xf>
    <xf numFmtId="3" fontId="1" fillId="0" borderId="5" xfId="0" applyFont="1" applyBorder="1" applyAlignment="1">
      <alignment horizontal="center" vertical="center"/>
    </xf>
    <xf numFmtId="3" fontId="1" fillId="0" borderId="11" xfId="0" applyFont="1" applyBorder="1" applyAlignment="1">
      <alignment horizontal="center" vertical="center"/>
    </xf>
    <xf numFmtId="171" fontId="2" fillId="0" borderId="1" xfId="0" applyNumberFormat="1" applyFont="1" applyFill="1" applyBorder="1" applyAlignment="1">
      <alignment horizontal="right" vertical="center" wrapText="1"/>
    </xf>
    <xf numFmtId="171" fontId="1" fillId="0" borderId="2" xfId="0" applyNumberFormat="1" applyFont="1" applyFill="1" applyBorder="1" applyAlignment="1">
      <alignment horizontal="right" vertical="center" wrapText="1"/>
    </xf>
    <xf numFmtId="171" fontId="1" fillId="0" borderId="7" xfId="0" applyNumberFormat="1" applyFont="1" applyFill="1" applyBorder="1" applyAlignment="1">
      <alignment horizontal="right" vertical="center" wrapText="1"/>
    </xf>
    <xf numFmtId="171" fontId="1" fillId="0" borderId="11" xfId="0" applyNumberFormat="1" applyFont="1" applyFill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right" vertical="center" wrapText="1"/>
    </xf>
    <xf numFmtId="171" fontId="2" fillId="2" borderId="4" xfId="0" applyNumberFormat="1" applyFont="1" applyFill="1" applyBorder="1" applyAlignment="1">
      <alignment horizontal="right" vertical="center" wrapText="1"/>
    </xf>
    <xf numFmtId="171" fontId="1" fillId="0" borderId="7" xfId="0" applyNumberFormat="1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 horizontal="center" vertical="center" wrapText="1"/>
    </xf>
    <xf numFmtId="171" fontId="2" fillId="0" borderId="11" xfId="0" applyNumberFormat="1" applyFont="1" applyFill="1" applyBorder="1" applyAlignment="1">
      <alignment horizontal="right" vertical="center"/>
    </xf>
    <xf numFmtId="14" fontId="2" fillId="3" borderId="11" xfId="0" applyNumberFormat="1" applyFont="1" applyFill="1" applyBorder="1" applyAlignment="1">
      <alignment horizontal="center" vertical="justify"/>
    </xf>
    <xf numFmtId="3" fontId="4" fillId="0" borderId="0" xfId="0" applyFont="1" applyBorder="1" applyAlignment="1">
      <alignment vertical="top"/>
    </xf>
    <xf numFmtId="3" fontId="2" fillId="4" borderId="1" xfId="0" applyNumberFormat="1" applyFont="1" applyFill="1" applyBorder="1" applyAlignment="1">
      <alignment horizontal="right" vertical="center" wrapText="1"/>
    </xf>
    <xf numFmtId="171" fontId="2" fillId="4" borderId="1" xfId="0" applyNumberFormat="1" applyFont="1" applyFill="1" applyBorder="1" applyAlignment="1">
      <alignment horizontal="right" vertical="center" wrapText="1"/>
    </xf>
    <xf numFmtId="171" fontId="2" fillId="4" borderId="2" xfId="0" applyNumberFormat="1" applyFont="1" applyFill="1" applyBorder="1" applyAlignment="1">
      <alignment horizontal="right" vertical="center" wrapText="1"/>
    </xf>
    <xf numFmtId="171" fontId="1" fillId="4" borderId="7" xfId="0" applyNumberFormat="1" applyFont="1" applyFill="1" applyBorder="1" applyAlignment="1">
      <alignment horizontal="right" vertical="center" wrapText="1"/>
    </xf>
    <xf numFmtId="171" fontId="1" fillId="4" borderId="3" xfId="0" applyNumberFormat="1" applyFont="1" applyFill="1" applyBorder="1" applyAlignment="1">
      <alignment horizontal="right" vertical="center" wrapText="1"/>
    </xf>
    <xf numFmtId="171" fontId="1" fillId="4" borderId="3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right" vertical="center" wrapText="1"/>
    </xf>
    <xf numFmtId="171" fontId="1" fillId="4" borderId="2" xfId="0" applyNumberFormat="1" applyFont="1" applyFill="1" applyBorder="1" applyAlignment="1">
      <alignment horizontal="right" vertical="center" wrapText="1"/>
    </xf>
    <xf numFmtId="171" fontId="1" fillId="4" borderId="7" xfId="0" applyNumberFormat="1" applyFont="1" applyFill="1" applyBorder="1" applyAlignment="1">
      <alignment horizontal="center" vertical="center" wrapText="1"/>
    </xf>
    <xf numFmtId="3" fontId="0" fillId="0" borderId="0" xfId="0" applyFont="1" applyFill="1" applyAlignment="1">
      <alignment/>
    </xf>
    <xf numFmtId="171" fontId="2" fillId="0" borderId="2" xfId="0" applyNumberFormat="1" applyFont="1" applyFill="1" applyBorder="1" applyAlignment="1">
      <alignment horizontal="center" vertical="center"/>
    </xf>
    <xf numFmtId="171" fontId="2" fillId="0" borderId="4" xfId="0" applyNumberFormat="1" applyFont="1" applyFill="1" applyBorder="1" applyAlignment="1">
      <alignment horizontal="center" vertical="center"/>
    </xf>
    <xf numFmtId="171" fontId="2" fillId="0" borderId="4" xfId="0" applyNumberFormat="1" applyFont="1" applyFill="1" applyBorder="1" applyAlignment="1">
      <alignment horizontal="right" vertical="center"/>
    </xf>
    <xf numFmtId="3" fontId="1" fillId="0" borderId="13" xfId="0" applyFont="1" applyFill="1" applyBorder="1" applyAlignment="1">
      <alignment vertical="center"/>
    </xf>
    <xf numFmtId="3" fontId="1" fillId="0" borderId="0" xfId="0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6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4.25390625" style="0" customWidth="1"/>
    <col min="2" max="2" width="45.75390625" style="0" customWidth="1"/>
    <col min="3" max="3" width="12.75390625" style="0" customWidth="1"/>
    <col min="4" max="4" width="13.375" style="0" customWidth="1" collapsed="1"/>
    <col min="5" max="5" width="12.375" style="0" customWidth="1"/>
  </cols>
  <sheetData>
    <row r="1" ht="23.25" customHeight="1">
      <c r="A1" s="91" t="s">
        <v>51</v>
      </c>
    </row>
    <row r="2" spans="2:5" ht="15" customHeight="1">
      <c r="B2" s="8"/>
      <c r="C2" s="8"/>
      <c r="D2" s="8"/>
      <c r="E2" s="50" t="s">
        <v>32</v>
      </c>
    </row>
    <row r="3" spans="1:5" ht="18.75" customHeight="1" thickBot="1">
      <c r="A3" s="64" t="s">
        <v>43</v>
      </c>
      <c r="B3" s="9"/>
      <c r="C3" s="9"/>
      <c r="D3" s="13"/>
      <c r="E3" s="13"/>
    </row>
    <row r="4" spans="1:5" ht="16.5" customHeight="1">
      <c r="A4" s="17"/>
      <c r="B4" s="18"/>
      <c r="C4" s="19" t="s">
        <v>31</v>
      </c>
      <c r="D4" s="19" t="s">
        <v>31</v>
      </c>
      <c r="E4" s="19" t="s">
        <v>29</v>
      </c>
    </row>
    <row r="5" spans="1:5" ht="26.25" customHeight="1" thickBot="1">
      <c r="A5" s="20" t="s">
        <v>13</v>
      </c>
      <c r="B5" s="21" t="s">
        <v>28</v>
      </c>
      <c r="C5" s="22" t="s">
        <v>12</v>
      </c>
      <c r="D5" s="22" t="s">
        <v>52</v>
      </c>
      <c r="E5" s="63" t="s">
        <v>53</v>
      </c>
    </row>
    <row r="6" spans="1:5" ht="20.25" customHeight="1" thickBot="1">
      <c r="A6" s="36" t="s">
        <v>14</v>
      </c>
      <c r="B6" s="37" t="s">
        <v>27</v>
      </c>
      <c r="C6" s="80" t="s">
        <v>54</v>
      </c>
      <c r="D6" s="28">
        <v>180</v>
      </c>
      <c r="E6" s="62">
        <f>D6/C6</f>
        <v>1.0285714285714285</v>
      </c>
    </row>
    <row r="7" spans="1:5" ht="20.25" customHeight="1">
      <c r="A7" s="34" t="s">
        <v>16</v>
      </c>
      <c r="B7" s="1" t="s">
        <v>44</v>
      </c>
      <c r="C7" s="65">
        <f>SUM(C9:C12)</f>
        <v>812550</v>
      </c>
      <c r="D7" s="65">
        <f>SUM(D9:D12)</f>
        <v>853500</v>
      </c>
      <c r="E7" s="66">
        <f>D7/C7</f>
        <v>1.0503968986523906</v>
      </c>
    </row>
    <row r="8" spans="1:5" ht="14.25" customHeight="1">
      <c r="A8" s="38"/>
      <c r="B8" s="3" t="s">
        <v>15</v>
      </c>
      <c r="C8" s="81"/>
      <c r="D8" s="42"/>
      <c r="E8" s="67"/>
    </row>
    <row r="9" spans="1:5" s="41" customFormat="1" ht="15.75" customHeight="1">
      <c r="A9" s="10"/>
      <c r="B9" s="11" t="s">
        <v>45</v>
      </c>
      <c r="C9" s="82">
        <v>550</v>
      </c>
      <c r="D9" s="39">
        <v>1000</v>
      </c>
      <c r="E9" s="68">
        <f>D9/C9</f>
        <v>1.8181818181818181</v>
      </c>
    </row>
    <row r="10" spans="1:5" ht="15" customHeight="1">
      <c r="A10" s="10"/>
      <c r="B10" s="4" t="s">
        <v>46</v>
      </c>
      <c r="C10" s="82">
        <v>12000</v>
      </c>
      <c r="D10" s="40">
        <v>52500</v>
      </c>
      <c r="E10" s="69">
        <f>D10/C10</f>
        <v>4.375</v>
      </c>
    </row>
    <row r="11" spans="1:5" ht="15" customHeight="1">
      <c r="A11" s="10"/>
      <c r="B11" s="4" t="s">
        <v>47</v>
      </c>
      <c r="C11" s="82" t="s">
        <v>55</v>
      </c>
      <c r="D11" s="40">
        <v>0</v>
      </c>
      <c r="E11" s="70" t="s">
        <v>42</v>
      </c>
    </row>
    <row r="12" spans="1:5" ht="16.5" customHeight="1" thickBot="1">
      <c r="A12" s="10"/>
      <c r="B12" s="3" t="s">
        <v>38</v>
      </c>
      <c r="C12" s="81">
        <v>800000</v>
      </c>
      <c r="D12" s="71">
        <v>800000</v>
      </c>
      <c r="E12" s="72">
        <f>D12/C12</f>
        <v>1</v>
      </c>
    </row>
    <row r="13" spans="1:5" ht="21" customHeight="1">
      <c r="A13" s="35" t="s">
        <v>17</v>
      </c>
      <c r="B13" s="1" t="s">
        <v>33</v>
      </c>
      <c r="C13" s="65">
        <f>C14-C18</f>
        <v>5250000</v>
      </c>
      <c r="D13" s="65">
        <f>D14-D18</f>
        <v>5950000</v>
      </c>
      <c r="E13" s="66">
        <f>D13/C13</f>
        <v>1.1333333333333333</v>
      </c>
    </row>
    <row r="14" spans="1:5" s="41" customFormat="1" ht="16.5" customHeight="1">
      <c r="A14" s="51"/>
      <c r="B14" s="3" t="s">
        <v>30</v>
      </c>
      <c r="C14" s="81">
        <v>5250000</v>
      </c>
      <c r="D14" s="71">
        <f>SUM(D16:D17)</f>
        <v>5950000</v>
      </c>
      <c r="E14" s="72">
        <f>D14/C14</f>
        <v>1.1333333333333333</v>
      </c>
    </row>
    <row r="15" spans="1:5" s="41" customFormat="1" ht="14.25" customHeight="1">
      <c r="A15" s="2"/>
      <c r="B15" s="3" t="s">
        <v>15</v>
      </c>
      <c r="C15" s="81"/>
      <c r="D15" s="71"/>
      <c r="E15" s="72"/>
    </row>
    <row r="16" spans="1:5" ht="15.75" customHeight="1">
      <c r="A16" s="30"/>
      <c r="B16" s="11" t="s">
        <v>56</v>
      </c>
      <c r="C16" s="82">
        <v>5200000</v>
      </c>
      <c r="D16" s="39">
        <v>5900000</v>
      </c>
      <c r="E16" s="68">
        <f>D16/C16</f>
        <v>1.1346153846153846</v>
      </c>
    </row>
    <row r="17" spans="1:5" ht="15.75" customHeight="1">
      <c r="A17" s="30"/>
      <c r="B17" s="3" t="s">
        <v>48</v>
      </c>
      <c r="C17" s="81">
        <v>50000</v>
      </c>
      <c r="D17" s="39">
        <v>50000</v>
      </c>
      <c r="E17" s="68">
        <f>D17/C17</f>
        <v>1</v>
      </c>
    </row>
    <row r="18" spans="1:5" ht="15.75" customHeight="1" thickBot="1">
      <c r="A18" s="30"/>
      <c r="B18" s="4" t="s">
        <v>49</v>
      </c>
      <c r="C18" s="83">
        <v>0</v>
      </c>
      <c r="D18" s="40">
        <v>0</v>
      </c>
      <c r="E18" s="70" t="s">
        <v>42</v>
      </c>
    </row>
    <row r="19" spans="1:5" ht="18" customHeight="1">
      <c r="A19" s="34" t="s">
        <v>18</v>
      </c>
      <c r="B19" s="1" t="s">
        <v>34</v>
      </c>
      <c r="C19" s="24">
        <f>C20+C26</f>
        <v>416139</v>
      </c>
      <c r="D19" s="24">
        <f>D20+D26</f>
        <v>756460</v>
      </c>
      <c r="E19" s="54">
        <f>D19/C19</f>
        <v>1.8178060696065497</v>
      </c>
    </row>
    <row r="20" spans="1:6" s="41" customFormat="1" ht="16.5" customHeight="1">
      <c r="A20" s="52"/>
      <c r="B20" s="3" t="s">
        <v>35</v>
      </c>
      <c r="C20" s="23">
        <f>SUM(C22:C25)</f>
        <v>550000</v>
      </c>
      <c r="D20" s="23">
        <f>SUM(D22:D25)</f>
        <v>850000</v>
      </c>
      <c r="E20" s="55">
        <f>D20/C20</f>
        <v>1.5454545454545454</v>
      </c>
      <c r="F20" s="74"/>
    </row>
    <row r="21" spans="1:5" ht="15" customHeight="1">
      <c r="A21" s="10"/>
      <c r="B21" s="3" t="s">
        <v>15</v>
      </c>
      <c r="C21" s="81"/>
      <c r="D21" s="23"/>
      <c r="E21" s="55"/>
    </row>
    <row r="22" spans="1:5" ht="16.5" customHeight="1">
      <c r="A22" s="10"/>
      <c r="B22" s="11" t="s">
        <v>0</v>
      </c>
      <c r="C22" s="82">
        <v>0</v>
      </c>
      <c r="D22" s="27">
        <v>0</v>
      </c>
      <c r="E22" s="60" t="s">
        <v>50</v>
      </c>
    </row>
    <row r="23" spans="1:5" ht="16.5" customHeight="1">
      <c r="A23" s="10"/>
      <c r="B23" s="11" t="s">
        <v>1</v>
      </c>
      <c r="C23" s="82">
        <v>0</v>
      </c>
      <c r="D23" s="39">
        <v>0</v>
      </c>
      <c r="E23" s="73" t="s">
        <v>42</v>
      </c>
    </row>
    <row r="24" spans="1:5" ht="16.5" customHeight="1">
      <c r="A24" s="2"/>
      <c r="B24" s="4" t="s">
        <v>2</v>
      </c>
      <c r="C24" s="83">
        <v>550000</v>
      </c>
      <c r="D24" s="39">
        <v>850000</v>
      </c>
      <c r="E24" s="68">
        <f>D24/C24</f>
        <v>1.5454545454545454</v>
      </c>
    </row>
    <row r="25" spans="1:5" ht="16.5" customHeight="1">
      <c r="A25" s="2"/>
      <c r="B25" s="4" t="s">
        <v>36</v>
      </c>
      <c r="C25" s="83">
        <v>0</v>
      </c>
      <c r="D25" s="27">
        <v>0</v>
      </c>
      <c r="E25" s="60" t="s">
        <v>42</v>
      </c>
    </row>
    <row r="26" spans="1:5" ht="16.5" customHeight="1" thickBot="1">
      <c r="A26" s="30"/>
      <c r="B26" s="4" t="s">
        <v>49</v>
      </c>
      <c r="C26" s="83">
        <f>-133861</f>
        <v>-133861</v>
      </c>
      <c r="D26" s="25">
        <f>-93540</f>
        <v>-93540</v>
      </c>
      <c r="E26" s="58">
        <f>D26/C26</f>
        <v>0.6987845601033909</v>
      </c>
    </row>
    <row r="27" spans="1:5" ht="30" customHeight="1">
      <c r="A27" s="35" t="s">
        <v>19</v>
      </c>
      <c r="B27" s="1" t="s">
        <v>3</v>
      </c>
      <c r="C27" s="24">
        <f>C29+C30</f>
        <v>22500</v>
      </c>
      <c r="D27" s="24">
        <f>D29+D30</f>
        <v>9000</v>
      </c>
      <c r="E27" s="54">
        <f>D27/C27</f>
        <v>0.4</v>
      </c>
    </row>
    <row r="28" spans="1:5" s="41" customFormat="1" ht="15" customHeight="1">
      <c r="A28" s="51"/>
      <c r="B28" s="3" t="s">
        <v>15</v>
      </c>
      <c r="C28" s="81"/>
      <c r="D28" s="23"/>
      <c r="E28" s="55"/>
    </row>
    <row r="29" spans="1:5" s="41" customFormat="1" ht="25.5">
      <c r="A29" s="51"/>
      <c r="B29" s="11" t="s">
        <v>4</v>
      </c>
      <c r="C29" s="82">
        <v>25800</v>
      </c>
      <c r="D29" s="27">
        <v>11260</v>
      </c>
      <c r="E29" s="56">
        <f>D29/C29</f>
        <v>0.43643410852713177</v>
      </c>
    </row>
    <row r="30" spans="1:5" s="41" customFormat="1" ht="16.5" customHeight="1" thickBot="1">
      <c r="A30" s="53"/>
      <c r="B30" s="43" t="s">
        <v>5</v>
      </c>
      <c r="C30" s="84">
        <f>-3300</f>
        <v>-3300</v>
      </c>
      <c r="D30" s="26">
        <f>-2260</f>
        <v>-2260</v>
      </c>
      <c r="E30" s="57">
        <f>D30/C30</f>
        <v>0.6848484848484848</v>
      </c>
    </row>
    <row r="31" spans="1:5" ht="29.25" customHeight="1" thickBot="1">
      <c r="A31" s="36" t="s">
        <v>20</v>
      </c>
      <c r="B31" s="37" t="s">
        <v>41</v>
      </c>
      <c r="C31" s="85">
        <v>0</v>
      </c>
      <c r="D31" s="29">
        <v>0</v>
      </c>
      <c r="E31" s="75" t="s">
        <v>42</v>
      </c>
    </row>
    <row r="32" spans="1:5" ht="19.5" customHeight="1">
      <c r="A32" s="35" t="s">
        <v>21</v>
      </c>
      <c r="B32" s="14" t="s">
        <v>6</v>
      </c>
      <c r="C32" s="24">
        <f>C34+C35</f>
        <v>194775</v>
      </c>
      <c r="D32" s="24">
        <f>D34+D35</f>
        <v>169230</v>
      </c>
      <c r="E32" s="54">
        <f>D32/C32</f>
        <v>0.8688486715440893</v>
      </c>
    </row>
    <row r="33" spans="1:5" ht="16.5" customHeight="1">
      <c r="A33" s="2"/>
      <c r="B33" s="15" t="s">
        <v>15</v>
      </c>
      <c r="C33" s="86"/>
      <c r="D33" s="23"/>
      <c r="E33" s="55"/>
    </row>
    <row r="34" spans="1:5" ht="19.5" customHeight="1">
      <c r="A34" s="2"/>
      <c r="B34" s="16" t="s">
        <v>7</v>
      </c>
      <c r="C34" s="87">
        <v>156695</v>
      </c>
      <c r="D34" s="27">
        <v>141200</v>
      </c>
      <c r="E34" s="56">
        <f>D34/C34</f>
        <v>0.9011136283863557</v>
      </c>
    </row>
    <row r="35" spans="1:5" ht="19.5" customHeight="1" thickBot="1">
      <c r="A35" s="2"/>
      <c r="B35" s="4" t="s">
        <v>8</v>
      </c>
      <c r="C35" s="83">
        <v>38080</v>
      </c>
      <c r="D35" s="25">
        <v>28030</v>
      </c>
      <c r="E35" s="58">
        <f>D35/C35</f>
        <v>0.7360819327731093</v>
      </c>
    </row>
    <row r="36" spans="1:5" ht="19.5" customHeight="1" thickBot="1">
      <c r="A36" s="45" t="s">
        <v>22</v>
      </c>
      <c r="B36" s="5" t="s">
        <v>11</v>
      </c>
      <c r="C36" s="88">
        <v>0</v>
      </c>
      <c r="D36" s="46">
        <v>0</v>
      </c>
      <c r="E36" s="76" t="s">
        <v>42</v>
      </c>
    </row>
    <row r="37" spans="1:5" ht="19.5" customHeight="1">
      <c r="A37" s="35" t="s">
        <v>23</v>
      </c>
      <c r="B37" s="7" t="s">
        <v>40</v>
      </c>
      <c r="C37" s="24">
        <f>C39+C40+C41</f>
        <v>550000</v>
      </c>
      <c r="D37" s="24">
        <f>D39+D40+D41</f>
        <v>200000</v>
      </c>
      <c r="E37" s="54">
        <f>D37/C37</f>
        <v>0.36363636363636365</v>
      </c>
    </row>
    <row r="38" spans="1:5" ht="17.25" customHeight="1">
      <c r="A38" s="2"/>
      <c r="B38" s="6" t="s">
        <v>15</v>
      </c>
      <c r="C38" s="89"/>
      <c r="D38" s="23"/>
      <c r="E38" s="55"/>
    </row>
    <row r="39" spans="1:5" ht="17.25" customHeight="1">
      <c r="A39" s="2"/>
      <c r="B39" s="6" t="s">
        <v>39</v>
      </c>
      <c r="C39" s="89">
        <v>200000</v>
      </c>
      <c r="D39" s="23">
        <v>150000</v>
      </c>
      <c r="E39" s="55">
        <f>D39/C39</f>
        <v>0.75</v>
      </c>
    </row>
    <row r="40" spans="1:5" ht="17.25" customHeight="1">
      <c r="A40" s="2"/>
      <c r="B40" s="6" t="s">
        <v>9</v>
      </c>
      <c r="C40" s="89">
        <v>350000</v>
      </c>
      <c r="D40" s="23">
        <v>50000</v>
      </c>
      <c r="E40" s="55">
        <f>D40/C40</f>
        <v>0.14285714285714285</v>
      </c>
    </row>
    <row r="41" spans="1:5" ht="18" customHeight="1" thickBot="1">
      <c r="A41" s="2"/>
      <c r="B41" s="6" t="s">
        <v>10</v>
      </c>
      <c r="C41" s="89">
        <v>0</v>
      </c>
      <c r="D41" s="23">
        <v>0</v>
      </c>
      <c r="E41" s="61" t="s">
        <v>42</v>
      </c>
    </row>
    <row r="42" spans="1:5" ht="16.5" customHeight="1" thickBot="1">
      <c r="A42" s="45" t="s">
        <v>25</v>
      </c>
      <c r="B42" s="5" t="s">
        <v>24</v>
      </c>
      <c r="C42" s="88">
        <v>8861</v>
      </c>
      <c r="D42" s="46">
        <v>11630</v>
      </c>
      <c r="E42" s="77">
        <f>D42/C42</f>
        <v>1.3124929466200204</v>
      </c>
    </row>
    <row r="43" spans="1:5" ht="25.5" customHeight="1" thickBot="1">
      <c r="A43" s="32" t="s">
        <v>26</v>
      </c>
      <c r="B43" s="31" t="s">
        <v>37</v>
      </c>
      <c r="C43" s="12">
        <f>C6+C7+C13+C19+C27+C31+C32+C36+C37+C42</f>
        <v>7255000</v>
      </c>
      <c r="D43" s="12">
        <f>D6+D7+D13+D19+D27+D31+D32+D36+D37+D42</f>
        <v>7950000</v>
      </c>
      <c r="E43" s="59">
        <f>D43/C43</f>
        <v>1.0957960027567195</v>
      </c>
    </row>
    <row r="44" spans="1:4" s="33" customFormat="1" ht="12.75">
      <c r="A44" s="78"/>
      <c r="B44" s="48"/>
      <c r="C44" s="49"/>
      <c r="D44" s="49"/>
    </row>
    <row r="45" spans="1:4" s="33" customFormat="1" ht="18.75" customHeight="1">
      <c r="A45" s="79"/>
      <c r="B45" s="47"/>
      <c r="C45" s="44"/>
      <c r="D45" s="44"/>
    </row>
    <row r="46" ht="12.75">
      <c r="C46" s="90"/>
    </row>
    <row r="47" ht="12.75">
      <c r="C47" s="90"/>
    </row>
    <row r="48" ht="12.75">
      <c r="C48" s="90"/>
    </row>
    <row r="49" ht="12.75">
      <c r="C49" s="90"/>
    </row>
    <row r="50" ht="12.75">
      <c r="C50" s="90"/>
    </row>
    <row r="51" ht="12.75">
      <c r="C51" s="90"/>
    </row>
    <row r="52" ht="12.75">
      <c r="C52" s="90"/>
    </row>
    <row r="53" ht="12.75">
      <c r="C53" s="90"/>
    </row>
    <row r="54" ht="12.75">
      <c r="C54" s="90"/>
    </row>
    <row r="55" ht="12.75">
      <c r="C55" s="90"/>
    </row>
    <row r="56" ht="12.75">
      <c r="C56" s="90"/>
    </row>
    <row r="57" ht="12.75">
      <c r="C57" s="90"/>
    </row>
    <row r="58" ht="12.75">
      <c r="C58" s="90"/>
    </row>
    <row r="59" ht="12.75">
      <c r="C59" s="90"/>
    </row>
    <row r="60" ht="12.75">
      <c r="C60" s="90"/>
    </row>
    <row r="61" ht="12.75">
      <c r="C61" s="90"/>
    </row>
    <row r="62" ht="12.75">
      <c r="C62" s="90"/>
    </row>
    <row r="63" ht="12.75">
      <c r="C63" s="90"/>
    </row>
    <row r="64" ht="12.75">
      <c r="C64" s="90"/>
    </row>
    <row r="65" ht="12.75">
      <c r="C65" s="90"/>
    </row>
    <row r="66" ht="12.75">
      <c r="C66" s="90"/>
    </row>
    <row r="67" ht="12.75">
      <c r="C67" s="90"/>
    </row>
    <row r="68" ht="12.75">
      <c r="C68" s="90"/>
    </row>
    <row r="69" ht="12.75">
      <c r="C69" s="90"/>
    </row>
    <row r="70" ht="12.75">
      <c r="C70" s="90"/>
    </row>
    <row r="71" ht="12.75">
      <c r="C71" s="90"/>
    </row>
    <row r="72" ht="12.75">
      <c r="C72" s="90"/>
    </row>
    <row r="73" ht="12.75">
      <c r="C73" s="90"/>
    </row>
    <row r="74" ht="12.75">
      <c r="C74" s="90"/>
    </row>
    <row r="75" ht="12.75">
      <c r="C75" s="90"/>
    </row>
    <row r="76" ht="12.75">
      <c r="C76" s="90"/>
    </row>
    <row r="77" ht="12.75">
      <c r="C77" s="90"/>
    </row>
    <row r="78" ht="12.75">
      <c r="C78" s="90"/>
    </row>
    <row r="79" ht="12.75">
      <c r="C79" s="90"/>
    </row>
    <row r="80" ht="12.75">
      <c r="C80" s="90"/>
    </row>
    <row r="81" ht="12.75">
      <c r="C81" s="90"/>
    </row>
    <row r="82" ht="12.75">
      <c r="C82" s="90"/>
    </row>
    <row r="83" ht="12.75">
      <c r="C83" s="90"/>
    </row>
    <row r="84" ht="12.75">
      <c r="C84" s="90"/>
    </row>
    <row r="85" ht="12.75">
      <c r="C85" s="90"/>
    </row>
    <row r="86" ht="12.75">
      <c r="C86" s="90"/>
    </row>
    <row r="87" ht="12.75">
      <c r="C87" s="90"/>
    </row>
    <row r="88" ht="12.75">
      <c r="C88" s="90"/>
    </row>
    <row r="89" ht="12.75">
      <c r="C89" s="90"/>
    </row>
    <row r="90" ht="12.75">
      <c r="C90" s="90"/>
    </row>
    <row r="91" ht="12.75">
      <c r="C91" s="90"/>
    </row>
    <row r="92" ht="12.75">
      <c r="C92" s="90"/>
    </row>
    <row r="93" ht="12.75">
      <c r="C93" s="90"/>
    </row>
    <row r="94" ht="12.75">
      <c r="C94" s="90"/>
    </row>
    <row r="95" ht="12.75">
      <c r="C95" s="90"/>
    </row>
    <row r="96" ht="12.75">
      <c r="C96" s="90"/>
    </row>
    <row r="97" ht="12.75">
      <c r="C97" s="90"/>
    </row>
    <row r="98" ht="12.75">
      <c r="C98" s="90"/>
    </row>
    <row r="99" ht="12.75">
      <c r="C99" s="90"/>
    </row>
    <row r="100" ht="12.75">
      <c r="C100" s="90"/>
    </row>
    <row r="101" ht="12.75">
      <c r="C101" s="90"/>
    </row>
    <row r="102" ht="12.75">
      <c r="C102" s="90"/>
    </row>
    <row r="103" ht="12.75">
      <c r="C103" s="90"/>
    </row>
    <row r="104" ht="12.75">
      <c r="C104" s="90"/>
    </row>
    <row r="105" ht="12.75">
      <c r="C105" s="90"/>
    </row>
    <row r="106" ht="12.75">
      <c r="C106" s="90"/>
    </row>
    <row r="107" ht="12.75">
      <c r="C107" s="90"/>
    </row>
    <row r="108" ht="12.75">
      <c r="C108" s="90"/>
    </row>
    <row r="109" ht="12.75">
      <c r="C109" s="90"/>
    </row>
    <row r="110" ht="12.75">
      <c r="C110" s="90"/>
    </row>
    <row r="111" ht="12.75">
      <c r="C111" s="90"/>
    </row>
    <row r="112" ht="12.75">
      <c r="C112" s="90"/>
    </row>
    <row r="113" ht="12.75">
      <c r="C113" s="90"/>
    </row>
    <row r="114" ht="12.75">
      <c r="C114" s="90"/>
    </row>
    <row r="115" ht="12.75">
      <c r="C115" s="90"/>
    </row>
    <row r="116" ht="12.75">
      <c r="C116" s="90"/>
    </row>
    <row r="117" ht="12.75">
      <c r="C117" s="90"/>
    </row>
    <row r="118" ht="12.75">
      <c r="C118" s="90"/>
    </row>
    <row r="119" ht="12.75">
      <c r="C119" s="90"/>
    </row>
    <row r="120" ht="12.75">
      <c r="C120" s="90"/>
    </row>
    <row r="121" ht="12.75">
      <c r="C121" s="90"/>
    </row>
    <row r="122" ht="12.75">
      <c r="C122" s="90"/>
    </row>
    <row r="123" ht="12.75">
      <c r="C123" s="90"/>
    </row>
    <row r="124" ht="12.75">
      <c r="C124" s="90"/>
    </row>
    <row r="125" ht="12.75">
      <c r="C125" s="90"/>
    </row>
    <row r="126" ht="12.75">
      <c r="C126" s="90"/>
    </row>
    <row r="127" ht="12.75">
      <c r="C127" s="90"/>
    </row>
    <row r="128" ht="12.75">
      <c r="C128" s="90"/>
    </row>
    <row r="129" ht="12.75">
      <c r="C129" s="90"/>
    </row>
    <row r="130" ht="12.75">
      <c r="C130" s="90"/>
    </row>
    <row r="131" ht="12.75">
      <c r="C131" s="90"/>
    </row>
    <row r="132" ht="12.75">
      <c r="C132" s="90"/>
    </row>
    <row r="133" ht="12.75">
      <c r="C133" s="90"/>
    </row>
    <row r="134" ht="12.75">
      <c r="C134" s="90"/>
    </row>
    <row r="135" ht="12.75">
      <c r="C135" s="90"/>
    </row>
    <row r="136" ht="12.75">
      <c r="C136" s="90"/>
    </row>
    <row r="137" ht="12.75">
      <c r="C137" s="90"/>
    </row>
    <row r="138" ht="12.75">
      <c r="C138" s="90"/>
    </row>
    <row r="139" ht="12.75">
      <c r="C139" s="90"/>
    </row>
    <row r="140" ht="12.75">
      <c r="C140" s="90"/>
    </row>
    <row r="141" ht="12.75">
      <c r="C141" s="90"/>
    </row>
    <row r="142" ht="12.75">
      <c r="C142" s="90"/>
    </row>
    <row r="143" ht="12.75">
      <c r="C143" s="90"/>
    </row>
    <row r="144" ht="12.75">
      <c r="C144" s="90"/>
    </row>
    <row r="145" ht="12.75">
      <c r="C145" s="90"/>
    </row>
    <row r="146" ht="12.75">
      <c r="C146" s="90"/>
    </row>
    <row r="147" ht="12.75">
      <c r="C147" s="90"/>
    </row>
    <row r="148" ht="12.75">
      <c r="C148" s="90"/>
    </row>
    <row r="149" ht="12.75">
      <c r="C149" s="90"/>
    </row>
    <row r="150" ht="12.75">
      <c r="C150" s="90"/>
    </row>
    <row r="151" ht="12.75">
      <c r="C151" s="90"/>
    </row>
    <row r="152" ht="12.75">
      <c r="C152" s="90"/>
    </row>
    <row r="153" ht="12.75">
      <c r="C153" s="90"/>
    </row>
    <row r="154" ht="12.75">
      <c r="C154" s="90"/>
    </row>
    <row r="155" ht="12.75">
      <c r="C155" s="90"/>
    </row>
    <row r="156" ht="12.75">
      <c r="C156" s="90"/>
    </row>
    <row r="157" ht="12.75">
      <c r="C157" s="90"/>
    </row>
  </sheetData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2006-08-03T11:05:27Z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