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655" windowHeight="6660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'List1'!$A$1:$N$14</definedName>
  </definedNames>
  <calcPr fullCalcOnLoad="1"/>
</workbook>
</file>

<file path=xl/sharedStrings.xml><?xml version="1.0" encoding="utf-8"?>
<sst xmlns="http://schemas.openxmlformats.org/spreadsheetml/2006/main" count="102" uniqueCount="53">
  <si>
    <t>TAB.2</t>
  </si>
  <si>
    <t xml:space="preserve">Prehľad investícií za obdobie 1993-2001 </t>
  </si>
  <si>
    <t>a prehľad o čerpaní bankových úverov</t>
  </si>
  <si>
    <t>spolu</t>
  </si>
  <si>
    <t>investície</t>
  </si>
  <si>
    <t>dopravná cesta</t>
  </si>
  <si>
    <t>mob. prostriedky</t>
  </si>
  <si>
    <t>Stav bankových úverov a fin. výp. k 31.12.</t>
  </si>
  <si>
    <t>Ročný nárast alebo pokles ban. úv. a fin. výp.</t>
  </si>
  <si>
    <t>záväzky</t>
  </si>
  <si>
    <t>dlhodobé</t>
  </si>
  <si>
    <t>krátkodobé</t>
  </si>
  <si>
    <t>Celkové čerpanie úverových zdrojov  po celé obdobie  je kryté rozsahom investičnej činnosti ŽSR v zmysle štátnej</t>
  </si>
  <si>
    <t>dopravnej politiky , t.j. rozvoj dopravnej cesty a mobilných prostriedkov v osobnej doprave.</t>
  </si>
  <si>
    <t>Nepokrývanie nákladov  za výkony vo verejnom záujme malo negatívny vplyv na neplnenie záväzkov ŽSR voči inštúciám</t>
  </si>
  <si>
    <r>
      <t xml:space="preserve">a obchodným partnerom. </t>
    </r>
    <r>
      <rPr>
        <b/>
        <sz val="10"/>
        <rFont val="Arial CE"/>
        <family val="0"/>
      </rPr>
      <t xml:space="preserve">Pohľadávka k štátu za obdobie 1994-1997 vo výške 15 025 mil.Sk </t>
    </r>
    <r>
      <rPr>
        <sz val="10"/>
        <rFont val="Arial CE"/>
        <family val="0"/>
      </rPr>
      <t xml:space="preserve">plne korešponduje so súčasným </t>
    </r>
  </si>
  <si>
    <r>
      <t xml:space="preserve">saldom záväzkov </t>
    </r>
    <r>
      <rPr>
        <sz val="10"/>
        <rFont val="Arial CE"/>
        <family val="0"/>
      </rPr>
      <t>voči inštitúciám a obchodným partnerom vo výške</t>
    </r>
    <r>
      <rPr>
        <b/>
        <sz val="10"/>
        <rFont val="Arial CE"/>
        <family val="0"/>
      </rPr>
      <t xml:space="preserve"> 15 718 mil. Sk.</t>
    </r>
  </si>
  <si>
    <t>Rekapitulácia</t>
  </si>
  <si>
    <t>1. Výkony vo verejnom záujme - prehľad dlhu štátu ŽSR za osobnú dopravu</t>
  </si>
  <si>
    <t xml:space="preserve">     k 31.12.2001</t>
  </si>
  <si>
    <t>a/ neuhradený dlh za výkony vo verejnom záujme v osobnej doprave</t>
  </si>
  <si>
    <t xml:space="preserve">    za roky 1998 - 2000</t>
  </si>
  <si>
    <t xml:space="preserve">Spolu </t>
  </si>
  <si>
    <t>1998-2001</t>
  </si>
  <si>
    <t>Skutočné náklady</t>
  </si>
  <si>
    <t>EON podľa ŽSR</t>
  </si>
  <si>
    <t>EON po audite E&amp;Y</t>
  </si>
  <si>
    <t>Tržby z prepravy</t>
  </si>
  <si>
    <t>Úhrada zo ŠR - záloha</t>
  </si>
  <si>
    <t>Ostatné tržby</t>
  </si>
  <si>
    <t>Tržby celkom</t>
  </si>
  <si>
    <t>Pohľadávky voči štátu</t>
  </si>
  <si>
    <t>z toho k 31.12.2001 uhradené</t>
  </si>
  <si>
    <t xml:space="preserve">                                neuhradené</t>
  </si>
  <si>
    <t>Príslušenstvo k 31.12.2001</t>
  </si>
  <si>
    <t xml:space="preserve">b/  neuhradený dlh za výkony vo verejnom záujme v osobnej doprave za roky </t>
  </si>
  <si>
    <t xml:space="preserve">     1994 - 1997</t>
  </si>
  <si>
    <t>1994-1997</t>
  </si>
  <si>
    <r>
      <t>Rozdiel</t>
    </r>
    <r>
      <rPr>
        <b/>
        <sz val="8"/>
        <rFont val="Arial CE"/>
        <family val="2"/>
      </rPr>
      <t xml:space="preserve"> (t.j.korekcia výšky EON)</t>
    </r>
  </si>
  <si>
    <t>Nekrytá strata pred auditom</t>
  </si>
  <si>
    <t>Nekrytá po audite</t>
  </si>
  <si>
    <t>z toho k 30.06.2001 uhradené</t>
  </si>
  <si>
    <t>Príslušenstvo k 30.06.2001</t>
  </si>
  <si>
    <r>
      <t>Spolu</t>
    </r>
    <r>
      <rPr>
        <b/>
        <sz val="8"/>
        <rFont val="Arial CE"/>
        <family val="2"/>
      </rPr>
      <t xml:space="preserve"> (pohľ. Po audite+príslušenstvo)</t>
    </r>
  </si>
  <si>
    <t>TABUĽKA 4.</t>
  </si>
  <si>
    <t xml:space="preserve">      spolu</t>
  </si>
  <si>
    <t>DC</t>
  </si>
  <si>
    <t>MP</t>
  </si>
  <si>
    <t xml:space="preserve"> </t>
  </si>
  <si>
    <t>Celkové čerpanie úverových zdrojov  po celé obdobie  je kryté rozsahom investičnej činnosti Železníc SR v zmysle štátnej</t>
  </si>
  <si>
    <t>Nepokrývanie nákladov  za výkony vo verejnom záujme malo negatívny vplyv na neplnenie záväzkov Železníc  SR voči inštitúciám</t>
  </si>
  <si>
    <r>
      <t xml:space="preserve">a obchodným partnerom. </t>
    </r>
  </si>
  <si>
    <r>
      <t xml:space="preserve"> Saldo záväzkov </t>
    </r>
    <r>
      <rPr>
        <sz val="12"/>
        <rFont val="Arial Narrow CE"/>
        <family val="2"/>
      </rPr>
      <t>voči inštitúciám a obchodným partnerom je vo výške</t>
    </r>
    <r>
      <rPr>
        <b/>
        <sz val="12"/>
        <rFont val="Arial Narrow CE"/>
        <family val="2"/>
      </rPr>
      <t xml:space="preserve"> 15 718 422 tis. Sk.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</si>
</sst>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#,##0.000"/>
    <numFmt numFmtId="167" formatCode="#,##0.00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Narrow CE"/>
      <family val="2"/>
    </font>
    <font>
      <sz val="12"/>
      <name val="Arial Narrow CE"/>
      <family val="2"/>
    </font>
    <font>
      <sz val="10"/>
      <color indexed="9"/>
      <name val="Arial CE"/>
      <family val="2"/>
    </font>
    <font>
      <b/>
      <sz val="14"/>
      <name val="Arial Narrow CE"/>
      <family val="2"/>
    </font>
    <font>
      <sz val="11"/>
      <name val="Arial Narrow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8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64" fontId="1" fillId="2" borderId="17" xfId="0" applyNumberFormat="1" applyFont="1" applyFill="1" applyBorder="1" applyAlignment="1">
      <alignment/>
    </xf>
    <xf numFmtId="164" fontId="1" fillId="2" borderId="1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64" fontId="0" fillId="0" borderId="3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3" xfId="0" applyBorder="1" applyAlignment="1">
      <alignment/>
    </xf>
    <xf numFmtId="0" fontId="1" fillId="2" borderId="34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35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 horizontal="justify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25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/>
    </xf>
    <xf numFmtId="0" fontId="1" fillId="0" borderId="39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39" xfId="0" applyBorder="1" applyAlignment="1">
      <alignment/>
    </xf>
    <xf numFmtId="3" fontId="0" fillId="0" borderId="42" xfId="0" applyNumberForma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3" fontId="0" fillId="0" borderId="44" xfId="0" applyNumberFormat="1" applyBorder="1" applyAlignment="1">
      <alignment/>
    </xf>
    <xf numFmtId="0" fontId="1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5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3" fontId="1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37" xfId="0" applyFill="1" applyBorder="1" applyAlignment="1">
      <alignment/>
    </xf>
    <xf numFmtId="0" fontId="0" fillId="3" borderId="25" xfId="0" applyFill="1" applyBorder="1" applyAlignment="1">
      <alignment/>
    </xf>
    <xf numFmtId="3" fontId="0" fillId="3" borderId="44" xfId="0" applyNumberFormat="1" applyFill="1" applyBorder="1" applyAlignment="1">
      <alignment/>
    </xf>
    <xf numFmtId="3" fontId="0" fillId="3" borderId="40" xfId="0" applyNumberFormat="1" applyFill="1" applyBorder="1" applyAlignment="1">
      <alignment/>
    </xf>
    <xf numFmtId="3" fontId="0" fillId="3" borderId="40" xfId="0" applyNumberFormat="1" applyFont="1" applyFill="1" applyBorder="1" applyAlignment="1">
      <alignment/>
    </xf>
    <xf numFmtId="3" fontId="0" fillId="3" borderId="41" xfId="0" applyNumberFormat="1" applyFont="1" applyFill="1" applyBorder="1" applyAlignment="1">
      <alignment/>
    </xf>
    <xf numFmtId="0" fontId="1" fillId="3" borderId="4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3" fontId="0" fillId="3" borderId="12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3" fontId="0" fillId="3" borderId="42" xfId="0" applyNumberForma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3" fontId="0" fillId="3" borderId="41" xfId="0" applyNumberFormat="1" applyFill="1" applyBorder="1" applyAlignment="1">
      <alignment/>
    </xf>
    <xf numFmtId="3" fontId="1" fillId="3" borderId="39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39" xfId="0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39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0" fontId="1" fillId="3" borderId="37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justify"/>
    </xf>
    <xf numFmtId="0" fontId="7" fillId="0" borderId="38" xfId="0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0" xfId="0" applyFill="1" applyBorder="1" applyAlignment="1">
      <alignment/>
    </xf>
    <xf numFmtId="3" fontId="10" fillId="3" borderId="0" xfId="0" applyNumberFormat="1" applyFont="1" applyFill="1" applyAlignment="1">
      <alignment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N20" sqref="N20"/>
    </sheetView>
  </sheetViews>
  <sheetFormatPr defaultColWidth="9.00390625" defaultRowHeight="12.75"/>
  <cols>
    <col min="2" max="2" width="0.12890625" style="0" customWidth="1"/>
    <col min="3" max="3" width="18.125" style="0" customWidth="1"/>
    <col min="4" max="4" width="8.875" style="80" customWidth="1"/>
    <col min="5" max="6" width="9.125" style="80" customWidth="1"/>
    <col min="7" max="11" width="10.125" style="80" customWidth="1"/>
    <col min="12" max="12" width="10.00390625" style="80" customWidth="1"/>
    <col min="13" max="13" width="11.25390625" style="0" customWidth="1"/>
  </cols>
  <sheetData>
    <row r="1" spans="1:9" ht="15">
      <c r="A1" s="44" t="s">
        <v>0</v>
      </c>
      <c r="B1" s="1"/>
      <c r="C1" s="1"/>
      <c r="D1" s="86"/>
      <c r="E1" s="86"/>
      <c r="F1" s="86"/>
      <c r="G1" s="86"/>
      <c r="H1" s="86"/>
      <c r="I1" s="86"/>
    </row>
    <row r="2" spans="1:13" ht="15.75">
      <c r="A2" s="2"/>
      <c r="B2" s="2"/>
      <c r="C2" s="17"/>
      <c r="D2" s="87"/>
      <c r="E2" s="87"/>
      <c r="F2" s="87"/>
      <c r="G2" s="87"/>
      <c r="H2" s="87"/>
      <c r="I2" s="87"/>
      <c r="J2" s="87"/>
      <c r="K2" s="87"/>
      <c r="L2" s="87"/>
      <c r="M2" s="17"/>
    </row>
    <row r="3" spans="1:13" ht="15.75">
      <c r="A3" s="2"/>
      <c r="B3" s="17"/>
      <c r="C3" s="17"/>
      <c r="D3" s="87"/>
      <c r="E3" s="87"/>
      <c r="F3" s="87"/>
      <c r="G3" s="87"/>
      <c r="H3" s="87"/>
      <c r="I3" s="87"/>
      <c r="J3" s="87"/>
      <c r="K3" s="87"/>
      <c r="L3" s="87"/>
      <c r="M3" s="17"/>
    </row>
    <row r="4" spans="1:13" ht="12.75">
      <c r="A4" s="44" t="s">
        <v>1</v>
      </c>
      <c r="B4" s="44"/>
      <c r="C4" s="44"/>
      <c r="D4" s="88"/>
      <c r="E4" s="88"/>
      <c r="F4" s="88"/>
      <c r="G4" s="88"/>
      <c r="H4" s="89"/>
      <c r="I4" s="89"/>
      <c r="J4" s="89"/>
      <c r="K4" s="89"/>
      <c r="L4" s="89"/>
      <c r="M4" s="17"/>
    </row>
    <row r="5" spans="1:13" ht="13.5" thickBot="1">
      <c r="A5" s="44" t="s">
        <v>2</v>
      </c>
      <c r="B5" s="44"/>
      <c r="C5" s="44"/>
      <c r="D5" s="88"/>
      <c r="E5" s="88"/>
      <c r="F5" s="88"/>
      <c r="G5" s="88"/>
      <c r="H5" s="88"/>
      <c r="I5" s="88"/>
      <c r="J5" s="88"/>
      <c r="K5" s="88"/>
      <c r="L5" s="88"/>
      <c r="M5" s="17"/>
    </row>
    <row r="6" spans="1:13" ht="13.5" thickBot="1">
      <c r="A6" s="93"/>
      <c r="B6" s="99"/>
      <c r="C6" s="101"/>
      <c r="D6" s="91"/>
      <c r="E6" s="91"/>
      <c r="F6" s="91"/>
      <c r="G6" s="91"/>
      <c r="H6" s="91"/>
      <c r="I6" s="91"/>
      <c r="J6" s="91"/>
      <c r="K6" s="91"/>
      <c r="L6" s="92"/>
      <c r="M6" s="110" t="s">
        <v>3</v>
      </c>
    </row>
    <row r="7" spans="1:13" ht="13.5" thickBot="1">
      <c r="A7" s="93"/>
      <c r="B7" s="99"/>
      <c r="C7" s="101"/>
      <c r="D7" s="119">
        <v>1993</v>
      </c>
      <c r="E7" s="104">
        <v>1994</v>
      </c>
      <c r="F7" s="104">
        <v>1995</v>
      </c>
      <c r="G7" s="104">
        <v>1996</v>
      </c>
      <c r="H7" s="104">
        <v>1997</v>
      </c>
      <c r="I7" s="104">
        <v>1998</v>
      </c>
      <c r="J7" s="104">
        <v>1999</v>
      </c>
      <c r="K7" s="105">
        <v>2000</v>
      </c>
      <c r="L7" s="115">
        <v>2001</v>
      </c>
      <c r="M7" s="93"/>
    </row>
    <row r="8" spans="1:17" ht="12.75">
      <c r="A8" s="108" t="s">
        <v>4</v>
      </c>
      <c r="B8" s="98"/>
      <c r="C8" s="102" t="s">
        <v>5</v>
      </c>
      <c r="D8" s="97">
        <v>1101470</v>
      </c>
      <c r="E8" s="97">
        <v>2260087</v>
      </c>
      <c r="F8" s="97">
        <v>2469000</v>
      </c>
      <c r="G8" s="97">
        <v>4681991</v>
      </c>
      <c r="H8" s="97">
        <v>4924030</v>
      </c>
      <c r="I8" s="97">
        <v>2578522</v>
      </c>
      <c r="J8" s="97">
        <v>2255511</v>
      </c>
      <c r="K8" s="97">
        <v>2326961</v>
      </c>
      <c r="L8" s="100">
        <v>2486971</v>
      </c>
      <c r="M8" s="111">
        <f>SUM(D8:L8)</f>
        <v>25084543</v>
      </c>
      <c r="Q8" s="46"/>
    </row>
    <row r="9" spans="1:13" ht="13.5" thickBot="1">
      <c r="A9" s="108"/>
      <c r="B9" s="98"/>
      <c r="C9" s="102" t="s">
        <v>6</v>
      </c>
      <c r="D9" s="97">
        <f>D10-D8</f>
        <v>78491</v>
      </c>
      <c r="E9" s="97">
        <f aca="true" t="shared" si="0" ref="E9:L9">E10-E8</f>
        <v>537716</v>
      </c>
      <c r="F9" s="97">
        <f t="shared" si="0"/>
        <v>849094</v>
      </c>
      <c r="G9" s="97">
        <f t="shared" si="0"/>
        <v>3033034</v>
      </c>
      <c r="H9" s="97">
        <f t="shared" si="0"/>
        <v>2113829</v>
      </c>
      <c r="I9" s="97">
        <f t="shared" si="0"/>
        <v>1635180</v>
      </c>
      <c r="J9" s="97">
        <f t="shared" si="0"/>
        <v>1832697</v>
      </c>
      <c r="K9" s="97">
        <f t="shared" si="0"/>
        <v>1730247</v>
      </c>
      <c r="L9" s="100">
        <f t="shared" si="0"/>
        <v>1200000</v>
      </c>
      <c r="M9" s="111">
        <f>SUM(D9:L9)</f>
        <v>13010288</v>
      </c>
    </row>
    <row r="10" spans="1:13" ht="13.5" thickBot="1">
      <c r="A10" s="109"/>
      <c r="B10" s="118"/>
      <c r="C10" s="103" t="s">
        <v>3</v>
      </c>
      <c r="D10" s="104">
        <v>1179961</v>
      </c>
      <c r="E10" s="104">
        <v>2797803</v>
      </c>
      <c r="F10" s="104">
        <v>3318094</v>
      </c>
      <c r="G10" s="104">
        <v>7715025</v>
      </c>
      <c r="H10" s="104">
        <v>7037859</v>
      </c>
      <c r="I10" s="104">
        <v>4213702</v>
      </c>
      <c r="J10" s="104">
        <v>4088208</v>
      </c>
      <c r="K10" s="105">
        <v>4057208</v>
      </c>
      <c r="L10" s="106">
        <v>3686971</v>
      </c>
      <c r="M10" s="113">
        <f>M8+M9</f>
        <v>38094831</v>
      </c>
    </row>
    <row r="11" spans="1:12" ht="12.75">
      <c r="A11" s="10"/>
      <c r="B11" s="10"/>
      <c r="C11" s="10"/>
      <c r="L11" s="87"/>
    </row>
    <row r="12" spans="1:12" ht="13.5" thickBot="1">
      <c r="A12" s="10"/>
      <c r="B12" s="10"/>
      <c r="C12" s="10"/>
      <c r="L12" s="87"/>
    </row>
    <row r="13" spans="1:11" ht="34.5" thickBot="1">
      <c r="A13" s="94"/>
      <c r="B13" s="94" t="s">
        <v>7</v>
      </c>
      <c r="C13" s="95" t="s">
        <v>7</v>
      </c>
      <c r="D13" s="81">
        <v>321569</v>
      </c>
      <c r="E13" s="82">
        <v>1064715</v>
      </c>
      <c r="F13" s="82">
        <v>5116494</v>
      </c>
      <c r="G13" s="82">
        <v>13677277</v>
      </c>
      <c r="H13" s="82">
        <v>16925237</v>
      </c>
      <c r="I13" s="82">
        <v>21458252</v>
      </c>
      <c r="J13" s="82">
        <v>26674068</v>
      </c>
      <c r="K13" s="112">
        <v>38738329</v>
      </c>
    </row>
    <row r="14" spans="1:11" ht="34.5" thickBot="1">
      <c r="A14" s="94"/>
      <c r="B14" s="94" t="s">
        <v>8</v>
      </c>
      <c r="C14" s="95" t="s">
        <v>8</v>
      </c>
      <c r="D14" s="83">
        <v>-252745</v>
      </c>
      <c r="E14" s="84">
        <v>743146</v>
      </c>
      <c r="F14" s="84">
        <v>4051779</v>
      </c>
      <c r="G14" s="84">
        <v>8560783</v>
      </c>
      <c r="H14" s="84">
        <v>3247960</v>
      </c>
      <c r="I14" s="84">
        <v>4506015</v>
      </c>
      <c r="J14" s="84">
        <v>5215816</v>
      </c>
      <c r="K14" s="85">
        <v>12064261</v>
      </c>
    </row>
    <row r="16" ht="13.5" thickBot="1"/>
    <row r="17" spans="1:13" ht="13.5" thickBot="1">
      <c r="A17" s="107"/>
      <c r="B17" s="96"/>
      <c r="C17" s="110"/>
      <c r="D17" s="104">
        <v>1993</v>
      </c>
      <c r="E17" s="104">
        <v>1994</v>
      </c>
      <c r="F17" s="104">
        <v>1995</v>
      </c>
      <c r="G17" s="104">
        <v>1996</v>
      </c>
      <c r="H17" s="104">
        <v>1997</v>
      </c>
      <c r="I17" s="104">
        <v>1998</v>
      </c>
      <c r="J17" s="104">
        <v>1999</v>
      </c>
      <c r="K17" s="105">
        <v>2000</v>
      </c>
      <c r="L17" s="115">
        <v>2001</v>
      </c>
      <c r="M17" s="10"/>
    </row>
    <row r="18" spans="1:13" ht="12.75">
      <c r="A18" s="108" t="s">
        <v>9</v>
      </c>
      <c r="B18" s="98"/>
      <c r="C18" s="102" t="s">
        <v>10</v>
      </c>
      <c r="D18" s="97">
        <v>0</v>
      </c>
      <c r="E18" s="97">
        <v>0</v>
      </c>
      <c r="F18" s="97">
        <v>0</v>
      </c>
      <c r="G18" s="97">
        <v>1003644</v>
      </c>
      <c r="H18" s="97">
        <v>1004139</v>
      </c>
      <c r="I18" s="97">
        <v>4350090</v>
      </c>
      <c r="J18" s="97">
        <v>2928947</v>
      </c>
      <c r="K18" s="97">
        <v>2655908</v>
      </c>
      <c r="L18" s="100">
        <v>3660497</v>
      </c>
      <c r="M18" s="90"/>
    </row>
    <row r="19" spans="1:13" ht="13.5" thickBot="1">
      <c r="A19" s="108"/>
      <c r="B19" s="98"/>
      <c r="C19" s="102" t="s">
        <v>11</v>
      </c>
      <c r="D19" s="97">
        <v>2369992</v>
      </c>
      <c r="E19" s="97">
        <v>2501791</v>
      </c>
      <c r="F19" s="97">
        <v>3514104</v>
      </c>
      <c r="G19" s="97">
        <v>5302135</v>
      </c>
      <c r="H19" s="97">
        <v>7218295</v>
      </c>
      <c r="I19" s="97">
        <v>9605165</v>
      </c>
      <c r="J19" s="97">
        <v>13750941</v>
      </c>
      <c r="K19" s="97">
        <v>11975236</v>
      </c>
      <c r="L19" s="100">
        <v>12057925</v>
      </c>
      <c r="M19" s="90"/>
    </row>
    <row r="20" spans="1:13" ht="13.5" thickBot="1">
      <c r="A20" s="109"/>
      <c r="B20" s="98"/>
      <c r="C20" s="103" t="s">
        <v>3</v>
      </c>
      <c r="D20" s="104">
        <f>SUM(D18:D19)</f>
        <v>2369992</v>
      </c>
      <c r="E20" s="104">
        <f aca="true" t="shared" si="1" ref="E20:L20">SUM(E18:E19)</f>
        <v>2501791</v>
      </c>
      <c r="F20" s="104">
        <f t="shared" si="1"/>
        <v>3514104</v>
      </c>
      <c r="G20" s="104">
        <f t="shared" si="1"/>
        <v>6305779</v>
      </c>
      <c r="H20" s="104">
        <f t="shared" si="1"/>
        <v>8222434</v>
      </c>
      <c r="I20" s="104">
        <f t="shared" si="1"/>
        <v>13955255</v>
      </c>
      <c r="J20" s="104">
        <f t="shared" si="1"/>
        <v>16679888</v>
      </c>
      <c r="K20" s="104">
        <f t="shared" si="1"/>
        <v>14631144</v>
      </c>
      <c r="L20" s="116">
        <f t="shared" si="1"/>
        <v>15718422</v>
      </c>
      <c r="M20" s="114"/>
    </row>
    <row r="23" ht="12.75">
      <c r="C23" t="s">
        <v>12</v>
      </c>
    </row>
    <row r="24" ht="12.75">
      <c r="C24" t="s">
        <v>13</v>
      </c>
    </row>
    <row r="25" ht="12.75">
      <c r="C25" t="s">
        <v>14</v>
      </c>
    </row>
    <row r="26" ht="12.75">
      <c r="C26" t="s">
        <v>15</v>
      </c>
    </row>
    <row r="27" ht="12.75">
      <c r="C27" s="117" t="s">
        <v>16</v>
      </c>
    </row>
    <row r="29" ht="12.75">
      <c r="A29" s="17"/>
    </row>
    <row r="30" ht="12.75">
      <c r="A30" s="17"/>
    </row>
    <row r="34" ht="12.75">
      <c r="A34" s="17"/>
    </row>
    <row r="35" ht="12.75">
      <c r="A35" s="17"/>
    </row>
    <row r="36" ht="12.75">
      <c r="A36" s="17"/>
    </row>
    <row r="38" ht="13.5" thickBot="1">
      <c r="A38" s="17"/>
    </row>
    <row r="39" ht="12.75">
      <c r="B39" s="65">
        <f>SUM(A39:A39)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K33" sqref="K33"/>
    </sheetView>
  </sheetViews>
  <sheetFormatPr defaultColWidth="9.00390625" defaultRowHeight="12.75"/>
  <sheetData>
    <row r="2" spans="1:9" ht="15.75">
      <c r="A2" s="2" t="s">
        <v>17</v>
      </c>
      <c r="B2" s="2"/>
      <c r="C2" s="17"/>
      <c r="D2" s="17"/>
      <c r="E2" s="17"/>
      <c r="F2" s="17"/>
      <c r="G2" s="17"/>
      <c r="H2" s="17"/>
      <c r="I2" s="17"/>
    </row>
    <row r="3" spans="1:9" ht="15.75">
      <c r="A3" s="2"/>
      <c r="B3" s="17"/>
      <c r="C3" s="17"/>
      <c r="D3" s="17"/>
      <c r="E3" s="17"/>
      <c r="F3" s="17"/>
      <c r="G3" s="17"/>
      <c r="H3" s="17"/>
      <c r="I3" s="17"/>
    </row>
    <row r="4" spans="1:9" ht="12.75">
      <c r="A4" s="44" t="s">
        <v>18</v>
      </c>
      <c r="B4" s="44"/>
      <c r="C4" s="44"/>
      <c r="D4" s="42"/>
      <c r="E4" s="42"/>
      <c r="F4" s="42"/>
      <c r="G4" s="42"/>
      <c r="H4" s="42"/>
      <c r="I4" s="17"/>
    </row>
    <row r="5" spans="1:9" ht="12.75">
      <c r="A5" s="44" t="s">
        <v>19</v>
      </c>
      <c r="B5" s="44"/>
      <c r="C5" s="44"/>
      <c r="D5" s="44"/>
      <c r="E5" s="44"/>
      <c r="F5" s="44"/>
      <c r="G5" s="44"/>
      <c r="H5" s="44"/>
      <c r="I5" s="17"/>
    </row>
    <row r="6" spans="1:8" ht="12.75">
      <c r="A6" s="10"/>
      <c r="B6" s="10"/>
      <c r="C6" s="10"/>
      <c r="D6" s="43"/>
      <c r="E6" s="43"/>
      <c r="F6" s="43"/>
      <c r="G6" s="43"/>
      <c r="H6" s="43"/>
    </row>
    <row r="7" spans="1:9" ht="12.75">
      <c r="A7" s="44" t="s">
        <v>20</v>
      </c>
      <c r="B7" s="44"/>
      <c r="C7" s="44"/>
      <c r="D7" s="45"/>
      <c r="E7" s="45"/>
      <c r="F7" s="45"/>
      <c r="G7" s="45"/>
      <c r="H7" s="45"/>
      <c r="I7" s="17"/>
    </row>
    <row r="8" spans="1:8" ht="12.75">
      <c r="A8" s="44" t="s">
        <v>21</v>
      </c>
      <c r="B8" s="44"/>
      <c r="C8" s="44"/>
      <c r="D8" s="43"/>
      <c r="E8" s="43"/>
      <c r="F8" s="43"/>
      <c r="G8" s="43"/>
      <c r="H8" s="43"/>
    </row>
    <row r="9" spans="1:8" ht="12.75">
      <c r="A9" s="10"/>
      <c r="B9" s="10"/>
      <c r="C9" s="10"/>
      <c r="D9" s="43"/>
      <c r="E9" s="43"/>
      <c r="F9" s="43"/>
      <c r="G9" s="43"/>
      <c r="H9" s="43"/>
    </row>
    <row r="10" spans="1:8" ht="13.5" thickBot="1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53"/>
      <c r="B11" s="54"/>
      <c r="C11" s="54"/>
      <c r="D11" s="55">
        <v>1998</v>
      </c>
      <c r="E11" s="55">
        <v>1999</v>
      </c>
      <c r="F11" s="55">
        <v>2000</v>
      </c>
      <c r="G11" s="56">
        <v>2001</v>
      </c>
      <c r="H11" s="56" t="s">
        <v>22</v>
      </c>
    </row>
    <row r="12" spans="1:8" ht="13.5" thickBot="1">
      <c r="A12" s="9"/>
      <c r="B12" s="10"/>
      <c r="C12" s="10"/>
      <c r="D12" s="40"/>
      <c r="E12" s="59"/>
      <c r="F12" s="59"/>
      <c r="G12" s="60"/>
      <c r="H12" s="60" t="s">
        <v>23</v>
      </c>
    </row>
    <row r="13" spans="1:8" ht="12.75">
      <c r="A13" s="53" t="s">
        <v>24</v>
      </c>
      <c r="B13" s="54"/>
      <c r="C13" s="54"/>
      <c r="D13" s="61">
        <v>9624</v>
      </c>
      <c r="E13" s="61">
        <v>10970</v>
      </c>
      <c r="F13" s="61">
        <v>13363</v>
      </c>
      <c r="G13" s="61"/>
      <c r="H13" s="62">
        <f>SUM(D13:G13)</f>
        <v>33957</v>
      </c>
    </row>
    <row r="14" spans="1:8" ht="12.75">
      <c r="A14" s="9" t="s">
        <v>25</v>
      </c>
      <c r="B14" s="10"/>
      <c r="C14" s="10"/>
      <c r="D14" s="30">
        <v>7732</v>
      </c>
      <c r="E14" s="30"/>
      <c r="F14" s="30"/>
      <c r="G14" s="30"/>
      <c r="H14" s="63">
        <f>SUM(D14:G14)</f>
        <v>7732</v>
      </c>
    </row>
    <row r="15" spans="1:9" ht="12.75">
      <c r="A15" s="12" t="s">
        <v>26</v>
      </c>
      <c r="B15" s="13"/>
      <c r="C15" s="13"/>
      <c r="D15" s="15">
        <v>7028</v>
      </c>
      <c r="E15" s="15">
        <v>8475</v>
      </c>
      <c r="F15" s="15">
        <v>10520</v>
      </c>
      <c r="G15" s="15">
        <v>5678.1</v>
      </c>
      <c r="H15" s="16">
        <f>SUM(D15:G15)</f>
        <v>31701.1</v>
      </c>
      <c r="I15" s="17"/>
    </row>
    <row r="16" spans="1:8" ht="12.75">
      <c r="A16" s="27" t="s">
        <v>27</v>
      </c>
      <c r="B16" s="28"/>
      <c r="C16" s="28"/>
      <c r="D16" s="30">
        <v>1560.9</v>
      </c>
      <c r="E16" s="30">
        <v>1734</v>
      </c>
      <c r="F16" s="30">
        <v>2090</v>
      </c>
      <c r="G16" s="30"/>
      <c r="H16" s="63">
        <f>SUM(D16:G16)</f>
        <v>5384.9</v>
      </c>
    </row>
    <row r="17" spans="1:8" ht="12.75">
      <c r="A17" s="9" t="s">
        <v>28</v>
      </c>
      <c r="B17" s="10"/>
      <c r="C17" s="10"/>
      <c r="D17" s="30">
        <v>2210</v>
      </c>
      <c r="E17" s="30">
        <v>2210</v>
      </c>
      <c r="F17" s="30">
        <v>4239</v>
      </c>
      <c r="G17" s="30">
        <v>3624</v>
      </c>
      <c r="H17" s="63">
        <f>SUM(D17:G17)</f>
        <v>12283</v>
      </c>
    </row>
    <row r="18" spans="1:8" ht="12.75">
      <c r="A18" s="27" t="s">
        <v>29</v>
      </c>
      <c r="B18" s="28"/>
      <c r="C18" s="28"/>
      <c r="D18" s="30">
        <v>498</v>
      </c>
      <c r="E18" s="30">
        <v>482</v>
      </c>
      <c r="F18" s="30">
        <v>1723</v>
      </c>
      <c r="G18" s="30"/>
      <c r="H18" s="63">
        <f>SUM(E18:G18)</f>
        <v>2205</v>
      </c>
    </row>
    <row r="19" spans="1:9" ht="12.75">
      <c r="A19" s="18" t="s">
        <v>30</v>
      </c>
      <c r="B19" s="19"/>
      <c r="C19" s="44"/>
      <c r="D19" s="21">
        <v>4268.9</v>
      </c>
      <c r="E19" s="21">
        <f>SUM(E16:E18)</f>
        <v>4426</v>
      </c>
      <c r="F19" s="21">
        <f>SUM(F16:F18)</f>
        <v>8052</v>
      </c>
      <c r="G19" s="21"/>
      <c r="H19" s="31">
        <f>SUM(D19:G19)</f>
        <v>16746.9</v>
      </c>
      <c r="I19" s="17"/>
    </row>
    <row r="20" spans="1:9" ht="12.75">
      <c r="A20" s="12" t="s">
        <v>31</v>
      </c>
      <c r="B20" s="47"/>
      <c r="C20" s="47"/>
      <c r="D20" s="15">
        <v>2759.1</v>
      </c>
      <c r="E20" s="15">
        <f>-(E19-E15)</f>
        <v>4049</v>
      </c>
      <c r="F20" s="15">
        <v>2468</v>
      </c>
      <c r="G20" s="15"/>
      <c r="H20" s="16">
        <f>SUM(D20:G20)</f>
        <v>9276.1</v>
      </c>
      <c r="I20" s="17"/>
    </row>
    <row r="21" spans="1:8" ht="12.75">
      <c r="A21" s="70" t="s">
        <v>32</v>
      </c>
      <c r="B21" s="68"/>
      <c r="C21" s="68"/>
      <c r="D21" s="30">
        <v>2759.1</v>
      </c>
      <c r="E21" s="30">
        <v>3233</v>
      </c>
      <c r="F21" s="30">
        <v>694</v>
      </c>
      <c r="G21" s="30"/>
      <c r="H21" s="63">
        <f>SUM(D21:G21)</f>
        <v>6686.1</v>
      </c>
    </row>
    <row r="22" spans="1:9" ht="13.5" thickBot="1">
      <c r="A22" s="71" t="s">
        <v>33</v>
      </c>
      <c r="B22" s="72"/>
      <c r="C22" s="72"/>
      <c r="D22" s="66">
        <f>D20-D21</f>
        <v>0</v>
      </c>
      <c r="E22" s="66">
        <f>E20-E21</f>
        <v>816</v>
      </c>
      <c r="F22" s="66">
        <f>F20-F21</f>
        <v>1774</v>
      </c>
      <c r="G22" s="66"/>
      <c r="H22" s="67">
        <f>SUM(E22:G22)</f>
        <v>2590</v>
      </c>
      <c r="I22" s="17"/>
    </row>
    <row r="23" spans="1:8" ht="12.75">
      <c r="A23" s="78" t="s">
        <v>34</v>
      </c>
      <c r="B23" s="77"/>
      <c r="C23" s="77"/>
      <c r="D23" s="61"/>
      <c r="E23" s="61"/>
      <c r="F23" s="61"/>
      <c r="G23" s="64"/>
      <c r="H23" s="65">
        <f>SUM(D23:G23)</f>
        <v>0</v>
      </c>
    </row>
    <row r="24" spans="1:9" ht="13.5" thickBot="1">
      <c r="A24" s="79" t="s">
        <v>22</v>
      </c>
      <c r="B24" s="33"/>
      <c r="C24" s="34"/>
      <c r="D24" s="35">
        <f>D22+D23</f>
        <v>0</v>
      </c>
      <c r="E24" s="35">
        <f>E22+E23</f>
        <v>816</v>
      </c>
      <c r="F24" s="35">
        <f>F22+F23</f>
        <v>1774</v>
      </c>
      <c r="G24" s="35">
        <f>G22+G23</f>
        <v>0</v>
      </c>
      <c r="H24" s="36">
        <f>H22+H23</f>
        <v>2590</v>
      </c>
      <c r="I24" s="17"/>
    </row>
    <row r="25" spans="4:8" ht="12.75">
      <c r="D25" s="37"/>
      <c r="E25" s="37"/>
      <c r="F25" s="37"/>
      <c r="G25" s="37"/>
      <c r="H25" s="17"/>
    </row>
    <row r="28" spans="1:8" ht="12.75">
      <c r="A28" s="17" t="s">
        <v>35</v>
      </c>
      <c r="B28" s="17"/>
      <c r="C28" s="17"/>
      <c r="D28" s="17"/>
      <c r="E28" s="17"/>
      <c r="F28" s="17"/>
      <c r="G28" s="17"/>
      <c r="H28" s="17"/>
    </row>
    <row r="29" spans="1:8" ht="12.75">
      <c r="A29" s="17" t="s">
        <v>36</v>
      </c>
      <c r="B29" s="17"/>
      <c r="C29" s="17"/>
      <c r="D29" s="17"/>
      <c r="E29" s="17"/>
      <c r="F29" s="17"/>
      <c r="G29" s="17"/>
      <c r="H29" s="17"/>
    </row>
    <row r="30" spans="1:8" ht="12.75">
      <c r="A30" s="17"/>
      <c r="B30" s="17"/>
      <c r="C30" s="17"/>
      <c r="D30" s="17"/>
      <c r="E30" s="17"/>
      <c r="F30" s="17"/>
      <c r="G30" s="17"/>
      <c r="H30" s="17"/>
    </row>
    <row r="31" spans="1:8" ht="13.5" thickBot="1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5"/>
      <c r="B32" s="6"/>
      <c r="C32" s="6"/>
      <c r="D32" s="3">
        <v>1994</v>
      </c>
      <c r="E32" s="3">
        <v>1995</v>
      </c>
      <c r="F32" s="3">
        <v>1996</v>
      </c>
      <c r="G32" s="3">
        <v>1997</v>
      </c>
      <c r="H32" s="4" t="s">
        <v>22</v>
      </c>
    </row>
    <row r="33" spans="1:8" ht="13.5" thickBot="1">
      <c r="A33" s="38"/>
      <c r="B33" s="39"/>
      <c r="C33" s="39"/>
      <c r="D33" s="40"/>
      <c r="E33" s="40"/>
      <c r="F33" s="40"/>
      <c r="G33" s="40"/>
      <c r="H33" s="41" t="s">
        <v>37</v>
      </c>
    </row>
    <row r="34" spans="1:8" ht="12.75">
      <c r="A34" s="75" t="s">
        <v>24</v>
      </c>
      <c r="B34" s="57"/>
      <c r="C34" s="58"/>
      <c r="D34" s="74">
        <v>5261.3</v>
      </c>
      <c r="E34" s="74">
        <v>6377.4</v>
      </c>
      <c r="F34" s="74">
        <v>6348.2</v>
      </c>
      <c r="G34" s="74">
        <v>7923.9</v>
      </c>
      <c r="H34" s="76">
        <f aca="true" t="shared" si="0" ref="H34:H43">SUM(D34:G34)</f>
        <v>25910.800000000003</v>
      </c>
    </row>
    <row r="35" spans="1:8" ht="12.75">
      <c r="A35" s="9" t="s">
        <v>25</v>
      </c>
      <c r="B35" s="10"/>
      <c r="C35" s="11"/>
      <c r="D35" s="7">
        <v>5261.3</v>
      </c>
      <c r="E35" s="7">
        <v>5442</v>
      </c>
      <c r="F35" s="7">
        <v>5471</v>
      </c>
      <c r="G35" s="7">
        <v>6507</v>
      </c>
      <c r="H35" s="8">
        <f t="shared" si="0"/>
        <v>22681.3</v>
      </c>
    </row>
    <row r="36" spans="1:9" ht="12.75">
      <c r="A36" s="12" t="s">
        <v>26</v>
      </c>
      <c r="B36" s="13"/>
      <c r="C36" s="14"/>
      <c r="D36" s="15">
        <v>5261.3</v>
      </c>
      <c r="E36" s="15">
        <v>5328</v>
      </c>
      <c r="F36" s="15">
        <v>5241</v>
      </c>
      <c r="G36" s="15">
        <v>5859</v>
      </c>
      <c r="H36" s="16">
        <f t="shared" si="0"/>
        <v>21689.3</v>
      </c>
      <c r="I36" s="17"/>
    </row>
    <row r="37" spans="1:9" ht="12.75">
      <c r="A37" s="12" t="s">
        <v>38</v>
      </c>
      <c r="B37" s="50"/>
      <c r="C37" s="51"/>
      <c r="D37" s="15">
        <v>0</v>
      </c>
      <c r="E37" s="15">
        <v>-114</v>
      </c>
      <c r="F37" s="15">
        <v>-230</v>
      </c>
      <c r="G37" s="15">
        <v>-648</v>
      </c>
      <c r="H37" s="16">
        <f>SUM(D37:G37)</f>
        <v>-992</v>
      </c>
      <c r="I37" s="17"/>
    </row>
    <row r="38" spans="1:8" ht="12.75">
      <c r="A38" s="27" t="s">
        <v>27</v>
      </c>
      <c r="B38" s="28"/>
      <c r="C38" s="29"/>
      <c r="D38" s="30">
        <v>1130.2</v>
      </c>
      <c r="E38" s="30">
        <v>1382.6</v>
      </c>
      <c r="F38" s="30">
        <v>1541.6</v>
      </c>
      <c r="G38" s="30">
        <v>1580.4</v>
      </c>
      <c r="H38" s="63">
        <f t="shared" si="0"/>
        <v>5634.8</v>
      </c>
    </row>
    <row r="39" spans="1:8" ht="12.75">
      <c r="A39" s="27" t="s">
        <v>28</v>
      </c>
      <c r="B39" s="28"/>
      <c r="C39" s="29"/>
      <c r="D39" s="30">
        <v>1848</v>
      </c>
      <c r="E39" s="30">
        <v>1730</v>
      </c>
      <c r="F39" s="30">
        <v>1998.2</v>
      </c>
      <c r="G39" s="30">
        <v>2200</v>
      </c>
      <c r="H39" s="63">
        <f t="shared" si="0"/>
        <v>7776.2</v>
      </c>
    </row>
    <row r="40" spans="1:8" ht="12.75">
      <c r="A40" s="27" t="s">
        <v>29</v>
      </c>
      <c r="B40" s="28"/>
      <c r="C40" s="29"/>
      <c r="D40" s="30">
        <v>0</v>
      </c>
      <c r="E40" s="30">
        <v>159</v>
      </c>
      <c r="F40" s="30">
        <v>89.1</v>
      </c>
      <c r="G40" s="30">
        <v>373.5</v>
      </c>
      <c r="H40" s="63">
        <f t="shared" si="0"/>
        <v>621.6</v>
      </c>
    </row>
    <row r="41" spans="1:9" ht="12.75">
      <c r="A41" s="49" t="s">
        <v>30</v>
      </c>
      <c r="B41" s="44"/>
      <c r="C41" s="20"/>
      <c r="D41" s="25">
        <f>SUM(D38:D40)</f>
        <v>2978.2</v>
      </c>
      <c r="E41" s="25">
        <f>SUM(E38:E40)</f>
        <v>3271.6</v>
      </c>
      <c r="F41" s="25">
        <f>SUM(F38:F40)</f>
        <v>3628.9</v>
      </c>
      <c r="G41" s="25">
        <f>SUM(G38:G40)</f>
        <v>4153.9</v>
      </c>
      <c r="H41" s="26">
        <f t="shared" si="0"/>
        <v>14032.599999999999</v>
      </c>
      <c r="I41" s="17"/>
    </row>
    <row r="42" spans="1:9" ht="12.75">
      <c r="A42" s="52" t="s">
        <v>39</v>
      </c>
      <c r="B42" s="47"/>
      <c r="C42" s="48"/>
      <c r="D42" s="21">
        <f>(D36-D41)</f>
        <v>2283.1000000000004</v>
      </c>
      <c r="E42" s="21">
        <f>(E36-E37-E41)</f>
        <v>2170.4</v>
      </c>
      <c r="F42" s="21">
        <f>(F36-F37-F41)</f>
        <v>1842.1</v>
      </c>
      <c r="G42" s="21">
        <f>(G36-G37-G41)</f>
        <v>2353.1000000000004</v>
      </c>
      <c r="H42" s="31">
        <f>SUM(D42:G42)</f>
        <v>8648.7</v>
      </c>
      <c r="I42" s="17"/>
    </row>
    <row r="43" spans="1:9" ht="12.75">
      <c r="A43" s="52" t="s">
        <v>40</v>
      </c>
      <c r="B43" s="47"/>
      <c r="C43" s="48"/>
      <c r="D43" s="21">
        <f>-(D41-D36)</f>
        <v>2283.1000000000004</v>
      </c>
      <c r="E43" s="21">
        <f>-(E41-E36)</f>
        <v>2056.4</v>
      </c>
      <c r="F43" s="21">
        <f>-(F41-F36)</f>
        <v>1612.1</v>
      </c>
      <c r="G43" s="21">
        <f>-(G41-G36)</f>
        <v>1705.1000000000004</v>
      </c>
      <c r="H43" s="31">
        <f t="shared" si="0"/>
        <v>7656.700000000001</v>
      </c>
      <c r="I43" s="17"/>
    </row>
    <row r="44" spans="1:8" ht="12.75">
      <c r="A44" s="70" t="s">
        <v>41</v>
      </c>
      <c r="B44" s="68"/>
      <c r="C44" s="69"/>
      <c r="D44" s="30">
        <v>0</v>
      </c>
      <c r="E44" s="30">
        <v>0</v>
      </c>
      <c r="F44" s="30">
        <v>0</v>
      </c>
      <c r="G44" s="30">
        <v>0</v>
      </c>
      <c r="H44" s="63">
        <v>0</v>
      </c>
    </row>
    <row r="45" spans="1:9" ht="13.5" thickBot="1">
      <c r="A45" s="22" t="s">
        <v>33</v>
      </c>
      <c r="B45" s="23"/>
      <c r="C45" s="24"/>
      <c r="D45" s="25">
        <f>D43-D44</f>
        <v>2283.1000000000004</v>
      </c>
      <c r="E45" s="25">
        <f>E43-E44</f>
        <v>2056.4</v>
      </c>
      <c r="F45" s="25">
        <f>F43-F44</f>
        <v>1612.1</v>
      </c>
      <c r="G45" s="25">
        <f>G43-G44</f>
        <v>1705.1000000000004</v>
      </c>
      <c r="H45" s="26">
        <f>H43-H44</f>
        <v>7656.700000000001</v>
      </c>
      <c r="I45" s="17"/>
    </row>
    <row r="46" spans="1:8" ht="12.75">
      <c r="A46" s="53" t="s">
        <v>42</v>
      </c>
      <c r="B46" s="54"/>
      <c r="C46" s="73"/>
      <c r="D46" s="61">
        <v>2737</v>
      </c>
      <c r="E46" s="61">
        <v>2086</v>
      </c>
      <c r="F46" s="61">
        <v>1036.4</v>
      </c>
      <c r="G46" s="61">
        <v>1101</v>
      </c>
      <c r="H46" s="65">
        <v>7368.1</v>
      </c>
    </row>
    <row r="47" spans="1:9" ht="13.5" thickBot="1">
      <c r="A47" s="32" t="s">
        <v>43</v>
      </c>
      <c r="B47" s="33"/>
      <c r="C47" s="34"/>
      <c r="D47" s="35">
        <f>D45+D46</f>
        <v>5020.1</v>
      </c>
      <c r="E47" s="35">
        <f>E45+E46</f>
        <v>4142.4</v>
      </c>
      <c r="F47" s="35">
        <f>F45+F46</f>
        <v>2648.5</v>
      </c>
      <c r="G47" s="35">
        <f>G45+G46</f>
        <v>2806.1000000000004</v>
      </c>
      <c r="H47" s="36">
        <f>H45+H46</f>
        <v>15024.800000000001</v>
      </c>
      <c r="I47" s="17"/>
    </row>
    <row r="48" spans="4:8" ht="12.75">
      <c r="D48" s="37"/>
      <c r="E48" s="37"/>
      <c r="F48" s="37"/>
      <c r="G48" s="37"/>
      <c r="H48" s="37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8:F14"/>
  <sheetViews>
    <sheetView workbookViewId="0" topLeftCell="A1">
      <selection activeCell="B15" sqref="B15"/>
    </sheetView>
  </sheetViews>
  <sheetFormatPr defaultColWidth="9.00390625" defaultRowHeight="12.75"/>
  <sheetData>
    <row r="8" spans="2:6" ht="12.75">
      <c r="B8">
        <v>56.2365</v>
      </c>
      <c r="C8">
        <v>56.2365</v>
      </c>
      <c r="D8">
        <v>56.2365</v>
      </c>
      <c r="E8">
        <v>56.2365</v>
      </c>
      <c r="F8">
        <f>B8+C8+D8+ROUND(List3!K9,2)</f>
        <v>168.7095</v>
      </c>
    </row>
    <row r="9" ht="12.75">
      <c r="B9">
        <v>46.3321</v>
      </c>
    </row>
    <row r="10" ht="12.75">
      <c r="B10">
        <v>36.4277</v>
      </c>
    </row>
    <row r="11" ht="12.75">
      <c r="B11">
        <v>26.5233</v>
      </c>
    </row>
    <row r="12" ht="12.75">
      <c r="B12">
        <v>16.6189</v>
      </c>
    </row>
    <row r="13" ht="12.75">
      <c r="B13">
        <v>6.7145</v>
      </c>
    </row>
    <row r="14" ht="12.75">
      <c r="B14">
        <f>SUM(B8:B13,-2,2,2,2)</f>
        <v>192.853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5">
      <selection activeCell="E32" sqref="E32"/>
    </sheetView>
  </sheetViews>
  <sheetFormatPr defaultColWidth="9.00390625" defaultRowHeight="12.75"/>
  <cols>
    <col min="3" max="3" width="20.25390625" style="0" customWidth="1"/>
    <col min="4" max="4" width="10.125" style="0" customWidth="1"/>
    <col min="5" max="6" width="10.25390625" style="0" customWidth="1"/>
    <col min="7" max="7" width="11.25390625" style="0" customWidth="1"/>
    <col min="8" max="8" width="11.375" style="0" customWidth="1"/>
    <col min="9" max="9" width="11.25390625" style="0" customWidth="1"/>
    <col min="10" max="10" width="11.375" style="0" customWidth="1"/>
    <col min="11" max="11" width="11.625" style="0" bestFit="1" customWidth="1"/>
    <col min="12" max="13" width="11.625" style="0" customWidth="1"/>
  </cols>
  <sheetData>
    <row r="1" spans="1:12" ht="15">
      <c r="A1" s="44" t="s">
        <v>0</v>
      </c>
      <c r="B1" s="1"/>
      <c r="C1" s="1"/>
      <c r="D1" s="86"/>
      <c r="E1" s="86"/>
      <c r="F1" s="86"/>
      <c r="G1" s="86"/>
      <c r="H1" s="86"/>
      <c r="I1" s="86"/>
      <c r="J1" s="80"/>
      <c r="K1" s="80"/>
      <c r="L1" s="80"/>
    </row>
    <row r="2" spans="1:13" ht="15.75">
      <c r="A2" s="2"/>
      <c r="B2" s="2"/>
      <c r="C2" s="17"/>
      <c r="D2" s="87"/>
      <c r="E2" s="87"/>
      <c r="F2" s="87"/>
      <c r="G2" s="87"/>
      <c r="H2" s="87"/>
      <c r="I2" s="87"/>
      <c r="J2" s="87"/>
      <c r="K2" s="87"/>
      <c r="L2" s="87"/>
      <c r="M2" s="17"/>
    </row>
    <row r="3" spans="1:13" ht="15.75">
      <c r="A3" s="2"/>
      <c r="B3" s="17"/>
      <c r="C3" s="17"/>
      <c r="D3" s="87"/>
      <c r="E3" s="87"/>
      <c r="F3" s="87"/>
      <c r="G3" s="87"/>
      <c r="H3" s="87"/>
      <c r="I3" s="87"/>
      <c r="J3" s="87"/>
      <c r="K3" s="87"/>
      <c r="L3" s="87"/>
      <c r="M3" s="17"/>
    </row>
    <row r="4" spans="1:13" ht="12.75">
      <c r="A4" s="44" t="s">
        <v>1</v>
      </c>
      <c r="B4" s="44"/>
      <c r="C4" s="44"/>
      <c r="D4" s="88"/>
      <c r="E4" s="88"/>
      <c r="F4" s="88"/>
      <c r="G4" s="88"/>
      <c r="H4" s="89"/>
      <c r="I4" s="89"/>
      <c r="J4" s="89"/>
      <c r="K4" s="89"/>
      <c r="L4" s="89"/>
      <c r="M4" s="17"/>
    </row>
    <row r="5" spans="1:13" ht="13.5" thickBot="1">
      <c r="A5" s="44" t="s">
        <v>2</v>
      </c>
      <c r="B5" s="44"/>
      <c r="C5" s="44"/>
      <c r="D5" s="88"/>
      <c r="E5" s="88"/>
      <c r="F5" s="88"/>
      <c r="G5" s="88"/>
      <c r="H5" s="88"/>
      <c r="I5" s="88"/>
      <c r="J5" s="88"/>
      <c r="K5" s="88"/>
      <c r="L5" s="88"/>
      <c r="M5" s="17"/>
    </row>
    <row r="6" spans="1:13" ht="13.5" thickBot="1">
      <c r="A6" s="93"/>
      <c r="B6" s="99"/>
      <c r="C6" s="101"/>
      <c r="D6" s="91"/>
      <c r="E6" s="91"/>
      <c r="F6" s="91"/>
      <c r="G6" s="91"/>
      <c r="H6" s="91"/>
      <c r="I6" s="91"/>
      <c r="J6" s="91"/>
      <c r="K6" s="91"/>
      <c r="L6" s="92"/>
      <c r="M6" s="110" t="s">
        <v>3</v>
      </c>
    </row>
    <row r="7" spans="1:13" ht="13.5" thickBot="1">
      <c r="A7" s="93"/>
      <c r="B7" s="99"/>
      <c r="C7" s="101"/>
      <c r="D7" s="119">
        <v>1993</v>
      </c>
      <c r="E7" s="104">
        <v>1994</v>
      </c>
      <c r="F7" s="104">
        <v>1995</v>
      </c>
      <c r="G7" s="104">
        <v>1996</v>
      </c>
      <c r="H7" s="104">
        <v>1997</v>
      </c>
      <c r="I7" s="104">
        <v>1998</v>
      </c>
      <c r="J7" s="104">
        <v>1999</v>
      </c>
      <c r="K7" s="105">
        <v>2000</v>
      </c>
      <c r="L7" s="115">
        <v>2001</v>
      </c>
      <c r="M7" s="93"/>
    </row>
    <row r="8" spans="1:13" ht="12.75">
      <c r="A8" s="108" t="s">
        <v>4</v>
      </c>
      <c r="B8" s="98"/>
      <c r="C8" s="102" t="s">
        <v>5</v>
      </c>
      <c r="D8" s="97">
        <v>1101470</v>
      </c>
      <c r="E8" s="97">
        <v>2260087</v>
      </c>
      <c r="F8" s="97">
        <v>2469000</v>
      </c>
      <c r="G8" s="97">
        <v>4681991</v>
      </c>
      <c r="H8" s="97">
        <v>4924030</v>
      </c>
      <c r="I8" s="97">
        <v>2578522</v>
      </c>
      <c r="J8" s="97">
        <v>2255511</v>
      </c>
      <c r="K8" s="97">
        <v>2326961</v>
      </c>
      <c r="L8" s="100">
        <v>2486971</v>
      </c>
      <c r="M8" s="111">
        <f>SUM(D8:L8)</f>
        <v>25084543</v>
      </c>
    </row>
    <row r="9" spans="1:13" ht="13.5" thickBot="1">
      <c r="A9" s="108"/>
      <c r="B9" s="98"/>
      <c r="C9" s="102" t="s">
        <v>6</v>
      </c>
      <c r="D9" s="97">
        <f>D10-D8</f>
        <v>78491</v>
      </c>
      <c r="E9" s="97">
        <f aca="true" t="shared" si="0" ref="E9:L9">E10-E8</f>
        <v>537716</v>
      </c>
      <c r="F9" s="97">
        <f t="shared" si="0"/>
        <v>849094</v>
      </c>
      <c r="G9" s="97">
        <f t="shared" si="0"/>
        <v>3033034</v>
      </c>
      <c r="H9" s="97">
        <f t="shared" si="0"/>
        <v>2113829</v>
      </c>
      <c r="I9" s="97">
        <f t="shared" si="0"/>
        <v>1635180</v>
      </c>
      <c r="J9" s="97">
        <f t="shared" si="0"/>
        <v>1832697</v>
      </c>
      <c r="K9" s="97">
        <f t="shared" si="0"/>
        <v>1730247</v>
      </c>
      <c r="L9" s="100">
        <f t="shared" si="0"/>
        <v>1200000</v>
      </c>
      <c r="M9" s="111">
        <f>SUM(D9:L9)</f>
        <v>13010288</v>
      </c>
    </row>
    <row r="10" spans="1:13" ht="13.5" thickBot="1">
      <c r="A10" s="109"/>
      <c r="B10" s="118"/>
      <c r="C10" s="103" t="s">
        <v>3</v>
      </c>
      <c r="D10" s="104">
        <v>1179961</v>
      </c>
      <c r="E10" s="104">
        <v>2797803</v>
      </c>
      <c r="F10" s="104">
        <v>3318094</v>
      </c>
      <c r="G10" s="104">
        <v>7715025</v>
      </c>
      <c r="H10" s="104">
        <v>7037859</v>
      </c>
      <c r="I10" s="104">
        <v>4213702</v>
      </c>
      <c r="J10" s="104">
        <v>4088208</v>
      </c>
      <c r="K10" s="105">
        <v>4057208</v>
      </c>
      <c r="L10" s="106">
        <v>3686971</v>
      </c>
      <c r="M10" s="113">
        <f>M8+M9</f>
        <v>38094831</v>
      </c>
    </row>
    <row r="11" spans="1:12" ht="12.75">
      <c r="A11" s="10"/>
      <c r="B11" s="10"/>
      <c r="C11" s="10"/>
      <c r="D11" s="80"/>
      <c r="E11" s="80"/>
      <c r="F11" s="80"/>
      <c r="G11" s="80"/>
      <c r="H11" s="80"/>
      <c r="I11" s="80"/>
      <c r="J11" s="80"/>
      <c r="K11" s="80"/>
      <c r="L11" s="87"/>
    </row>
    <row r="12" spans="1:12" ht="13.5" thickBot="1">
      <c r="A12" s="10"/>
      <c r="B12" s="10"/>
      <c r="C12" s="10"/>
      <c r="D12" s="80"/>
      <c r="E12" s="80"/>
      <c r="F12" s="80"/>
      <c r="G12" s="80"/>
      <c r="H12" s="80"/>
      <c r="I12" s="80"/>
      <c r="J12" s="80"/>
      <c r="K12" s="80"/>
      <c r="L12" s="87"/>
    </row>
    <row r="13" spans="1:12" ht="23.25" thickBot="1">
      <c r="A13" s="94"/>
      <c r="B13" s="94" t="s">
        <v>7</v>
      </c>
      <c r="C13" s="95" t="s">
        <v>7</v>
      </c>
      <c r="D13" s="81">
        <v>321569</v>
      </c>
      <c r="E13" s="82">
        <v>1064715</v>
      </c>
      <c r="F13" s="82">
        <v>5116494</v>
      </c>
      <c r="G13" s="82">
        <v>13677277</v>
      </c>
      <c r="H13" s="82">
        <v>16925237</v>
      </c>
      <c r="I13" s="82">
        <v>21458252</v>
      </c>
      <c r="J13" s="82">
        <v>26674068</v>
      </c>
      <c r="K13" s="112">
        <v>38738329</v>
      </c>
      <c r="L13" s="80"/>
    </row>
    <row r="14" spans="1:12" ht="34.5" thickBot="1">
      <c r="A14" s="94"/>
      <c r="B14" s="94" t="s">
        <v>8</v>
      </c>
      <c r="C14" s="95" t="s">
        <v>8</v>
      </c>
      <c r="D14" s="83">
        <v>-252745</v>
      </c>
      <c r="E14" s="84">
        <v>743146</v>
      </c>
      <c r="F14" s="84">
        <v>4051779</v>
      </c>
      <c r="G14" s="84">
        <v>8560783</v>
      </c>
      <c r="H14" s="84">
        <v>3247960</v>
      </c>
      <c r="I14" s="84">
        <v>4506015</v>
      </c>
      <c r="J14" s="84">
        <v>5215816</v>
      </c>
      <c r="K14" s="85">
        <v>12064261</v>
      </c>
      <c r="L14" s="80"/>
    </row>
    <row r="15" spans="4:12" ht="12.75">
      <c r="D15" s="80"/>
      <c r="E15" s="80"/>
      <c r="F15" s="80"/>
      <c r="G15" s="80"/>
      <c r="H15" s="80"/>
      <c r="I15" s="80"/>
      <c r="J15" s="80"/>
      <c r="K15" s="80"/>
      <c r="L15" s="80"/>
    </row>
    <row r="16" spans="4:12" ht="13.5" thickBot="1">
      <c r="D16" s="80"/>
      <c r="E16" s="80"/>
      <c r="F16" s="80"/>
      <c r="G16" s="80"/>
      <c r="H16" s="80"/>
      <c r="I16" s="80"/>
      <c r="J16" s="80"/>
      <c r="K16" s="80"/>
      <c r="L16" s="80"/>
    </row>
    <row r="17" spans="1:13" ht="13.5" thickBot="1">
      <c r="A17" s="107"/>
      <c r="B17" s="96"/>
      <c r="C17" s="110"/>
      <c r="D17" s="104">
        <v>1993</v>
      </c>
      <c r="E17" s="104">
        <v>1994</v>
      </c>
      <c r="F17" s="104">
        <v>1995</v>
      </c>
      <c r="G17" s="104">
        <v>1996</v>
      </c>
      <c r="H17" s="104">
        <v>1997</v>
      </c>
      <c r="I17" s="104">
        <v>1998</v>
      </c>
      <c r="J17" s="104">
        <v>1999</v>
      </c>
      <c r="K17" s="105">
        <v>2000</v>
      </c>
      <c r="L17" s="115">
        <v>2001</v>
      </c>
      <c r="M17" s="10"/>
    </row>
    <row r="18" spans="1:13" ht="12.75">
      <c r="A18" s="108" t="s">
        <v>9</v>
      </c>
      <c r="B18" s="98"/>
      <c r="C18" s="102" t="s">
        <v>10</v>
      </c>
      <c r="D18" s="97">
        <v>0</v>
      </c>
      <c r="E18" s="97">
        <v>0</v>
      </c>
      <c r="F18" s="97">
        <v>0</v>
      </c>
      <c r="G18" s="97">
        <v>1003644</v>
      </c>
      <c r="H18" s="97">
        <v>1004139</v>
      </c>
      <c r="I18" s="97">
        <v>4350090</v>
      </c>
      <c r="J18" s="97">
        <v>2928947</v>
      </c>
      <c r="K18" s="97">
        <v>2655908</v>
      </c>
      <c r="L18" s="100">
        <v>3660497</v>
      </c>
      <c r="M18" s="90"/>
    </row>
    <row r="19" spans="1:13" ht="13.5" thickBot="1">
      <c r="A19" s="108"/>
      <c r="B19" s="98"/>
      <c r="C19" s="102" t="s">
        <v>11</v>
      </c>
      <c r="D19" s="97">
        <v>2369992</v>
      </c>
      <c r="E19" s="97">
        <v>2501791</v>
      </c>
      <c r="F19" s="97">
        <v>3514104</v>
      </c>
      <c r="G19" s="97">
        <v>5302135</v>
      </c>
      <c r="H19" s="97">
        <v>7218295</v>
      </c>
      <c r="I19" s="97">
        <v>9605165</v>
      </c>
      <c r="J19" s="97">
        <v>13750941</v>
      </c>
      <c r="K19" s="97">
        <v>11975236</v>
      </c>
      <c r="L19" s="100">
        <v>12057925</v>
      </c>
      <c r="M19" s="90"/>
    </row>
    <row r="20" spans="1:13" ht="13.5" thickBot="1">
      <c r="A20" s="109"/>
      <c r="B20" s="98"/>
      <c r="C20" s="103" t="s">
        <v>3</v>
      </c>
      <c r="D20" s="104">
        <f>SUM(D18:D19)</f>
        <v>2369992</v>
      </c>
      <c r="E20" s="104">
        <f aca="true" t="shared" si="1" ref="E20:L20">SUM(E18:E19)</f>
        <v>2501791</v>
      </c>
      <c r="F20" s="104">
        <f t="shared" si="1"/>
        <v>3514104</v>
      </c>
      <c r="G20" s="104">
        <f t="shared" si="1"/>
        <v>6305779</v>
      </c>
      <c r="H20" s="104">
        <f t="shared" si="1"/>
        <v>8222434</v>
      </c>
      <c r="I20" s="104">
        <f t="shared" si="1"/>
        <v>13955255</v>
      </c>
      <c r="J20" s="104">
        <f t="shared" si="1"/>
        <v>16679888</v>
      </c>
      <c r="K20" s="104">
        <f t="shared" si="1"/>
        <v>14631144</v>
      </c>
      <c r="L20" s="116">
        <f t="shared" si="1"/>
        <v>15718422</v>
      </c>
      <c r="M20" s="114"/>
    </row>
    <row r="21" spans="4:12" ht="12.75">
      <c r="D21" s="80"/>
      <c r="E21" s="80"/>
      <c r="F21" s="80"/>
      <c r="G21" s="80"/>
      <c r="H21" s="80"/>
      <c r="I21" s="80"/>
      <c r="J21" s="80"/>
      <c r="K21" s="80"/>
      <c r="L21" s="80"/>
    </row>
    <row r="22" spans="4:12" ht="12.75">
      <c r="D22" s="80"/>
      <c r="E22" s="80"/>
      <c r="F22" s="80"/>
      <c r="G22" s="80"/>
      <c r="H22" s="80"/>
      <c r="I22" s="80"/>
      <c r="J22" s="80"/>
      <c r="K22" s="80"/>
      <c r="L22" s="80"/>
    </row>
    <row r="23" spans="3:12" ht="12.75">
      <c r="C23" t="s">
        <v>12</v>
      </c>
      <c r="D23" s="80"/>
      <c r="E23" s="80"/>
      <c r="F23" s="80"/>
      <c r="G23" s="80"/>
      <c r="H23" s="80"/>
      <c r="I23" s="80"/>
      <c r="J23" s="80"/>
      <c r="K23" s="80"/>
      <c r="L23" s="80"/>
    </row>
    <row r="24" spans="3:12" ht="12.75">
      <c r="C24" t="s">
        <v>13</v>
      </c>
      <c r="D24" s="80"/>
      <c r="E24" s="80"/>
      <c r="F24" s="80"/>
      <c r="G24" s="80"/>
      <c r="H24" s="80"/>
      <c r="I24" s="80"/>
      <c r="J24" s="80"/>
      <c r="K24" s="80"/>
      <c r="L24" s="80"/>
    </row>
    <row r="25" spans="3:12" ht="12.75">
      <c r="C25" t="s">
        <v>14</v>
      </c>
      <c r="D25" s="80"/>
      <c r="E25" s="80"/>
      <c r="F25" s="80"/>
      <c r="G25" s="80"/>
      <c r="H25" s="80"/>
      <c r="I25" s="80"/>
      <c r="J25" s="80"/>
      <c r="K25" s="80"/>
      <c r="L25" s="80"/>
    </row>
    <row r="26" spans="3:12" ht="12.75">
      <c r="C26" t="s">
        <v>15</v>
      </c>
      <c r="D26" s="80"/>
      <c r="E26" s="80"/>
      <c r="F26" s="80"/>
      <c r="G26" s="80"/>
      <c r="H26" s="80"/>
      <c r="I26" s="80"/>
      <c r="J26" s="80"/>
      <c r="K26" s="80"/>
      <c r="L26" s="80"/>
    </row>
    <row r="27" spans="3:12" ht="12.75">
      <c r="C27" s="117" t="s">
        <v>16</v>
      </c>
      <c r="D27" s="80"/>
      <c r="E27" s="80"/>
      <c r="F27" s="80"/>
      <c r="G27" s="80"/>
      <c r="H27" s="80"/>
      <c r="I27" s="80"/>
      <c r="J27" s="80"/>
      <c r="K27" s="80"/>
      <c r="L27" s="80"/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58"/>
  <sheetViews>
    <sheetView tabSelected="1" zoomScale="75" zoomScaleNormal="75" workbookViewId="0" topLeftCell="A1">
      <selection activeCell="M12" sqref="M12"/>
    </sheetView>
  </sheetViews>
  <sheetFormatPr defaultColWidth="9.00390625" defaultRowHeight="12.75"/>
  <cols>
    <col min="2" max="2" width="0.12890625" style="0" customWidth="1"/>
    <col min="3" max="3" width="14.00390625" style="0" customWidth="1"/>
    <col min="4" max="4" width="10.875" style="0" customWidth="1"/>
    <col min="5" max="6" width="10.75390625" style="0" customWidth="1"/>
    <col min="7" max="7" width="11.25390625" style="0" customWidth="1"/>
    <col min="8" max="8" width="11.75390625" style="0" customWidth="1"/>
    <col min="9" max="9" width="12.25390625" style="0" customWidth="1"/>
    <col min="10" max="10" width="11.625" style="0" customWidth="1"/>
    <col min="11" max="11" width="13.25390625" style="0" customWidth="1"/>
    <col min="12" max="12" width="12.75390625" style="0" customWidth="1"/>
    <col min="13" max="13" width="14.125" style="0" customWidth="1"/>
  </cols>
  <sheetData>
    <row r="1" spans="1:13" ht="18">
      <c r="A1" s="167" t="s">
        <v>44</v>
      </c>
      <c r="B1" s="121"/>
      <c r="C1" s="121"/>
      <c r="D1" s="122"/>
      <c r="E1" s="122"/>
      <c r="F1" s="122"/>
      <c r="G1" s="122"/>
      <c r="H1" s="122"/>
      <c r="I1" s="122"/>
      <c r="J1" s="123"/>
      <c r="K1" s="123"/>
      <c r="L1" s="123"/>
      <c r="M1" s="46"/>
    </row>
    <row r="2" spans="1:13" ht="15.75">
      <c r="A2" s="124"/>
      <c r="B2" s="124"/>
      <c r="C2" s="120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15.75">
      <c r="A3" s="124"/>
      <c r="B3" s="120"/>
      <c r="C3" s="120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15.75">
      <c r="A4" s="150" t="s">
        <v>1</v>
      </c>
      <c r="B4" s="120"/>
      <c r="C4" s="120"/>
      <c r="D4" s="125"/>
      <c r="E4" s="125"/>
      <c r="F4" s="125"/>
      <c r="G4" s="125"/>
      <c r="H4" s="127"/>
      <c r="I4" s="127"/>
      <c r="J4" s="127"/>
      <c r="K4" s="127"/>
      <c r="L4" s="127"/>
      <c r="M4" s="126"/>
    </row>
    <row r="5" spans="1:13" ht="16.5" thickBot="1">
      <c r="A5" s="150" t="s">
        <v>2</v>
      </c>
      <c r="B5" s="120"/>
      <c r="C5" s="120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3.5" thickBot="1">
      <c r="A6" s="130" t="s">
        <v>4</v>
      </c>
      <c r="B6" s="131"/>
      <c r="C6" s="132">
        <v>1993</v>
      </c>
      <c r="D6" s="133">
        <v>1994</v>
      </c>
      <c r="E6" s="133">
        <v>1995</v>
      </c>
      <c r="F6" s="133">
        <v>1996</v>
      </c>
      <c r="G6" s="133">
        <v>1997</v>
      </c>
      <c r="H6" s="133">
        <v>1998</v>
      </c>
      <c r="I6" s="133">
        <v>1999</v>
      </c>
      <c r="J6" s="134">
        <v>2000</v>
      </c>
      <c r="K6" s="135">
        <v>2001</v>
      </c>
      <c r="L6" s="154" t="s">
        <v>45</v>
      </c>
      <c r="M6" s="128"/>
    </row>
    <row r="7" spans="1:13" ht="12.75">
      <c r="A7" s="136" t="s">
        <v>46</v>
      </c>
      <c r="B7" s="137"/>
      <c r="C7" s="138">
        <v>1101470</v>
      </c>
      <c r="D7" s="138">
        <v>2260087</v>
      </c>
      <c r="E7" s="138">
        <v>2469000</v>
      </c>
      <c r="F7" s="138">
        <v>4681991</v>
      </c>
      <c r="G7" s="138">
        <v>4924030</v>
      </c>
      <c r="H7" s="138">
        <v>2578522</v>
      </c>
      <c r="I7" s="138">
        <v>2255511</v>
      </c>
      <c r="J7" s="138">
        <v>2326961</v>
      </c>
      <c r="K7" s="139">
        <v>2486971</v>
      </c>
      <c r="L7" s="140">
        <f>SUM(C7:K7)</f>
        <v>25084543</v>
      </c>
      <c r="M7" s="123"/>
    </row>
    <row r="8" spans="1:13" ht="13.5" thickBot="1">
      <c r="A8" s="136" t="s">
        <v>47</v>
      </c>
      <c r="B8" s="137"/>
      <c r="C8" s="138">
        <f>C9-C7</f>
        <v>78491</v>
      </c>
      <c r="D8" s="138">
        <f aca="true" t="shared" si="0" ref="D8:K8">D9-D7</f>
        <v>537716</v>
      </c>
      <c r="E8" s="138">
        <f t="shared" si="0"/>
        <v>849094</v>
      </c>
      <c r="F8" s="138">
        <f t="shared" si="0"/>
        <v>3033034</v>
      </c>
      <c r="G8" s="138">
        <f t="shared" si="0"/>
        <v>2113829</v>
      </c>
      <c r="H8" s="138">
        <f t="shared" si="0"/>
        <v>1635180</v>
      </c>
      <c r="I8" s="138">
        <f t="shared" si="0"/>
        <v>1832697</v>
      </c>
      <c r="J8" s="138">
        <f t="shared" si="0"/>
        <v>1730247</v>
      </c>
      <c r="K8" s="139">
        <f t="shared" si="0"/>
        <v>1200000</v>
      </c>
      <c r="L8" s="140">
        <f>SUM(C8:K8)</f>
        <v>13010288</v>
      </c>
      <c r="M8" s="123"/>
    </row>
    <row r="9" spans="1:13" ht="13.5" thickBot="1">
      <c r="A9" s="141" t="s">
        <v>3</v>
      </c>
      <c r="B9" s="142"/>
      <c r="C9" s="133">
        <v>1179961</v>
      </c>
      <c r="D9" s="133">
        <v>2797803</v>
      </c>
      <c r="E9" s="133">
        <v>3318094</v>
      </c>
      <c r="F9" s="133">
        <v>7715025</v>
      </c>
      <c r="G9" s="133">
        <v>7037859</v>
      </c>
      <c r="H9" s="133">
        <v>4213702</v>
      </c>
      <c r="I9" s="133">
        <v>4088208</v>
      </c>
      <c r="J9" s="134">
        <v>4057208</v>
      </c>
      <c r="K9" s="143">
        <v>3686971</v>
      </c>
      <c r="L9" s="144">
        <f>L7+L8</f>
        <v>38094831</v>
      </c>
      <c r="M9" s="145"/>
    </row>
    <row r="10" spans="1:13" ht="13.5" thickBot="1">
      <c r="A10" s="128"/>
      <c r="B10" s="128"/>
      <c r="C10" s="128"/>
      <c r="D10" s="123"/>
      <c r="E10" s="123"/>
      <c r="F10" s="123"/>
      <c r="G10" s="123"/>
      <c r="H10" s="123"/>
      <c r="I10" s="123"/>
      <c r="J10" s="123"/>
      <c r="K10" s="123"/>
      <c r="L10" s="125"/>
      <c r="M10" s="46"/>
    </row>
    <row r="11" spans="1:13" ht="13.5" thickBot="1">
      <c r="A11" s="164"/>
      <c r="B11" s="165"/>
      <c r="C11" s="133">
        <v>1993</v>
      </c>
      <c r="D11" s="133">
        <v>1994</v>
      </c>
      <c r="E11" s="133">
        <v>1995</v>
      </c>
      <c r="F11" s="133">
        <v>1996</v>
      </c>
      <c r="G11" s="133">
        <v>1997</v>
      </c>
      <c r="H11" s="133">
        <v>1998</v>
      </c>
      <c r="I11" s="133">
        <v>1999</v>
      </c>
      <c r="J11" s="134">
        <v>2000</v>
      </c>
      <c r="K11" s="135">
        <v>2001</v>
      </c>
      <c r="L11" s="155"/>
      <c r="M11" s="46"/>
    </row>
    <row r="12" spans="1:13" ht="69.75" customHeight="1" thickBot="1">
      <c r="A12" s="156" t="s">
        <v>7</v>
      </c>
      <c r="B12" s="157" t="s">
        <v>7</v>
      </c>
      <c r="C12" s="158" t="s">
        <v>48</v>
      </c>
      <c r="D12" s="158">
        <v>321569</v>
      </c>
      <c r="E12" s="159">
        <v>1064715</v>
      </c>
      <c r="F12" s="159">
        <v>5116494</v>
      </c>
      <c r="G12" s="159">
        <v>13677277</v>
      </c>
      <c r="H12" s="159">
        <v>16925237</v>
      </c>
      <c r="I12" s="159">
        <v>21458252</v>
      </c>
      <c r="J12" s="159">
        <v>26674068</v>
      </c>
      <c r="K12" s="160">
        <v>38738329</v>
      </c>
      <c r="L12" s="166"/>
      <c r="M12" s="46"/>
    </row>
    <row r="13" spans="1:13" ht="77.25" customHeight="1" thickBot="1">
      <c r="A13" s="156" t="s">
        <v>8</v>
      </c>
      <c r="B13" s="157" t="s">
        <v>8</v>
      </c>
      <c r="C13" s="161" t="s">
        <v>48</v>
      </c>
      <c r="D13" s="161">
        <v>-252745</v>
      </c>
      <c r="E13" s="162">
        <v>743146</v>
      </c>
      <c r="F13" s="162">
        <v>4051779</v>
      </c>
      <c r="G13" s="162">
        <v>8560783</v>
      </c>
      <c r="H13" s="162">
        <v>3247960</v>
      </c>
      <c r="I13" s="162">
        <v>4506015</v>
      </c>
      <c r="J13" s="162">
        <v>5215816</v>
      </c>
      <c r="K13" s="163">
        <v>12064261</v>
      </c>
      <c r="L13" s="129"/>
      <c r="M13" s="46"/>
    </row>
    <row r="14" spans="1:13" ht="12.75">
      <c r="A14" s="128"/>
      <c r="B14" s="128"/>
      <c r="C14" s="128"/>
      <c r="D14" s="123"/>
      <c r="E14" s="123"/>
      <c r="F14" s="123"/>
      <c r="G14" s="123"/>
      <c r="H14" s="123"/>
      <c r="I14" s="123"/>
      <c r="J14" s="123"/>
      <c r="K14" s="123"/>
      <c r="L14" s="123"/>
      <c r="M14" s="46"/>
    </row>
    <row r="15" spans="1:13" ht="13.5" thickBot="1">
      <c r="A15" s="128"/>
      <c r="B15" s="128"/>
      <c r="C15" s="128"/>
      <c r="D15" s="123"/>
      <c r="E15" s="123"/>
      <c r="F15" s="123"/>
      <c r="G15" s="123"/>
      <c r="H15" s="123"/>
      <c r="I15" s="123"/>
      <c r="J15" s="123"/>
      <c r="K15" s="123"/>
      <c r="L15" s="123"/>
      <c r="M15" s="46"/>
    </row>
    <row r="16" spans="1:13" ht="13.5" customHeight="1" thickBot="1">
      <c r="A16" s="130"/>
      <c r="B16" s="146"/>
      <c r="C16" s="147"/>
      <c r="D16" s="133">
        <v>1993</v>
      </c>
      <c r="E16" s="133">
        <v>1994</v>
      </c>
      <c r="F16" s="133">
        <v>1995</v>
      </c>
      <c r="G16" s="133">
        <v>1996</v>
      </c>
      <c r="H16" s="133">
        <v>1997</v>
      </c>
      <c r="I16" s="133">
        <v>1998</v>
      </c>
      <c r="J16" s="133">
        <v>1999</v>
      </c>
      <c r="K16" s="134">
        <v>2000</v>
      </c>
      <c r="L16" s="135">
        <v>2001</v>
      </c>
      <c r="M16" s="128"/>
    </row>
    <row r="17" spans="1:13" ht="12.75">
      <c r="A17" s="136" t="s">
        <v>9</v>
      </c>
      <c r="B17" s="137"/>
      <c r="C17" s="148" t="s">
        <v>10</v>
      </c>
      <c r="D17" s="138">
        <v>0</v>
      </c>
      <c r="E17" s="138">
        <v>0</v>
      </c>
      <c r="F17" s="138">
        <v>0</v>
      </c>
      <c r="G17" s="138">
        <v>1003644</v>
      </c>
      <c r="H17" s="138">
        <v>1004139</v>
      </c>
      <c r="I17" s="138">
        <v>4350090</v>
      </c>
      <c r="J17" s="138">
        <v>2928947</v>
      </c>
      <c r="K17" s="138">
        <v>2655908</v>
      </c>
      <c r="L17" s="139">
        <v>3660497</v>
      </c>
      <c r="M17" s="123"/>
    </row>
    <row r="18" spans="1:13" ht="13.5" thickBot="1">
      <c r="A18" s="136"/>
      <c r="B18" s="137"/>
      <c r="C18" s="148" t="s">
        <v>11</v>
      </c>
      <c r="D18" s="138">
        <v>2369992</v>
      </c>
      <c r="E18" s="138">
        <v>2501791</v>
      </c>
      <c r="F18" s="138">
        <v>3514104</v>
      </c>
      <c r="G18" s="138">
        <v>5302135</v>
      </c>
      <c r="H18" s="138">
        <v>7218295</v>
      </c>
      <c r="I18" s="138">
        <v>9605165</v>
      </c>
      <c r="J18" s="138">
        <v>13750941</v>
      </c>
      <c r="K18" s="138">
        <v>11975236</v>
      </c>
      <c r="L18" s="139">
        <v>12057925</v>
      </c>
      <c r="M18" s="123"/>
    </row>
    <row r="19" spans="1:13" ht="13.5" customHeight="1" thickBot="1">
      <c r="A19" s="141"/>
      <c r="B19" s="137"/>
      <c r="C19" s="149" t="s">
        <v>3</v>
      </c>
      <c r="D19" s="133">
        <f>SUM(D17:D18)</f>
        <v>2369992</v>
      </c>
      <c r="E19" s="133">
        <f aca="true" t="shared" si="1" ref="E19:L19">SUM(E17:E18)</f>
        <v>2501791</v>
      </c>
      <c r="F19" s="133">
        <f t="shared" si="1"/>
        <v>3514104</v>
      </c>
      <c r="G19" s="133">
        <f t="shared" si="1"/>
        <v>6305779</v>
      </c>
      <c r="H19" s="133">
        <f t="shared" si="1"/>
        <v>8222434</v>
      </c>
      <c r="I19" s="133">
        <f t="shared" si="1"/>
        <v>13955255</v>
      </c>
      <c r="J19" s="133">
        <f t="shared" si="1"/>
        <v>16679888</v>
      </c>
      <c r="K19" s="133">
        <f t="shared" si="1"/>
        <v>14631144</v>
      </c>
      <c r="L19" s="144">
        <f t="shared" si="1"/>
        <v>15718422</v>
      </c>
      <c r="M19" s="145"/>
    </row>
    <row r="20" spans="1:13" ht="8.25" customHeight="1">
      <c r="A20" s="128"/>
      <c r="B20" s="128"/>
      <c r="C20" s="128"/>
      <c r="D20" s="123"/>
      <c r="E20" s="123"/>
      <c r="F20" s="123"/>
      <c r="G20" s="123"/>
      <c r="H20" s="123"/>
      <c r="I20" s="123"/>
      <c r="J20" s="123"/>
      <c r="K20" s="123"/>
      <c r="L20" s="123"/>
      <c r="M20" s="46"/>
    </row>
    <row r="21" spans="1:13" ht="15.75" customHeight="1" hidden="1">
      <c r="A21" s="128"/>
      <c r="B21" s="128"/>
      <c r="C21" s="128"/>
      <c r="D21" s="123"/>
      <c r="E21" s="123"/>
      <c r="F21" s="123"/>
      <c r="G21" s="123"/>
      <c r="H21" s="123"/>
      <c r="I21" s="123"/>
      <c r="J21" s="123"/>
      <c r="K21" s="123"/>
      <c r="L21" s="123"/>
      <c r="M21" s="46"/>
    </row>
    <row r="22" spans="1:13" ht="15.75">
      <c r="A22" s="151"/>
      <c r="B22" s="151"/>
      <c r="C22" s="168" t="s">
        <v>49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3"/>
    </row>
    <row r="23" spans="1:13" ht="15.75">
      <c r="A23" s="151"/>
      <c r="B23" s="151"/>
      <c r="C23" s="168" t="s">
        <v>13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3"/>
    </row>
    <row r="24" spans="1:13" ht="15.75">
      <c r="A24" s="151"/>
      <c r="B24" s="151"/>
      <c r="C24" s="168" t="s">
        <v>50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3"/>
    </row>
    <row r="25" spans="1:13" ht="15.75">
      <c r="A25" s="151"/>
      <c r="B25" s="151"/>
      <c r="C25" s="168" t="s">
        <v>51</v>
      </c>
      <c r="D25" s="152"/>
      <c r="E25" s="150" t="s">
        <v>52</v>
      </c>
      <c r="F25" s="152"/>
      <c r="G25" s="152"/>
      <c r="H25" s="152"/>
      <c r="I25" s="152"/>
      <c r="J25" s="152"/>
      <c r="K25" s="152"/>
      <c r="L25" s="152"/>
      <c r="M25" s="153"/>
    </row>
    <row r="26" spans="1:13" ht="15.75">
      <c r="A26" s="151"/>
      <c r="B26" s="151"/>
      <c r="C26" s="150"/>
      <c r="D26" s="152"/>
      <c r="E26" s="152"/>
      <c r="F26" s="152"/>
      <c r="G26" s="152"/>
      <c r="H26" s="152"/>
      <c r="I26" s="152"/>
      <c r="J26" s="152"/>
      <c r="K26" s="152"/>
      <c r="L26" s="152"/>
      <c r="M26" s="153"/>
    </row>
    <row r="27" spans="1:13" ht="12.75">
      <c r="A27" s="46"/>
      <c r="B27" s="46"/>
      <c r="C27" s="46"/>
      <c r="D27" s="129"/>
      <c r="E27" s="129"/>
      <c r="F27" s="129"/>
      <c r="G27" s="129"/>
      <c r="H27" s="129"/>
      <c r="I27" s="129"/>
      <c r="J27" s="129"/>
      <c r="K27" s="129"/>
      <c r="L27" s="129"/>
      <c r="M27" s="46"/>
    </row>
    <row r="28" spans="1:13" ht="12.75">
      <c r="A28" s="126"/>
      <c r="B28" s="46"/>
      <c r="C28" s="46"/>
      <c r="D28" s="129"/>
      <c r="E28" s="129"/>
      <c r="F28" s="129"/>
      <c r="G28" s="129"/>
      <c r="H28" s="129"/>
      <c r="I28" s="129"/>
      <c r="J28" s="129"/>
      <c r="K28" s="129"/>
      <c r="L28" s="129"/>
      <c r="M28" s="46"/>
    </row>
    <row r="29" spans="1:13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2.75">
      <c r="A30" s="46"/>
      <c r="B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2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2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2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2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2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2.7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2.7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2.7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2.7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2.7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2.7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2.7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2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2.7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2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2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2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2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2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2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2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2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2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2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2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2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2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2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2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2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2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2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2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2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2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2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2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2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2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2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2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2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2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2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2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2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2.7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2.7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2.7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2.7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2.7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2.7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2.7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2.7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2.7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2.7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2.7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2.7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2.7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2.7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2.7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2.7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2.7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2.7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2.7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2.7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2.7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2.7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2.7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2.7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2.7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2.7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2.7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2.7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2.7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2.7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2.7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2.7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2.7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2.7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2.7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2.7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2.7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2.7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2.7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2.7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2.7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2.7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2.7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2.7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2.7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2.7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2.7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2.7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2.7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2.7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2.7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2.7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2.7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2.7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2.7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2.7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2.7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2.7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2.7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2.7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2.7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2.7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2.7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2.7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2.7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2.7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2.7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2.7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2.7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2.7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2.7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2.7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2.7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2.7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2.7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2.7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2.7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2.7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2.7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2.7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2.7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2.7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2.7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2.7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2.7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2.7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2.7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2.7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2.7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2.7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2.7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2.7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2.7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2.7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2.7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2.7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2.7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2.7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2.7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2.7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2.7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2.7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2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2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2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2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2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2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2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2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  <headerFooter alignWithMargins="0"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ŽSR_EXC_0108</dc:creator>
  <cp:keywords/>
  <dc:description/>
  <cp:lastModifiedBy>Ondrasova</cp:lastModifiedBy>
  <cp:lastPrinted>2002-11-06T13:17:08Z</cp:lastPrinted>
  <dcterms:created xsi:type="dcterms:W3CDTF">2002-01-30T11:02:14Z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