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Pr 1" sheetId="1" r:id="rId1"/>
    <sheet name="Pr 2" sheetId="2" r:id="rId2"/>
    <sheet name="Pr 3" sheetId="3" r:id="rId3"/>
    <sheet name="Pr 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<sst xmlns="http://schemas.openxmlformats.org/spreadsheetml/2006/main" count="132" uniqueCount="118">
  <si>
    <t>Kvantifikácia nákladov železničnej osobnej dopravy na rok 2001</t>
  </si>
  <si>
    <t xml:space="preserve"> TRAKČNÉ ZDROJE</t>
  </si>
  <si>
    <t xml:space="preserve"> 1.1 Trakčné palivo</t>
  </si>
  <si>
    <t xml:space="preserve"> 1.2 Trakčná el.energia</t>
  </si>
  <si>
    <t xml:space="preserve"> PRIAMY MATERIÁL</t>
  </si>
  <si>
    <t xml:space="preserve"> PRIAME MZDY</t>
  </si>
  <si>
    <t xml:space="preserve"> PRIAME ODPISY</t>
  </si>
  <si>
    <t xml:space="preserve"> 4.1 Priame odpisy vozidiel</t>
  </si>
  <si>
    <t xml:space="preserve"> 4.9 Priame odpisy ost.tech.zar.</t>
  </si>
  <si>
    <t xml:space="preserve"> PRIAME OPRAVY A ÚDRŽBA</t>
  </si>
  <si>
    <t xml:space="preserve"> 5.1 Priame opravy a údržba vozidiel</t>
  </si>
  <si>
    <t xml:space="preserve"> 5.9 Priame opravy a údržba ost.HIM</t>
  </si>
  <si>
    <t xml:space="preserve"> OSTATNÉ PRIAME NÁKLADY</t>
  </si>
  <si>
    <t xml:space="preserve"> 6.1 Zákonné soc.poistenie</t>
  </si>
  <si>
    <t xml:space="preserve"> 6.2 Cestovné</t>
  </si>
  <si>
    <t xml:space="preserve"> 6.9 Iné priame náklady</t>
  </si>
  <si>
    <t xml:space="preserve"> 6.91 Použitie žel. dopr. cesty</t>
  </si>
  <si>
    <t xml:space="preserve"> 6.99 Ostatné priame náklady</t>
  </si>
  <si>
    <t xml:space="preserve"> P R I A M E  N Á K L A D Y</t>
  </si>
  <si>
    <t xml:space="preserve"> PREVÁDZKOVÁ RÉŽIA OPaOV </t>
  </si>
  <si>
    <t xml:space="preserve"> V L. N Á K L.  P R E V Á D Z K Y</t>
  </si>
  <si>
    <t xml:space="preserve"> SPRÁVNA RÉŽIA </t>
  </si>
  <si>
    <t xml:space="preserve"> FINANČNÉ NÁKLADY</t>
  </si>
  <si>
    <t xml:space="preserve"> Ú P L N É  V L A S T N É</t>
  </si>
  <si>
    <t xml:space="preserve"> N Á K L A D Y  P R E V Á D Z K Y</t>
  </si>
  <si>
    <t xml:space="preserve"> ZISK</t>
  </si>
  <si>
    <t xml:space="preserve"> C E N A  V Ý K O N U</t>
  </si>
  <si>
    <t>Náklady za použitie železničnej dopravnej cesty sú kalkulované podľa výmeru MF SR č.R-7/1999 (bez zisku a DPH)</t>
  </si>
  <si>
    <t>V prípade zmeny týchto cien si dodávateľ výkonov uplatní nárast pri vyhodnotení ZVVZ za rok 2001.</t>
  </si>
  <si>
    <t>Kód</t>
  </si>
  <si>
    <t>Kalkulačná položka</t>
  </si>
  <si>
    <t>Náklady na prevádzkovanie</t>
  </si>
  <si>
    <t>Zmluva</t>
  </si>
  <si>
    <t>2001 (Spolu)</t>
  </si>
  <si>
    <t>(mil. Sk)</t>
  </si>
  <si>
    <t>dráhy</t>
  </si>
  <si>
    <t>dopravy na dráhe</t>
  </si>
  <si>
    <t>Kvantifikácia tržieb</t>
  </si>
  <si>
    <t>Tržby z prepravy cestujúcich</t>
  </si>
  <si>
    <t>(pri zachovaní súčasnej štruktúry a výšky poskytovaných zliav)</t>
  </si>
  <si>
    <t>Druh cestovného</t>
  </si>
  <si>
    <t>Barém bez DPH</t>
  </si>
  <si>
    <t>Prepravné</t>
  </si>
  <si>
    <t>Tržby</t>
  </si>
  <si>
    <t>Sk/oskm</t>
  </si>
  <si>
    <t>výkony</t>
  </si>
  <si>
    <t>z prepravy</t>
  </si>
  <si>
    <t>bez zvyšenia</t>
  </si>
  <si>
    <t>po zvyšení</t>
  </si>
  <si>
    <t>mil. oskm</t>
  </si>
  <si>
    <t>mil.Sk</t>
  </si>
  <si>
    <t>A. Základné cestovné</t>
  </si>
  <si>
    <t>Obyčajné</t>
  </si>
  <si>
    <t>Polovičný</t>
  </si>
  <si>
    <t>Junior</t>
  </si>
  <si>
    <t>Rodina</t>
  </si>
  <si>
    <t>B.Zľavnené cestovné</t>
  </si>
  <si>
    <t>B.I. Študent</t>
  </si>
  <si>
    <t>študent</t>
  </si>
  <si>
    <t>žiacky týždenný</t>
  </si>
  <si>
    <t>žiacky mesačný</t>
  </si>
  <si>
    <t>B.II. Traťové</t>
  </si>
  <si>
    <t>Traťový týždenný</t>
  </si>
  <si>
    <t>Traťový mesačný</t>
  </si>
  <si>
    <t>Traťový štvrťročný</t>
  </si>
  <si>
    <t>B.III.Sociálne</t>
  </si>
  <si>
    <t xml:space="preserve">Dôchodca do 70 rokov </t>
  </si>
  <si>
    <t>Dôchodca do 70 rokov - ZS</t>
  </si>
  <si>
    <t>ZŤP</t>
  </si>
  <si>
    <t>ZŤP-S</t>
  </si>
  <si>
    <t>B.IV. Evidenčné</t>
  </si>
  <si>
    <t>Štatistický</t>
  </si>
  <si>
    <t>Štatistický - ZS</t>
  </si>
  <si>
    <t>Odboj</t>
  </si>
  <si>
    <t>C. Izolované systémy</t>
  </si>
  <si>
    <t>TEŽ</t>
  </si>
  <si>
    <t>Sieťový časový TEŽ</t>
  </si>
  <si>
    <t>TREZ</t>
  </si>
  <si>
    <t>OZ</t>
  </si>
  <si>
    <t>Sieťový časový OZ</t>
  </si>
  <si>
    <t>D. Ostatné lístky (miestenka..)</t>
  </si>
  <si>
    <t xml:space="preserve"> ---</t>
  </si>
  <si>
    <t>E.Medzinárodná preprava</t>
  </si>
  <si>
    <t>MPS</t>
  </si>
  <si>
    <t>Ostatná medz. preprava</t>
  </si>
  <si>
    <t xml:space="preserve">  ---</t>
  </si>
  <si>
    <t>Celkom ŽSR</t>
  </si>
  <si>
    <t>mil. Sk</t>
  </si>
  <si>
    <t xml:space="preserve">    výnosov pripadajúci na osobnú dopravu)</t>
  </si>
  <si>
    <t>c) Tržby celkom</t>
  </si>
  <si>
    <r>
      <t xml:space="preserve">b) Tržby ostatné </t>
    </r>
    <r>
      <rPr>
        <sz val="10"/>
        <rFont val="Arial CE"/>
        <family val="0"/>
      </rPr>
      <t>(podiel finančných a mimoriadnych</t>
    </r>
  </si>
  <si>
    <t>Medz. lístok ostatné (lôžko..)</t>
  </si>
  <si>
    <t>Kvantifikácia úhrady straty z VVZ na rok 2001</t>
  </si>
  <si>
    <t>Ukazovateľ</t>
  </si>
  <si>
    <t>M.j.</t>
  </si>
  <si>
    <t>Dopravný výkon</t>
  </si>
  <si>
    <t>tis.vlkm</t>
  </si>
  <si>
    <t>Cena výkonu</t>
  </si>
  <si>
    <t>Tržby s prepravy cestujúcich</t>
  </si>
  <si>
    <t>Tržby ostatné</t>
  </si>
  <si>
    <t>Tržby celkom</t>
  </si>
  <si>
    <t xml:space="preserve">Strata </t>
  </si>
  <si>
    <t xml:space="preserve"> - celkom</t>
  </si>
  <si>
    <t>Úhrada zo ŠR</t>
  </si>
  <si>
    <t>Strata nekrytá</t>
  </si>
  <si>
    <t>Jednotková cena výkonu</t>
  </si>
  <si>
    <t>Sk/vlkm</t>
  </si>
  <si>
    <t>Tržby na jednotku výkonu</t>
  </si>
  <si>
    <t>Kvantifikácia rozsahu výkonov vo verejnom záujme na rok 2001</t>
  </si>
  <si>
    <t>Objednaný výkon (tis. vlkm)</t>
  </si>
  <si>
    <t xml:space="preserve">      Ex, R, Zr vlaky</t>
  </si>
  <si>
    <t xml:space="preserve">      Os vlaky</t>
  </si>
  <si>
    <t xml:space="preserve">      Sv vlaky</t>
  </si>
  <si>
    <t xml:space="preserve">      Spolu</t>
  </si>
  <si>
    <t xml:space="preserve">      Štruktúra výkonov podľa druhov vlakov</t>
  </si>
  <si>
    <t>ZVVZ</t>
  </si>
  <si>
    <t>Úhrada - presun zo ŠR 2000</t>
  </si>
  <si>
    <t>zvýšenie cestovného o15% od 1.2.2001</t>
  </si>
</sst>
</file>

<file path=xl/styles.xml><?xml version="1.0" encoding="utf-8"?>
<styleSheet xmlns="http://schemas.openxmlformats.org/spreadsheetml/2006/main">
  <numFmts count="20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\ ##0\ ###"/>
    <numFmt numFmtId="173" formatCode="0.00&quot; &quot;"/>
    <numFmt numFmtId="174" formatCode="#,##0&quot; &quot;"/>
    <numFmt numFmtId="175" formatCode="#\ ##0"/>
    <numFmt numFmtId="176" formatCode="#\ ##0&quot; &quot;"/>
    <numFmt numFmtId="177" formatCode="#,##0&quot;  &quot;"/>
    <numFmt numFmtId="178" formatCode="General_)"/>
    <numFmt numFmtId="179" formatCode="###\ ###\ ###\ ###\ ###\ "/>
    <numFmt numFmtId="180" formatCode="###\ ###\ ###\ ##0&quot; &quot;"/>
    <numFmt numFmtId="181" formatCode="0.00%&quot; &quot;"/>
    <numFmt numFmtId="182" formatCode="\ ###\ ###\ ##0\ ###"/>
    <numFmt numFmtId="183" formatCode="0.00&quot; % &quot;"/>
    <numFmt numFmtId="184" formatCode="0.00&quot;% &quot;"/>
    <numFmt numFmtId="185" formatCode="###\ ###"/>
    <numFmt numFmtId="186" formatCode="###\ ###\ ##0"/>
    <numFmt numFmtId="187" formatCode="###\ ###\ ##0\ "/>
    <numFmt numFmtId="188" formatCode="###\ ###\ ###\ ###\ ###.000\ "/>
    <numFmt numFmtId="189" formatCode="#,##0.00&quot;   &quot;"/>
    <numFmt numFmtId="190" formatCode="#,##0.000&quot;   &quot;"/>
    <numFmt numFmtId="191" formatCode="#,##0&quot;   &quot;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0000000"/>
    <numFmt numFmtId="198" formatCode="0.0000000"/>
    <numFmt numFmtId="199" formatCode="0.0"/>
    <numFmt numFmtId="200" formatCode="#,##0.0&quot;   &quot;"/>
    <numFmt numFmtId="201" formatCode="####\ ###\ ###\ ###\ ###.000\ "/>
    <numFmt numFmtId="202" formatCode="##\ ###\ ###\ ###\ ###.000\ "/>
    <numFmt numFmtId="203" formatCode="#\ ###\ ###\ ###\ ###.000\ "/>
    <numFmt numFmtId="204" formatCode="#,##0.000"/>
    <numFmt numFmtId="205" formatCode="###.0\ ###\ ##0\ "/>
    <numFmt numFmtId="206" formatCode="###.0\ ###"/>
    <numFmt numFmtId="207" formatCode="###.\ ###"/>
    <numFmt numFmtId="208" formatCode="###.###"/>
    <numFmt numFmtId="209" formatCode="###.##"/>
    <numFmt numFmtId="210" formatCode="#,##0.00&quot; &quot;"/>
    <numFmt numFmtId="211" formatCode="#,##0.0&quot; &quot;"/>
    <numFmt numFmtId="212" formatCode="#,##0.0000"/>
    <numFmt numFmtId="213" formatCode="#,##0.0000&quot;   &quot;"/>
    <numFmt numFmtId="214" formatCode="0.000000000"/>
    <numFmt numFmtId="215" formatCode="&quot;Ł&quot;#,##0;\-&quot;Ł&quot;#,##0"/>
    <numFmt numFmtId="216" formatCode="&quot;Ł&quot;#,##0;[Red]\-&quot;Ł&quot;#,##0"/>
    <numFmt numFmtId="217" formatCode="&quot;Ł&quot;#,##0.00;\-&quot;Ł&quot;#,##0.00"/>
    <numFmt numFmtId="218" formatCode="&quot;Ł&quot;#,##0.00;[Red]\-&quot;Ł&quot;#,##0.00"/>
    <numFmt numFmtId="219" formatCode="_-&quot;Ł&quot;* #,##0_-;\-&quot;Ł&quot;* #,##0_-;_-&quot;Ł&quot;* &quot;-&quot;_-;_-@_-"/>
    <numFmt numFmtId="220" formatCode="_-* #,##0_-;\-* #,##0_-;_-* &quot;-&quot;_-;_-@_-"/>
    <numFmt numFmtId="221" formatCode="_-&quot;Ł&quot;* #,##0.00_-;\-&quot;Ł&quot;* #,##0.00_-;_-&quot;Ł&quot;* &quot;-&quot;??_-;_-@_-"/>
    <numFmt numFmtId="222" formatCode="_-* #,##0.00_-;\-* #,##0.00_-;_-* &quot;-&quot;??_-;_-@_-"/>
    <numFmt numFmtId="223" formatCode="0.0%"/>
    <numFmt numFmtId="224" formatCode="#,##0.0000_ ;[Red]\-#,##0.0000\ "/>
    <numFmt numFmtId="225" formatCode="#,##0.00000"/>
    <numFmt numFmtId="226" formatCode="#,##0.000000"/>
    <numFmt numFmtId="227" formatCode="#,##0.0000000"/>
    <numFmt numFmtId="228" formatCode="#,##0_ "/>
    <numFmt numFmtId="229" formatCode="#,##0.0_ "/>
    <numFmt numFmtId="230" formatCode="#,##0&quot;Sk&quot;;\-#,##0&quot;Sk&quot;"/>
    <numFmt numFmtId="231" formatCode="#,##0&quot;Sk&quot;;[Red]\-#,##0&quot;Sk&quot;"/>
    <numFmt numFmtId="232" formatCode="#,##0.00&quot;Sk&quot;;\-#,##0.00&quot;Sk&quot;"/>
    <numFmt numFmtId="233" formatCode="#,##0.00&quot;Sk&quot;;[Red]\-#,##0.00&quot;Sk&quot;"/>
    <numFmt numFmtId="234" formatCode="_-* #,##0&quot;Sk&quot;_-;\-* #,##0&quot;Sk&quot;_-;_-* &quot;-&quot;&quot;Sk&quot;_-;_-@_-"/>
    <numFmt numFmtId="235" formatCode="_-* #,##0_S_k_-;\-* #,##0_S_k_-;_-* &quot;-&quot;_S_k_-;_-@_-"/>
    <numFmt numFmtId="236" formatCode="_-* #,##0.00&quot;Sk&quot;_-;\-* #,##0.00&quot;Sk&quot;_-;_-* &quot;-&quot;??&quot;Sk&quot;_-;_-@_-"/>
    <numFmt numFmtId="237" formatCode="_-* #,##0.00_S_k_-;\-* #,##0.00_S_k_-;_-* &quot;-&quot;??_S_k_-;_-@_-"/>
    <numFmt numFmtId="238" formatCode="##\ ###\ ###\ ##0"/>
    <numFmt numFmtId="239" formatCode="##\ ###\ ###\ ##0.00"/>
    <numFmt numFmtId="240" formatCode="\ ###\ ###\ ###\ ##0"/>
    <numFmt numFmtId="241" formatCode="#\ ###\ ##0"/>
    <numFmt numFmtId="242" formatCode="###\ ###\ ###\ ##0"/>
    <numFmt numFmtId="243" formatCode="###.0\ ###\ ###\ ##0"/>
    <numFmt numFmtId="244" formatCode="###.\ ###\ ###\ ##0"/>
    <numFmt numFmtId="245" formatCode="###.###\ ###\ ##0"/>
    <numFmt numFmtId="246" formatCode="###.##\ ###\ ##0"/>
    <numFmt numFmtId="247" formatCode="###.#\ ###\ ##0"/>
    <numFmt numFmtId="248" formatCode="###.\ ###\ ##0"/>
    <numFmt numFmtId="249" formatCode="###.###\ ##0"/>
    <numFmt numFmtId="250" formatCode="###.##\ ##0"/>
    <numFmt numFmtId="251" formatCode="###.#\ ##0"/>
    <numFmt numFmtId="252" formatCode="###.\ ##0"/>
    <numFmt numFmtId="253" formatCode="###.##0"/>
    <numFmt numFmtId="254" formatCode="###.#"/>
    <numFmt numFmtId="255" formatCode="0.000%"/>
    <numFmt numFmtId="256" formatCode="0.0000000000"/>
    <numFmt numFmtId="257" formatCode="0.00000000000"/>
    <numFmt numFmtId="258" formatCode="0.000000000000"/>
    <numFmt numFmtId="259" formatCode="#,##0;[Red]#,##0"/>
    <numFmt numFmtId="260" formatCode="#"/>
    <numFmt numFmtId="261" formatCode="_-* #,##0.00000_-;\-* #,##0.00000_-;_-* &quot;-&quot;_-;_-@_-"/>
    <numFmt numFmtId="262" formatCode="_-* #,##0.000_-;\-* #,##0.000_-;_-* &quot;-&quot;_-;_-@_-"/>
    <numFmt numFmtId="263" formatCode="_-* #,##0.0_-;\-* #,##0.0_-;_-* &quot;-&quot;_-;_-@_-"/>
    <numFmt numFmtId="264" formatCode="_-* #,##0.00_-;\-* #,##0.00_-;_-* &quot;-&quot;_-;_-@_-"/>
    <numFmt numFmtId="265" formatCode="_-* #,##0.000\ _S_k_-;\-* #,##0.000\ _S_k_-;_-* &quot;-&quot;???\ _S_k_-;_-@_-"/>
    <numFmt numFmtId="266" formatCode="_-* #,##0.0\ _S_k_-;\-* #,##0.0\ _S_k_-;_-* &quot;-&quot;?\ _S_k_-;_-@_-"/>
    <numFmt numFmtId="267" formatCode="* _-#,##0\ &quot;Sk&quot;;* \-#,##0\ &quot;Sk&quot;;* _-&quot;-&quot;\ &quot;Sk&quot;;@"/>
    <numFmt numFmtId="268" formatCode="* #,##0;* \-#,##0;* &quot;-&quot;;@"/>
    <numFmt numFmtId="269" formatCode="* _-#,##0.00\ &quot;Sk&quot;;* \-#,##0.00\ &quot;Sk&quot;;* _-&quot;-&quot;??\ &quot;Sk&quot;;@"/>
    <numFmt numFmtId="270" formatCode="* #,##0.00;* \-#,##0.00;* &quot;-&quot;??;@"/>
    <numFmt numFmtId="271" formatCode="\$#,##0_);\(\$#,##0\)"/>
    <numFmt numFmtId="272" formatCode="\$#,##0_);[Red]\(\$#,##0\)"/>
    <numFmt numFmtId="273" formatCode="\$#,##0.00_);\(\$#,##0.00\)"/>
    <numFmt numFmtId="274" formatCode="\$#,##0.00_);[Red]\(\$#,##0.00\)"/>
    <numFmt numFmtId="275" formatCode="#,##0\ &quot;Sk&quot;"/>
    <numFmt numFmtId="276" formatCode="#,##0\ _S_k"/>
    <numFmt numFmtId="277" formatCode="#,##0.000\ &quot;Sk&quot;;[Red]\-#,##0.000\ &quot;Sk&quot;"/>
    <numFmt numFmtId="278" formatCode="#,##0.000\ &quot;Sk&quot;"/>
    <numFmt numFmtId="279" formatCode="#,##0.00\ &quot;Sk&quot;"/>
    <numFmt numFmtId="280" formatCode="_-* #,##0.0\ &quot;Kč&quot;_-;\-* #,##0.0\ &quot;Kč&quot;_-;_-* &quot;-&quot;??\ &quot;Kč&quot;_-;_-@_-"/>
    <numFmt numFmtId="281" formatCode="_-* #,##0\ &quot;Kč&quot;_-;\-* #,##0\ &quot;Kč&quot;_-;_-* &quot;-&quot;??\ &quot;Kč&quot;_-;_-@_-"/>
    <numFmt numFmtId="282" formatCode="_-* #,##0\ &quot;Sk&quot;_-;\-* #,##0\ &quot;Kč&quot;_-;_-* &quot;-&quot;??\ &quot;Kč&quot;_-;_-@_-"/>
    <numFmt numFmtId="283" formatCode="#,##0.00_ ;\-#,##0.00\ "/>
    <numFmt numFmtId="284" formatCode="0.00_ ;\-0.00\ "/>
    <numFmt numFmtId="285" formatCode="#\ ##0\ &quot;Sk&quot;;[Red]\-#,##0\ &quot;Sk&quot;"/>
    <numFmt numFmtId="286" formatCode="_-* #\ ##0\ &quot;Sk&quot;_-;\-* #,##0\ &quot;Sk&quot;_-;_-* &quot;-&quot;\ &quot;Sk&quot;_-;_-@_-"/>
    <numFmt numFmtId="287" formatCode="#\ ##0\ &quot;Sk&quot;"/>
    <numFmt numFmtId="288" formatCode="##########"/>
    <numFmt numFmtId="289" formatCode="#,##0&quot; * &quot;"/>
    <numFmt numFmtId="290" formatCode="#.0\ ##0&quot; &quot;"/>
    <numFmt numFmtId="291" formatCode="#.00\ ##0&quot; &quot;"/>
    <numFmt numFmtId="292" formatCode="#.000\ ##0&quot; &quot;"/>
    <numFmt numFmtId="293" formatCode="#.0000\ ##0&quot; &quot;"/>
    <numFmt numFmtId="294" formatCode="#.00000\ ##0&quot; &quot;"/>
    <numFmt numFmtId="295" formatCode="#.\ ##0&quot; &quot;"/>
    <numFmt numFmtId="296" formatCode="#.##0&quot; &quot;"/>
    <numFmt numFmtId="297" formatCode="#.##&quot; &quot;"/>
    <numFmt numFmtId="298" formatCode="#.#&quot; &quot;"/>
    <numFmt numFmtId="299" formatCode="#&quot; &quot;"/>
    <numFmt numFmtId="300" formatCode="#,##0.000&quot; &quot;"/>
    <numFmt numFmtId="301" formatCode="#.0\ ##0"/>
    <numFmt numFmtId="302" formatCode="#.00\ ##0"/>
    <numFmt numFmtId="303" formatCode="#.000\ ##0"/>
    <numFmt numFmtId="304" formatCode="#.0000\ ##0"/>
    <numFmt numFmtId="305" formatCode="#.00000\ ##0"/>
    <numFmt numFmtId="306" formatCode="#.\ ##0"/>
    <numFmt numFmtId="307" formatCode="#.##0"/>
    <numFmt numFmtId="308" formatCode="#.##"/>
    <numFmt numFmtId="309" formatCode="#.#"/>
    <numFmt numFmtId="310" formatCode="&quot;Sk&quot;#,##0_);\(&quot;Sk&quot;#,##0\)"/>
    <numFmt numFmtId="311" formatCode="&quot;Sk&quot;#,##0_);[Red]\(&quot;Sk&quot;#,##0\)"/>
    <numFmt numFmtId="312" formatCode="&quot;Sk&quot;#,##0.00_);\(&quot;Sk&quot;#,##0.00\)"/>
    <numFmt numFmtId="313" formatCode="&quot;Sk&quot;#,##0.00_);[Red]\(&quot;Sk&quot;#,##0.00\)"/>
    <numFmt numFmtId="314" formatCode="_(&quot;Sk&quot;* #,##0_);_(&quot;Sk&quot;* \(#,##0\);_(&quot;Sk&quot;* &quot;-&quot;_);_(@_)"/>
    <numFmt numFmtId="315" formatCode="_(* #,##0_);_(* \(#,##0\);_(* &quot;-&quot;_);_(@_)"/>
    <numFmt numFmtId="316" formatCode="_(&quot;Sk&quot;* #,##0.00_);_(&quot;Sk&quot;* \(#,##0.00\);_(&quot;Sk&quot;* &quot;-&quot;??_);_(@_)"/>
    <numFmt numFmtId="317" formatCode="_(* #,##0.00_);_(* \(#,##0.00\);_(* &quot;-&quot;??_);_(@_)"/>
    <numFmt numFmtId="318" formatCode="0.0&quot;0&quot;"/>
    <numFmt numFmtId="319" formatCode="0.&quot;00&quot;"/>
    <numFmt numFmtId="320" formatCode="0&quot;.00&quot;"/>
    <numFmt numFmtId="321" formatCode="0.00&quot;   &quot;"/>
    <numFmt numFmtId="322" formatCode="0&quot;.-&quot;"/>
    <numFmt numFmtId="323" formatCode="0.00&quot;.-&quot;"/>
    <numFmt numFmtId="324" formatCode="0.0&quot;.-&quot;"/>
    <numFmt numFmtId="325" formatCode="0.0000%"/>
    <numFmt numFmtId="326" formatCode="0.00000%"/>
    <numFmt numFmtId="327" formatCode="0.000000%"/>
    <numFmt numFmtId="328" formatCode="0.0000000%"/>
    <numFmt numFmtId="329" formatCode="0.00000000%"/>
    <numFmt numFmtId="330" formatCode="0.&quot; &quot;"/>
    <numFmt numFmtId="331" formatCode="0&quot; &quot;"/>
    <numFmt numFmtId="332" formatCode="#,##0.00&quot;  &quot;"/>
    <numFmt numFmtId="333" formatCode="#,##0.0&quot;  &quot;"/>
    <numFmt numFmtId="334" formatCode="0.000000000%"/>
    <numFmt numFmtId="335" formatCode="0.0000000000%"/>
    <numFmt numFmtId="336" formatCode="0.00000000000%"/>
    <numFmt numFmtId="337" formatCode="0.000000000000%"/>
    <numFmt numFmtId="338" formatCode="0.0000000000000%"/>
    <numFmt numFmtId="339" formatCode="0.00000000000000%"/>
    <numFmt numFmtId="340" formatCode="0.000000000000000%"/>
    <numFmt numFmtId="341" formatCode="_-* #,##0.0\ _K_č_-;\-* #,##0.0\ _K_č_-;_-* &quot;-&quot;??\ _K_č_-;_-@_-"/>
    <numFmt numFmtId="342" formatCode="##\ ###\ ##0"/>
    <numFmt numFmtId="343" formatCode="#\ ###\ ##0.00"/>
    <numFmt numFmtId="344" formatCode="##\ ###\ ##0.00"/>
    <numFmt numFmtId="345" formatCode="0.00&quot;  &quot;"/>
    <numFmt numFmtId="346" formatCode="0.&quot;.-&quot;"/>
    <numFmt numFmtId="347" formatCode="0.0.&quot;.-&quot;"/>
    <numFmt numFmtId="348" formatCode="0&quot;0&quot;"/>
    <numFmt numFmtId="349" formatCode="0.00&quot;0&quot;"/>
    <numFmt numFmtId="350" formatCode="_-* #,##0.000\ _S_k_-;\-* #,##0.000\ _S_k_-;_-* &quot;-&quot;??\ _S_k_-;_-@_-"/>
    <numFmt numFmtId="351" formatCode="_-* #,##0.0\ _S_k_-;\-* #,##0.0\ _S_k_-;_-* &quot;-&quot;??\ _S_k_-;_-@_-"/>
    <numFmt numFmtId="352" formatCode="_-* #,##0\ _S_k_-;\-* #,##0\ _S_k_-;_-* &quot;-&quot;??\ _S_k_-;_-@_-"/>
    <numFmt numFmtId="353" formatCode="0.000&quot;0&quot;"/>
    <numFmt numFmtId="354" formatCode="0.0000&quot;0&quot;"/>
    <numFmt numFmtId="355" formatCode="#,##0.0&quot;0&quot;"/>
    <numFmt numFmtId="356" formatCode="#,##0_ ;\-#,##0\ "/>
    <numFmt numFmtId="357" formatCode="#,##0.00000000"/>
    <numFmt numFmtId="358" formatCode="#,##0.000000000"/>
    <numFmt numFmtId="359" formatCode="#,##0.0000000000"/>
    <numFmt numFmtId="360" formatCode="#,##0.00000000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u val="single"/>
      <sz val="9"/>
      <color indexed="12"/>
      <name val="Arial"/>
      <family val="0"/>
    </font>
    <font>
      <sz val="10"/>
      <name val="Courier"/>
      <family val="0"/>
    </font>
    <font>
      <sz val="10"/>
      <name val="Times New Roman CE"/>
      <family val="0"/>
    </font>
    <font>
      <sz val="10"/>
      <name val="MS Sans Serif"/>
      <family val="0"/>
    </font>
    <font>
      <u val="single"/>
      <sz val="9"/>
      <color indexed="36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10" fontId="4" fillId="0" borderId="0" applyFont="0" applyFill="0" applyProtection="0">
      <alignment/>
    </xf>
    <xf numFmtId="42" fontId="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5" fillId="0" borderId="0" applyFont="0" applyFill="0" applyBorder="0" applyAlignment="0" applyProtection="0"/>
    <xf numFmtId="21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0" fontId="4" fillId="0" borderId="0" applyFont="0" applyFill="0" applyProtection="0">
      <alignment/>
    </xf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165" fontId="4" fillId="0" borderId="0" applyFont="0" applyFill="0" applyProtection="0">
      <alignment/>
    </xf>
    <xf numFmtId="41" fontId="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235" fontId="5" fillId="0" borderId="0" applyFont="0" applyFill="0" applyBorder="0" applyAlignment="0" applyProtection="0"/>
    <xf numFmtId="22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167" fontId="4" fillId="0" borderId="0" applyFont="0" applyFill="0" applyProtection="0">
      <alignment/>
    </xf>
    <xf numFmtId="43" fontId="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237" fontId="5" fillId="0" borderId="0" applyFont="0" applyFill="0" applyBorder="0" applyAlignment="0" applyProtection="0"/>
    <xf numFmtId="22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6" fontId="4" fillId="0" borderId="0" applyFont="0" applyFill="0" applyProtection="0">
      <alignment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8" fontId="4" fillId="0" borderId="0" applyFont="0" applyFill="0" applyProtection="0">
      <alignment/>
    </xf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2" fontId="4" fillId="0" borderId="0" applyFont="0" applyFill="0" applyProtection="0">
      <alignment/>
    </xf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2" fontId="4" fillId="0" borderId="0" applyFont="0" applyFill="0" applyProtection="0">
      <alignment/>
    </xf>
    <xf numFmtId="44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236" fontId="5" fillId="0" borderId="0" applyFont="0" applyFill="0" applyBorder="0" applyAlignment="0" applyProtection="0"/>
    <xf numFmtId="22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204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  <xf numFmtId="9" fontId="0" fillId="0" borderId="0" applyFont="0" applyFill="0" applyBorder="0" applyAlignment="0" applyProtection="0"/>
    <xf numFmtId="0" fontId="1" fillId="0" borderId="0" applyFont="0">
      <alignment/>
      <protection/>
    </xf>
    <xf numFmtId="9" fontId="0" fillId="0" borderId="0" applyFont="0" applyFill="0" applyBorder="0" applyAlignment="0" applyProtection="0"/>
    <xf numFmtId="13" fontId="4" fillId="0" borderId="0" applyFont="0" applyFill="0" applyProtection="0">
      <alignment/>
    </xf>
    <xf numFmtId="9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2" borderId="0" xfId="141" applyFont="1" applyFill="1">
      <alignment/>
      <protection/>
    </xf>
    <xf numFmtId="0" fontId="0" fillId="2" borderId="0" xfId="141" applyFont="1" applyFill="1">
      <alignment/>
      <protection/>
    </xf>
    <xf numFmtId="0" fontId="11" fillId="2" borderId="0" xfId="141" applyFont="1" applyFill="1" applyAlignment="1">
      <alignment horizontal="left"/>
      <protection/>
    </xf>
    <xf numFmtId="0" fontId="12" fillId="2" borderId="0" xfId="141" applyFont="1" applyFill="1">
      <alignment/>
      <protection/>
    </xf>
    <xf numFmtId="0" fontId="0" fillId="2" borderId="0" xfId="141" applyFont="1" applyFill="1" applyAlignment="1">
      <alignment horizontal="center"/>
      <protection/>
    </xf>
    <xf numFmtId="0" fontId="13" fillId="0" borderId="0" xfId="0" applyFont="1" applyAlignment="1">
      <alignment/>
    </xf>
    <xf numFmtId="0" fontId="0" fillId="2" borderId="1" xfId="141" applyFont="1" applyFill="1" applyBorder="1">
      <alignment/>
      <protection/>
    </xf>
    <xf numFmtId="0" fontId="0" fillId="2" borderId="2" xfId="141" applyFont="1" applyFill="1" applyBorder="1" applyAlignment="1">
      <alignment horizontal="center"/>
      <protection/>
    </xf>
    <xf numFmtId="0" fontId="0" fillId="2" borderId="3" xfId="141" applyFont="1" applyFill="1" applyBorder="1">
      <alignment/>
      <protection/>
    </xf>
    <xf numFmtId="0" fontId="0" fillId="2" borderId="4" xfId="141" applyFont="1" applyFill="1" applyBorder="1">
      <alignment/>
      <protection/>
    </xf>
    <xf numFmtId="0" fontId="0" fillId="2" borderId="5" xfId="141" applyFont="1" applyFill="1" applyBorder="1">
      <alignment/>
      <protection/>
    </xf>
    <xf numFmtId="0" fontId="0" fillId="2" borderId="6" xfId="141" applyFont="1" applyFill="1" applyBorder="1">
      <alignment/>
      <protection/>
    </xf>
    <xf numFmtId="0" fontId="0" fillId="2" borderId="7" xfId="141" applyFont="1" applyFill="1" applyBorder="1">
      <alignment/>
      <protection/>
    </xf>
    <xf numFmtId="0" fontId="0" fillId="2" borderId="8" xfId="141" applyFont="1" applyFill="1" applyBorder="1">
      <alignment/>
      <protection/>
    </xf>
    <xf numFmtId="0" fontId="0" fillId="2" borderId="9" xfId="141" applyFont="1" applyFill="1" applyBorder="1">
      <alignment/>
      <protection/>
    </xf>
    <xf numFmtId="0" fontId="0" fillId="2" borderId="10" xfId="141" applyFont="1" applyFill="1" applyBorder="1" applyAlignment="1">
      <alignment horizontal="center"/>
      <protection/>
    </xf>
    <xf numFmtId="0" fontId="0" fillId="2" borderId="0" xfId="141" applyFont="1" applyFill="1" applyBorder="1">
      <alignment/>
      <protection/>
    </xf>
    <xf numFmtId="174" fontId="0" fillId="2" borderId="8" xfId="141" applyNumberFormat="1" applyFont="1" applyFill="1" applyBorder="1">
      <alignment/>
      <protection/>
    </xf>
    <xf numFmtId="174" fontId="0" fillId="2" borderId="9" xfId="141" applyNumberFormat="1" applyFont="1" applyFill="1" applyBorder="1">
      <alignment/>
      <protection/>
    </xf>
    <xf numFmtId="175" fontId="0" fillId="2" borderId="8" xfId="141" applyNumberFormat="1" applyFont="1" applyFill="1" applyBorder="1">
      <alignment/>
      <protection/>
    </xf>
    <xf numFmtId="0" fontId="0" fillId="2" borderId="11" xfId="141" applyFont="1" applyFill="1" applyBorder="1" applyAlignment="1">
      <alignment horizontal="center"/>
      <protection/>
    </xf>
    <xf numFmtId="0" fontId="0" fillId="2" borderId="12" xfId="141" applyFont="1" applyFill="1" applyBorder="1">
      <alignment/>
      <protection/>
    </xf>
    <xf numFmtId="0" fontId="0" fillId="2" borderId="13" xfId="141" applyFont="1" applyFill="1" applyBorder="1">
      <alignment/>
      <protection/>
    </xf>
    <xf numFmtId="174" fontId="0" fillId="2" borderId="14" xfId="141" applyNumberFormat="1" applyFont="1" applyFill="1" applyBorder="1">
      <alignment/>
      <protection/>
    </xf>
    <xf numFmtId="176" fontId="0" fillId="2" borderId="8" xfId="141" applyNumberFormat="1" applyFont="1" applyFill="1" applyBorder="1">
      <alignment/>
      <protection/>
    </xf>
    <xf numFmtId="174" fontId="0" fillId="2" borderId="15" xfId="141" applyNumberFormat="1" applyFont="1" applyFill="1" applyBorder="1">
      <alignment/>
      <protection/>
    </xf>
    <xf numFmtId="49" fontId="0" fillId="2" borderId="0" xfId="141" applyNumberFormat="1" applyFont="1" applyFill="1" applyBorder="1">
      <alignment/>
      <protection/>
    </xf>
    <xf numFmtId="174" fontId="0" fillId="2" borderId="8" xfId="141" applyNumberFormat="1" applyFont="1" applyFill="1" applyBorder="1" applyAlignment="1">
      <alignment horizontal="center"/>
      <protection/>
    </xf>
    <xf numFmtId="174" fontId="0" fillId="2" borderId="9" xfId="141" applyNumberFormat="1" applyFont="1" applyFill="1" applyBorder="1" applyAlignment="1">
      <alignment horizontal="center"/>
      <protection/>
    </xf>
    <xf numFmtId="0" fontId="1" fillId="2" borderId="16" xfId="141" applyFont="1" applyFill="1" applyBorder="1" applyAlignment="1">
      <alignment horizontal="center"/>
      <protection/>
    </xf>
    <xf numFmtId="0" fontId="1" fillId="2" borderId="17" xfId="141" applyFont="1" applyFill="1" applyBorder="1">
      <alignment/>
      <protection/>
    </xf>
    <xf numFmtId="0" fontId="1" fillId="2" borderId="18" xfId="141" applyFont="1" applyFill="1" applyBorder="1">
      <alignment/>
      <protection/>
    </xf>
    <xf numFmtId="176" fontId="1" fillId="2" borderId="19" xfId="141" applyNumberFormat="1" applyFont="1" applyFill="1" applyBorder="1">
      <alignment/>
      <protection/>
    </xf>
    <xf numFmtId="0" fontId="14" fillId="0" borderId="0" xfId="0" applyFont="1" applyAlignment="1">
      <alignment/>
    </xf>
    <xf numFmtId="175" fontId="0" fillId="0" borderId="8" xfId="141" applyNumberFormat="1" applyFont="1" applyFill="1" applyBorder="1">
      <alignment/>
      <protection/>
    </xf>
    <xf numFmtId="176" fontId="0" fillId="0" borderId="0" xfId="0" applyNumberFormat="1" applyAlignment="1">
      <alignment/>
    </xf>
    <xf numFmtId="174" fontId="0" fillId="2" borderId="20" xfId="141" applyNumberFormat="1" applyFont="1" applyFill="1" applyBorder="1">
      <alignment/>
      <protection/>
    </xf>
    <xf numFmtId="174" fontId="0" fillId="0" borderId="8" xfId="141" applyNumberFormat="1" applyFont="1" applyFill="1" applyBorder="1">
      <alignment/>
      <protection/>
    </xf>
    <xf numFmtId="299" fontId="0" fillId="2" borderId="8" xfId="141" applyNumberFormat="1" applyFont="1" applyFill="1" applyBorder="1">
      <alignment/>
      <protection/>
    </xf>
    <xf numFmtId="174" fontId="1" fillId="2" borderId="21" xfId="141" applyNumberFormat="1" applyFont="1" applyFill="1" applyBorder="1">
      <alignment/>
      <protection/>
    </xf>
    <xf numFmtId="0" fontId="1" fillId="2" borderId="22" xfId="141" applyFont="1" applyFill="1" applyBorder="1" applyAlignment="1">
      <alignment horizontal="center"/>
      <protection/>
    </xf>
    <xf numFmtId="0" fontId="1" fillId="2" borderId="23" xfId="141" applyFont="1" applyFill="1" applyBorder="1">
      <alignment/>
      <protection/>
    </xf>
    <xf numFmtId="0" fontId="1" fillId="2" borderId="24" xfId="141" applyFont="1" applyFill="1" applyBorder="1" applyAlignment="1">
      <alignment horizontal="center"/>
      <protection/>
    </xf>
    <xf numFmtId="0" fontId="1" fillId="2" borderId="25" xfId="141" applyFont="1" applyFill="1" applyBorder="1" applyAlignment="1">
      <alignment horizontal="center"/>
      <protection/>
    </xf>
    <xf numFmtId="0" fontId="1" fillId="2" borderId="26" xfId="141" applyFont="1" applyFill="1" applyBorder="1" applyAlignment="1">
      <alignment horizontal="center"/>
      <protection/>
    </xf>
    <xf numFmtId="0" fontId="0" fillId="2" borderId="0" xfId="141" applyFont="1" applyFill="1" applyAlignment="1">
      <alignment horizontal="left"/>
      <protection/>
    </xf>
    <xf numFmtId="0" fontId="1" fillId="2" borderId="0" xfId="141" applyFont="1" applyFill="1" applyAlignment="1">
      <alignment horizontal="right"/>
      <protection/>
    </xf>
    <xf numFmtId="260" fontId="0" fillId="2" borderId="8" xfId="141" applyNumberFormat="1" applyFont="1" applyFill="1" applyBorder="1">
      <alignment/>
      <protection/>
    </xf>
    <xf numFmtId="0" fontId="15" fillId="0" borderId="0" xfId="185" applyFont="1" applyAlignment="1">
      <alignment/>
      <protection/>
    </xf>
    <xf numFmtId="4" fontId="15" fillId="0" borderId="0" xfId="185" applyNumberFormat="1" applyFont="1" applyAlignment="1">
      <alignment/>
      <protection/>
    </xf>
    <xf numFmtId="192" fontId="1" fillId="0" borderId="0" xfId="185" applyNumberFormat="1" applyFont="1" applyAlignment="1">
      <alignment/>
      <protection/>
    </xf>
    <xf numFmtId="0" fontId="0" fillId="0" borderId="0" xfId="192" applyFont="1">
      <alignment/>
      <protection/>
    </xf>
    <xf numFmtId="192" fontId="15" fillId="0" borderId="0" xfId="185" applyNumberFormat="1" applyFont="1" applyAlignment="1">
      <alignment/>
      <protection/>
    </xf>
    <xf numFmtId="0" fontId="1" fillId="0" borderId="0" xfId="185" applyFont="1" applyAlignment="1">
      <alignment/>
      <protection/>
    </xf>
    <xf numFmtId="192" fontId="11" fillId="0" borderId="0" xfId="185" applyNumberFormat="1" applyFont="1" applyAlignment="1">
      <alignment/>
      <protection/>
    </xf>
    <xf numFmtId="0" fontId="12" fillId="0" borderId="0" xfId="185" applyFont="1" applyFill="1" applyAlignment="1">
      <alignment/>
      <protection/>
    </xf>
    <xf numFmtId="4" fontId="12" fillId="0" borderId="0" xfId="185" applyNumberFormat="1" applyFont="1" applyFill="1" applyAlignment="1">
      <alignment/>
      <protection/>
    </xf>
    <xf numFmtId="192" fontId="12" fillId="0" borderId="0" xfId="185" applyNumberFormat="1" applyFont="1" applyFill="1" applyAlignment="1">
      <alignment/>
      <protection/>
    </xf>
    <xf numFmtId="0" fontId="12" fillId="0" borderId="0" xfId="185" applyFont="1" applyAlignment="1">
      <alignment/>
      <protection/>
    </xf>
    <xf numFmtId="4" fontId="12" fillId="0" borderId="0" xfId="185" applyNumberFormat="1" applyFont="1" applyAlignment="1">
      <alignment/>
      <protection/>
    </xf>
    <xf numFmtId="192" fontId="12" fillId="0" borderId="0" xfId="185" applyNumberFormat="1" applyFont="1" applyAlignment="1">
      <alignment/>
      <protection/>
    </xf>
    <xf numFmtId="0" fontId="13" fillId="2" borderId="27" xfId="185" applyFont="1" applyFill="1" applyBorder="1" applyAlignment="1">
      <alignment horizontal="center"/>
      <protection/>
    </xf>
    <xf numFmtId="4" fontId="13" fillId="2" borderId="28" xfId="185" applyNumberFormat="1" applyFont="1" applyFill="1" applyBorder="1" applyAlignment="1">
      <alignment horizontal="centerContinuous"/>
      <protection/>
    </xf>
    <xf numFmtId="4" fontId="13" fillId="2" borderId="1" xfId="185" applyNumberFormat="1" applyFont="1" applyFill="1" applyBorder="1" applyAlignment="1">
      <alignment horizontal="centerContinuous"/>
      <protection/>
    </xf>
    <xf numFmtId="192" fontId="13" fillId="2" borderId="1" xfId="185" applyNumberFormat="1" applyFont="1" applyFill="1" applyBorder="1" applyAlignment="1">
      <alignment horizontal="center"/>
      <protection/>
    </xf>
    <xf numFmtId="192" fontId="13" fillId="2" borderId="29" xfId="185" applyNumberFormat="1" applyFont="1" applyFill="1" applyBorder="1" applyAlignment="1">
      <alignment horizontal="center"/>
      <protection/>
    </xf>
    <xf numFmtId="0" fontId="13" fillId="2" borderId="5" xfId="185" applyFont="1" applyFill="1" applyBorder="1">
      <alignment/>
      <protection/>
    </xf>
    <xf numFmtId="4" fontId="13" fillId="2" borderId="30" xfId="185" applyNumberFormat="1" applyFont="1" applyFill="1" applyBorder="1" applyAlignment="1">
      <alignment horizontal="centerContinuous"/>
      <protection/>
    </xf>
    <xf numFmtId="4" fontId="13" fillId="2" borderId="13" xfId="185" applyNumberFormat="1" applyFont="1" applyFill="1" applyBorder="1" applyAlignment="1">
      <alignment horizontal="centerContinuous"/>
      <protection/>
    </xf>
    <xf numFmtId="192" fontId="13" fillId="2" borderId="7" xfId="185" applyNumberFormat="1" applyFont="1" applyFill="1" applyBorder="1" applyAlignment="1">
      <alignment horizontal="center"/>
      <protection/>
    </xf>
    <xf numFmtId="192" fontId="13" fillId="2" borderId="8" xfId="185" applyNumberFormat="1" applyFont="1" applyFill="1" applyBorder="1" applyAlignment="1">
      <alignment horizontal="center"/>
      <protection/>
    </xf>
    <xf numFmtId="0" fontId="13" fillId="2" borderId="31" xfId="185" applyFont="1" applyFill="1" applyBorder="1">
      <alignment/>
      <protection/>
    </xf>
    <xf numFmtId="4" fontId="13" fillId="2" borderId="32" xfId="185" applyNumberFormat="1" applyFont="1" applyFill="1" applyBorder="1" applyAlignment="1">
      <alignment horizontal="center"/>
      <protection/>
    </xf>
    <xf numFmtId="192" fontId="13" fillId="2" borderId="4" xfId="185" applyNumberFormat="1" applyFont="1" applyFill="1" applyBorder="1" applyAlignment="1">
      <alignment horizontal="center"/>
      <protection/>
    </xf>
    <xf numFmtId="192" fontId="13" fillId="2" borderId="24" xfId="185" applyNumberFormat="1" applyFont="1" applyFill="1" applyBorder="1" applyAlignment="1">
      <alignment horizontal="center"/>
      <protection/>
    </xf>
    <xf numFmtId="0" fontId="16" fillId="2" borderId="33" xfId="185" applyFont="1" applyFill="1" applyBorder="1">
      <alignment/>
      <protection/>
    </xf>
    <xf numFmtId="4" fontId="13" fillId="2" borderId="34" xfId="185" applyNumberFormat="1" applyFont="1" applyFill="1" applyBorder="1" applyAlignment="1">
      <alignment horizontal="center"/>
      <protection/>
    </xf>
    <xf numFmtId="192" fontId="13" fillId="2" borderId="35" xfId="185" applyNumberFormat="1" applyFont="1" applyFill="1" applyBorder="1" applyAlignment="1">
      <alignment horizontal="center"/>
      <protection/>
    </xf>
    <xf numFmtId="192" fontId="13" fillId="2" borderId="36" xfId="185" applyNumberFormat="1" applyFont="1" applyFill="1" applyBorder="1" applyAlignment="1">
      <alignment horizontal="center"/>
      <protection/>
    </xf>
    <xf numFmtId="0" fontId="14" fillId="0" borderId="10" xfId="185" applyFont="1" applyBorder="1">
      <alignment/>
      <protection/>
    </xf>
    <xf numFmtId="4" fontId="14" fillId="0" borderId="37" xfId="185" applyNumberFormat="1" applyFont="1" applyBorder="1" applyAlignment="1">
      <alignment horizontal="center"/>
      <protection/>
    </xf>
    <xf numFmtId="192" fontId="14" fillId="0" borderId="7" xfId="185" applyNumberFormat="1" applyFont="1" applyBorder="1" applyAlignment="1">
      <alignment horizontal="right"/>
      <protection/>
    </xf>
    <xf numFmtId="192" fontId="14" fillId="0" borderId="8" xfId="185" applyNumberFormat="1" applyFont="1" applyBorder="1" applyAlignment="1">
      <alignment horizontal="right"/>
      <protection/>
    </xf>
    <xf numFmtId="2" fontId="14" fillId="0" borderId="0" xfId="0" applyNumberFormat="1" applyFont="1" applyAlignment="1">
      <alignment horizontal="center"/>
    </xf>
    <xf numFmtId="0" fontId="14" fillId="0" borderId="2" xfId="185" applyFont="1" applyBorder="1">
      <alignment/>
      <protection/>
    </xf>
    <xf numFmtId="4" fontId="14" fillId="0" borderId="32" xfId="185" applyNumberFormat="1" applyFont="1" applyBorder="1" applyAlignment="1">
      <alignment horizontal="center"/>
      <protection/>
    </xf>
    <xf numFmtId="192" fontId="14" fillId="0" borderId="32" xfId="185" applyNumberFormat="1" applyFont="1" applyBorder="1" applyAlignment="1">
      <alignment horizontal="right"/>
      <protection/>
    </xf>
    <xf numFmtId="192" fontId="14" fillId="0" borderId="24" xfId="185" applyNumberFormat="1" applyFont="1" applyBorder="1" applyAlignment="1">
      <alignment horizontal="right"/>
      <protection/>
    </xf>
    <xf numFmtId="0" fontId="16" fillId="0" borderId="2" xfId="185" applyFont="1" applyBorder="1">
      <alignment/>
      <protection/>
    </xf>
    <xf numFmtId="192" fontId="14" fillId="0" borderId="4" xfId="185" applyNumberFormat="1" applyFont="1" applyBorder="1" applyAlignment="1">
      <alignment horizontal="right"/>
      <protection/>
    </xf>
    <xf numFmtId="0" fontId="16" fillId="0" borderId="10" xfId="185" applyFont="1" applyBorder="1">
      <alignment/>
      <protection/>
    </xf>
    <xf numFmtId="192" fontId="14" fillId="0" borderId="38" xfId="185" applyNumberFormat="1" applyFont="1" applyBorder="1" applyAlignment="1">
      <alignment horizontal="right"/>
      <protection/>
    </xf>
    <xf numFmtId="4" fontId="14" fillId="0" borderId="7" xfId="185" applyNumberFormat="1" applyFont="1" applyBorder="1" applyAlignment="1">
      <alignment horizontal="center"/>
      <protection/>
    </xf>
    <xf numFmtId="4" fontId="14" fillId="0" borderId="8" xfId="185" applyNumberFormat="1" applyFont="1" applyBorder="1" applyAlignment="1">
      <alignment horizontal="right"/>
      <protection/>
    </xf>
    <xf numFmtId="212" fontId="14" fillId="0" borderId="8" xfId="185" applyNumberFormat="1" applyFont="1" applyBorder="1" applyAlignment="1">
      <alignment horizontal="right"/>
      <protection/>
    </xf>
    <xf numFmtId="4" fontId="14" fillId="0" borderId="4" xfId="185" applyNumberFormat="1" applyFont="1" applyBorder="1" applyAlignment="1">
      <alignment horizontal="center"/>
      <protection/>
    </xf>
    <xf numFmtId="4" fontId="14" fillId="0" borderId="39" xfId="185" applyNumberFormat="1" applyFont="1" applyBorder="1" applyAlignment="1">
      <alignment horizontal="right"/>
      <protection/>
    </xf>
    <xf numFmtId="4" fontId="14" fillId="0" borderId="24" xfId="185" applyNumberFormat="1" applyFont="1" applyBorder="1" applyAlignment="1">
      <alignment horizontal="right"/>
      <protection/>
    </xf>
    <xf numFmtId="0" fontId="16" fillId="0" borderId="40" xfId="185" applyFont="1" applyBorder="1">
      <alignment/>
      <protection/>
    </xf>
    <xf numFmtId="4" fontId="14" fillId="0" borderId="35" xfId="185" applyNumberFormat="1" applyFont="1" applyBorder="1" applyAlignment="1">
      <alignment horizontal="center"/>
      <protection/>
    </xf>
    <xf numFmtId="4" fontId="14" fillId="0" borderId="34" xfId="185" applyNumberFormat="1" applyFont="1" applyBorder="1" applyAlignment="1">
      <alignment horizontal="center"/>
      <protection/>
    </xf>
    <xf numFmtId="192" fontId="14" fillId="0" borderId="35" xfId="185" applyNumberFormat="1" applyFont="1" applyBorder="1" applyAlignment="1">
      <alignment horizontal="right"/>
      <protection/>
    </xf>
    <xf numFmtId="4" fontId="14" fillId="0" borderId="36" xfId="185" applyNumberFormat="1" applyFont="1" applyBorder="1" applyAlignment="1">
      <alignment horizontal="right"/>
      <protection/>
    </xf>
    <xf numFmtId="0" fontId="14" fillId="0" borderId="10" xfId="185" applyFont="1" applyFill="1" applyBorder="1">
      <alignment/>
      <protection/>
    </xf>
    <xf numFmtId="4" fontId="14" fillId="0" borderId="7" xfId="185" applyNumberFormat="1" applyFont="1" applyFill="1" applyBorder="1" applyAlignment="1">
      <alignment horizontal="center"/>
      <protection/>
    </xf>
    <xf numFmtId="4" fontId="14" fillId="0" borderId="37" xfId="185" applyNumberFormat="1" applyFont="1" applyFill="1" applyBorder="1" applyAlignment="1">
      <alignment horizontal="center"/>
      <protection/>
    </xf>
    <xf numFmtId="4" fontId="14" fillId="0" borderId="8" xfId="185" applyNumberFormat="1" applyFont="1" applyFill="1" applyBorder="1" applyAlignment="1">
      <alignment horizontal="right"/>
      <protection/>
    </xf>
    <xf numFmtId="0" fontId="16" fillId="0" borderId="41" xfId="185" applyFont="1" applyBorder="1">
      <alignment/>
      <protection/>
    </xf>
    <xf numFmtId="4" fontId="16" fillId="0" borderId="42" xfId="185" applyNumberFormat="1" applyFont="1" applyBorder="1">
      <alignment/>
      <protection/>
    </xf>
    <xf numFmtId="192" fontId="16" fillId="0" borderId="43" xfId="185" applyNumberFormat="1" applyFont="1" applyBorder="1">
      <alignment/>
      <protection/>
    </xf>
    <xf numFmtId="192" fontId="16" fillId="0" borderId="44" xfId="185" applyNumberFormat="1" applyFont="1" applyBorder="1">
      <alignment/>
      <protection/>
    </xf>
    <xf numFmtId="4" fontId="0" fillId="0" borderId="0" xfId="192" applyNumberFormat="1" applyFont="1">
      <alignment/>
      <protection/>
    </xf>
    <xf numFmtId="0" fontId="1" fillId="0" borderId="0" xfId="192" applyFont="1">
      <alignment/>
      <protection/>
    </xf>
    <xf numFmtId="192" fontId="0" fillId="0" borderId="0" xfId="192" applyNumberFormat="1" applyFont="1">
      <alignment/>
      <protection/>
    </xf>
    <xf numFmtId="192" fontId="1" fillId="0" borderId="0" xfId="192" applyNumberFormat="1" applyFont="1">
      <alignment/>
      <protection/>
    </xf>
    <xf numFmtId="194" fontId="0" fillId="0" borderId="0" xfId="192" applyNumberFormat="1" applyFont="1">
      <alignment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92" fontId="0" fillId="0" borderId="8" xfId="0" applyNumberFormat="1" applyBorder="1" applyAlignment="1">
      <alignment/>
    </xf>
    <xf numFmtId="174" fontId="0" fillId="0" borderId="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174" fontId="0" fillId="0" borderId="14" xfId="0" applyNumberFormat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7" xfId="0" applyFill="1" applyBorder="1" applyAlignment="1">
      <alignment horizontal="center"/>
    </xf>
    <xf numFmtId="210" fontId="0" fillId="3" borderId="8" xfId="0" applyNumberFormat="1" applyFill="1" applyBorder="1" applyAlignment="1">
      <alignment/>
    </xf>
    <xf numFmtId="0" fontId="0" fillId="3" borderId="48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49" xfId="0" applyFill="1" applyBorder="1" applyAlignment="1">
      <alignment horizontal="center"/>
    </xf>
    <xf numFmtId="210" fontId="0" fillId="3" borderId="19" xfId="0" applyNumberFormat="1" applyFill="1" applyBorder="1" applyAlignment="1">
      <alignment/>
    </xf>
    <xf numFmtId="0" fontId="17" fillId="0" borderId="0" xfId="194" applyFont="1">
      <alignment/>
      <protection/>
    </xf>
    <xf numFmtId="1" fontId="8" fillId="0" borderId="0" xfId="194" applyNumberFormat="1" applyFont="1">
      <alignment/>
      <protection/>
    </xf>
    <xf numFmtId="0" fontId="8" fillId="0" borderId="0" xfId="194" applyFont="1">
      <alignment/>
      <protection/>
    </xf>
    <xf numFmtId="0" fontId="8" fillId="0" borderId="0" xfId="0" applyFont="1" applyAlignment="1">
      <alignment/>
    </xf>
    <xf numFmtId="1" fontId="18" fillId="0" borderId="0" xfId="194" applyNumberFormat="1" applyFont="1">
      <alignment/>
      <protection/>
    </xf>
    <xf numFmtId="1" fontId="11" fillId="0" borderId="0" xfId="194" applyNumberFormat="1" applyFont="1">
      <alignment/>
      <protection/>
    </xf>
    <xf numFmtId="1" fontId="19" fillId="0" borderId="0" xfId="194" applyNumberFormat="1" applyFont="1">
      <alignment/>
      <protection/>
    </xf>
    <xf numFmtId="1" fontId="1" fillId="0" borderId="50" xfId="194" applyNumberFormat="1" applyFont="1" applyBorder="1">
      <alignment/>
      <protection/>
    </xf>
    <xf numFmtId="1" fontId="8" fillId="2" borderId="0" xfId="194" applyNumberFormat="1" applyFont="1" applyFill="1" applyBorder="1">
      <alignment/>
      <protection/>
    </xf>
    <xf numFmtId="1" fontId="1" fillId="0" borderId="10" xfId="194" applyNumberFormat="1" applyFont="1" applyBorder="1">
      <alignment/>
      <protection/>
    </xf>
    <xf numFmtId="204" fontId="1" fillId="0" borderId="51" xfId="194" applyNumberFormat="1" applyFont="1" applyBorder="1" applyAlignment="1">
      <alignment horizontal="center"/>
      <protection/>
    </xf>
    <xf numFmtId="204" fontId="0" fillId="0" borderId="52" xfId="194" applyNumberFormat="1" applyFont="1" applyBorder="1" applyAlignment="1">
      <alignment horizontal="center"/>
      <protection/>
    </xf>
    <xf numFmtId="204" fontId="0" fillId="0" borderId="38" xfId="194" applyNumberFormat="1" applyFont="1" applyBorder="1" applyAlignment="1">
      <alignment horizontal="center"/>
      <protection/>
    </xf>
    <xf numFmtId="1" fontId="3" fillId="3" borderId="50" xfId="194" applyNumberFormat="1" applyFont="1" applyFill="1" applyBorder="1" applyAlignment="1">
      <alignment/>
      <protection/>
    </xf>
    <xf numFmtId="1" fontId="3" fillId="3" borderId="53" xfId="194" applyNumberFormat="1" applyFont="1" applyFill="1" applyBorder="1" applyAlignment="1">
      <alignment horizontal="centerContinuous"/>
      <protection/>
    </xf>
    <xf numFmtId="0" fontId="1" fillId="2" borderId="54" xfId="141" applyFont="1" applyFill="1" applyBorder="1" applyAlignment="1">
      <alignment horizontal="center"/>
      <protection/>
    </xf>
    <xf numFmtId="0" fontId="1" fillId="2" borderId="45" xfId="141" applyFont="1" applyFill="1" applyBorder="1" applyAlignment="1">
      <alignment horizontal="center"/>
      <protection/>
    </xf>
  </cellXfs>
  <cellStyles count="205">
    <cellStyle name="Normal" xfId="0"/>
    <cellStyle name="_x0000__x0002_" xfId="15"/>
    <cellStyle name="Currency [0]" xfId="16"/>
    <cellStyle name="1 000 Kč_1" xfId="17"/>
    <cellStyle name="1 000 Kč_16" xfId="18"/>
    <cellStyle name="1 000 Kč_19" xfId="19"/>
    <cellStyle name="1 000 Kč_35%_d" xfId="20"/>
    <cellStyle name="1 000 Kč_AAA-I. a II." xfId="21"/>
    <cellStyle name="1 000 Kč_arit.26%" xfId="22"/>
    <cellStyle name="1 000 Kč_BBB-I." xfId="23"/>
    <cellStyle name="1 000 Kč_CCC-I." xfId="24"/>
    <cellStyle name="1 000 Kč_DDD-do 15" xfId="25"/>
    <cellStyle name="1 000 Kč_DDD-do 15_KM_banka" xfId="26"/>
    <cellStyle name="1 000 Kč_DDD-do 15_TEŽ, OŽ, TREŽ" xfId="27"/>
    <cellStyle name="1 000 Kč_Dopad_cest_pr3" xfId="28"/>
    <cellStyle name="1 000 Kč_KM_banka" xfId="29"/>
    <cellStyle name="1 000 Kč_List1" xfId="30"/>
    <cellStyle name="1 000 Kč_List2" xfId="31"/>
    <cellStyle name="1 000 Kč_nar I." xfId="32"/>
    <cellStyle name="1 000 Kč_narast" xfId="33"/>
    <cellStyle name="1 000 Kč_OFFICE_" xfId="34"/>
    <cellStyle name="1 000 Kč_OFFICE__1" xfId="35"/>
    <cellStyle name="1 000 Kč_OFFICE__2" xfId="36"/>
    <cellStyle name="1 000 Kč_pr_c_2" xfId="37"/>
    <cellStyle name="1 000 Kč_TEŽ, OŽ, TREŽ" xfId="38"/>
    <cellStyle name="1 000 Kč_vývoj prepravy" xfId="39"/>
    <cellStyle name="1 000 Kč_ziac_tyz" xfId="40"/>
    <cellStyle name="1000 Sk_Dopady zvýšenia na tržby 2001_2 753 oskm" xfId="41"/>
    <cellStyle name="1000 Sk_KL" xfId="42"/>
    <cellStyle name="1000 Sk_KLv" xfId="43"/>
    <cellStyle name="1000 Sk_zvys-1-1-2001" xfId="44"/>
    <cellStyle name="1000 Sk_Zvyš_1_1_2001_13%__reducia zliav_new" xfId="45"/>
    <cellStyle name="C|‰" xfId="46"/>
    <cellStyle name="Comma" xfId="47"/>
    <cellStyle name="Comma [0]" xfId="48"/>
    <cellStyle name="čárky [0]_1" xfId="49"/>
    <cellStyle name="čárky [0]_16" xfId="50"/>
    <cellStyle name="čárky [0]_19" xfId="51"/>
    <cellStyle name="čárky [0]_35%_d" xfId="52"/>
    <cellStyle name="čárky [0]_AAA-I. a II." xfId="53"/>
    <cellStyle name="čárky [0]_arit.26%" xfId="54"/>
    <cellStyle name="čárky [0]_BBB-I." xfId="55"/>
    <cellStyle name="čárky [0]_CCC-I." xfId="56"/>
    <cellStyle name="čárky [0]_DDD-do 15" xfId="57"/>
    <cellStyle name="čárky [0]_DDD-do 15_KM_banka" xfId="58"/>
    <cellStyle name="čárky [0]_DDD-do 15_TEŽ, OŽ, TREŽ" xfId="59"/>
    <cellStyle name="čárky [0]_Dopad_cest_pr3" xfId="60"/>
    <cellStyle name="čárky [0]_KM_banka" xfId="61"/>
    <cellStyle name="čárky [0]_List1" xfId="62"/>
    <cellStyle name="čárky [0]_List2" xfId="63"/>
    <cellStyle name="čárky [0]_nar I." xfId="64"/>
    <cellStyle name="čárky [0]_narast" xfId="65"/>
    <cellStyle name="čárky [0]_OFFICE_" xfId="66"/>
    <cellStyle name="čárky [0]_OFFICE__1" xfId="67"/>
    <cellStyle name="čárky [0]_OFFICE__2" xfId="68"/>
    <cellStyle name="čárky [0]_pr_c_2" xfId="69"/>
    <cellStyle name="čárky [0]_TEŽ, OŽ, TREŽ" xfId="70"/>
    <cellStyle name="čárky [0]_vývoj prepravy" xfId="71"/>
    <cellStyle name="čárky [0]_ziac_tyz" xfId="72"/>
    <cellStyle name="čárky_1" xfId="73"/>
    <cellStyle name="čárky_16" xfId="74"/>
    <cellStyle name="čárky_19" xfId="75"/>
    <cellStyle name="čárky_35%_d" xfId="76"/>
    <cellStyle name="čárky_AAA-I. a II." xfId="77"/>
    <cellStyle name="čárky_arit.26%" xfId="78"/>
    <cellStyle name="čárky_BBB-I." xfId="79"/>
    <cellStyle name="čárky_CCC-I." xfId="80"/>
    <cellStyle name="čárky_DDD-do 15" xfId="81"/>
    <cellStyle name="čárky_DDD-do 15_KM_banka" xfId="82"/>
    <cellStyle name="čárky_DDD-do 15_TEŽ, OŽ, TREŽ" xfId="83"/>
    <cellStyle name="čárky_Dopad_cest_pr3" xfId="84"/>
    <cellStyle name="čárky_KM_banka" xfId="85"/>
    <cellStyle name="čárky_List1" xfId="86"/>
    <cellStyle name="čárky_List2" xfId="87"/>
    <cellStyle name="čárky_nar I." xfId="88"/>
    <cellStyle name="čárky_narast" xfId="89"/>
    <cellStyle name="čárky_OFFICE_" xfId="90"/>
    <cellStyle name="čárky_OFFICE__1" xfId="91"/>
    <cellStyle name="čárky_OFFICE__2" xfId="92"/>
    <cellStyle name="čárky_pr_c_2" xfId="93"/>
    <cellStyle name="čárky_TEŽ, OŽ, TREŽ" xfId="94"/>
    <cellStyle name="čárky_vývoj prepravy" xfId="95"/>
    <cellStyle name="čárky_ziac_tyz" xfId="96"/>
    <cellStyle name="čiarky [0]_Dopady zvýšenia na tržby 2001_2 753 oskm" xfId="97"/>
    <cellStyle name="čiarky [0]_KL" xfId="98"/>
    <cellStyle name="čiarky [0]_KLv" xfId="99"/>
    <cellStyle name="čiarky [0]_zvys-1-1-2001" xfId="100"/>
    <cellStyle name="čiarky [0]_Zvyš_1_1_2001_13%__reducia zliav_new" xfId="101"/>
    <cellStyle name="čiarky_Dopady zvýšenia na tržby 2001_2 753 oskm" xfId="102"/>
    <cellStyle name="čiarky_KL" xfId="103"/>
    <cellStyle name="čiarky_KLv" xfId="104"/>
    <cellStyle name="čiarky_zvys-1-1-2001" xfId="105"/>
    <cellStyle name="čiarky_Zvyš_1_1_2001_13%__reducia zliav_new" xfId="106"/>
    <cellStyle name="Hyperlink" xfId="107"/>
    <cellStyle name="Currency" xfId="108"/>
    <cellStyle name="měny_1" xfId="109"/>
    <cellStyle name="měny_16" xfId="110"/>
    <cellStyle name="měny_19" xfId="111"/>
    <cellStyle name="měny_35%_d" xfId="112"/>
    <cellStyle name="měny_AAA-I. a II." xfId="113"/>
    <cellStyle name="měny_arit.26%" xfId="114"/>
    <cellStyle name="měny_BBB-I." xfId="115"/>
    <cellStyle name="měny_CCC-I." xfId="116"/>
    <cellStyle name="měny_DDD-do 15" xfId="117"/>
    <cellStyle name="měny_DDD-do 15_KM_banka" xfId="118"/>
    <cellStyle name="měny_DDD-do 15_TEŽ, OŽ, TREŽ" xfId="119"/>
    <cellStyle name="měny_Dopad_cest_pr3" xfId="120"/>
    <cellStyle name="meny_Dopady zvýšenia na tržby 2001_2 753 oskm" xfId="121"/>
    <cellStyle name="meny_KL" xfId="122"/>
    <cellStyle name="meny_KLv" xfId="123"/>
    <cellStyle name="měny_KM_banka" xfId="124"/>
    <cellStyle name="měny_List1" xfId="125"/>
    <cellStyle name="měny_List2" xfId="126"/>
    <cellStyle name="měny_nar I." xfId="127"/>
    <cellStyle name="měny_narast" xfId="128"/>
    <cellStyle name="měny_OFFICE_" xfId="129"/>
    <cellStyle name="měny_OFFICE__1" xfId="130"/>
    <cellStyle name="měny_OFFICE__2" xfId="131"/>
    <cellStyle name="měny_pr_c_2" xfId="132"/>
    <cellStyle name="měny_TEŽ, OŽ, TREŽ" xfId="133"/>
    <cellStyle name="měny_vývoj prepravy" xfId="134"/>
    <cellStyle name="měny_ziac_tyz" xfId="135"/>
    <cellStyle name="meny_zvys-1-1-2001" xfId="136"/>
    <cellStyle name="meny_Zvyš_1_1_2001_13%__reducia zliav_new" xfId="137"/>
    <cellStyle name="normálne_KLv" xfId="138"/>
    <cellStyle name="normálne_Prilohy_k_II_navrhu_15_2_2000_von" xfId="139"/>
    <cellStyle name="normálne_Zošit1 Graf 1" xfId="140"/>
    <cellStyle name="normální_2a" xfId="141"/>
    <cellStyle name="normální_35%_d" xfId="142"/>
    <cellStyle name="normální_3A" xfId="143"/>
    <cellStyle name="normální_3A_1" xfId="144"/>
    <cellStyle name="normální_4" xfId="145"/>
    <cellStyle name="normální_AAA-I. a II." xfId="146"/>
    <cellStyle name="normální_ABC produkt" xfId="147"/>
    <cellStyle name="normální_ABC produkt_1" xfId="148"/>
    <cellStyle name="normální_ABC zákazník" xfId="149"/>
    <cellStyle name="normální_ABC zákazník_1" xfId="150"/>
    <cellStyle name="normální_analýza odchýliek" xfId="151"/>
    <cellStyle name="normální_BBB-I." xfId="152"/>
    <cellStyle name="normální_CCC" xfId="153"/>
    <cellStyle name="normální_CCC-I." xfId="154"/>
    <cellStyle name="normální_cennik" xfId="155"/>
    <cellStyle name="normální_D - I." xfId="156"/>
    <cellStyle name="normální_DDD-do 15" xfId="157"/>
    <cellStyle name="normální_DDD-do 15_1" xfId="158"/>
    <cellStyle name="normální_DDD-do 15_KM_banka" xfId="159"/>
    <cellStyle name="normální_DDD-do 15_TEŽ, OŽ, TREŽ" xfId="160"/>
    <cellStyle name="normální_Dopad_cest_pr3" xfId="161"/>
    <cellStyle name="normální_eis99_1_3_prv_z" xfId="162"/>
    <cellStyle name="normální_finančný plán" xfId="163"/>
    <cellStyle name="normální_finančný plán 1" xfId="164"/>
    <cellStyle name="normální_HV júl99 (2)" xfId="165"/>
    <cellStyle name="normální_KM_banka" xfId="166"/>
    <cellStyle name="normální_KOD0198" xfId="167"/>
    <cellStyle name="normální_List1" xfId="168"/>
    <cellStyle name="normální_List1_cenovy_vymer_15_2" xfId="169"/>
    <cellStyle name="normální_List1_Majoduck_SK_1" xfId="170"/>
    <cellStyle name="normální_List1_Majoduck_SK_1_cenovy_vymer_15_2" xfId="171"/>
    <cellStyle name="normální_List3" xfId="172"/>
    <cellStyle name="normální_Majoduck_SK_1" xfId="173"/>
    <cellStyle name="normální_Majoduck_SK_1_1" xfId="174"/>
    <cellStyle name="normální_Majoduck_SK_1_cenovy_vymer_15_2" xfId="175"/>
    <cellStyle name="normální_Majoduck_SK_1_Dopady zvýšenia na tržby 2001_2 753 oskm" xfId="176"/>
    <cellStyle name="normální_Majoduck_SK_1_vývoj" xfId="177"/>
    <cellStyle name="normální_Majoduck_SK_1_zvys-1-1-2001" xfId="178"/>
    <cellStyle name="normální_Majoduck_SK_1_Zvyš_1_1_2001_13%__reducia zliav_new" xfId="179"/>
    <cellStyle name="normální_Makroeko.vývoj" xfId="180"/>
    <cellStyle name="normální_naklady" xfId="181"/>
    <cellStyle name="normální_Náklady" xfId="182"/>
    <cellStyle name="normální_Nakupné centrum Baumax BB" xfId="183"/>
    <cellStyle name="normální_nar I." xfId="184"/>
    <cellStyle name="normální_narast" xfId="185"/>
    <cellStyle name="normální_narast mark I trzby" xfId="186"/>
    <cellStyle name="normální_odchýlky -globál" xfId="187"/>
    <cellStyle name="normální_OFFICE_" xfId="188"/>
    <cellStyle name="normální_OFFICE__1" xfId="189"/>
    <cellStyle name="normální_OFFICE__2" xfId="190"/>
    <cellStyle name="normální_Polyf.objekt A,B,-Mikulášska ul. - TENDER -1212 " xfId="191"/>
    <cellStyle name="normální_pr_c_2" xfId="192"/>
    <cellStyle name="normální_Preprava r.98 a 99." xfId="193"/>
    <cellStyle name="normální_príloha 1b" xfId="194"/>
    <cellStyle name="normální_príloha 2b" xfId="195"/>
    <cellStyle name="normální_príloha 2c" xfId="196"/>
    <cellStyle name="normální_r1999" xfId="197"/>
    <cellStyle name="normální_r2000" xfId="198"/>
    <cellStyle name="normální_rok" xfId="199"/>
    <cellStyle name="normální_strata zo tliav99" xfId="200"/>
    <cellStyle name="normální_TEŽ, OŽ, TREŽ" xfId="201"/>
    <cellStyle name="normální_tony op." xfId="202"/>
    <cellStyle name="normální_váha odchyliek_1" xfId="203"/>
    <cellStyle name="normální_vecný plán 1" xfId="204"/>
    <cellStyle name="normální_vecný plán 2" xfId="205"/>
    <cellStyle name="normální_vecný plán 3" xfId="206"/>
    <cellStyle name="normální_vývoj" xfId="207"/>
    <cellStyle name="normální_vývoj prepravy" xfId="208"/>
    <cellStyle name="normální_Vývoj prepravy r. 99" xfId="209"/>
    <cellStyle name="normální_vývoj prepravy_1" xfId="210"/>
    <cellStyle name="normální_zrážky" xfId="211"/>
    <cellStyle name="percentá_KL" xfId="212"/>
    <cellStyle name="percentá_KLv" xfId="213"/>
    <cellStyle name="Popis" xfId="214"/>
    <cellStyle name="Percent" xfId="215"/>
    <cellStyle name="procent_OFFICE_" xfId="216"/>
    <cellStyle name="procent_OFFICE__1" xfId="217"/>
    <cellStyle name="Followed Hyperlink" xfId="2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s&#357;o\Osobn&#225;%20doprava\zvys1_1_2001\zvy&#353;_aktu&#225;lna%20verzia\zvys-1-1-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s&#357;o\Osobn&#225;%20doprava\zvys1_1_2001\zvy&#353;_aktu&#225;lna%20verzia\zvys_1_1_2001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yc"/>
      <sheetName val="polovic"/>
      <sheetName val="Junior"/>
      <sheetName val="Rodina"/>
      <sheetName val="študent"/>
      <sheetName val="ž_t"/>
      <sheetName val="ž_m"/>
      <sheetName val="MPS"/>
      <sheetName val="OZ_cas"/>
      <sheetName val="OZ"/>
      <sheetName val="TREZ"/>
      <sheetName val="TEZ_siet"/>
      <sheetName val="TEŽ"/>
      <sheetName val="Odboj"/>
      <sheetName val="nad_70_ZS"/>
      <sheetName val="nad_70"/>
      <sheetName val="ZTP-S"/>
      <sheetName val="ZTP"/>
      <sheetName val="do70_ZS"/>
      <sheetName val="do_70"/>
      <sheetName val="TT_stv"/>
      <sheetName val="TT_mes"/>
      <sheetName val="TT_tyz"/>
      <sheetName val="Trzby_2001_EC,ICout"/>
      <sheetName val="Trzby_2001"/>
      <sheetName val="dopady"/>
    </sheetNames>
    <sheetDataSet>
      <sheetData sheetId="2">
        <row r="38">
          <cell r="O38">
            <v>0.6848666320807533</v>
          </cell>
        </row>
      </sheetData>
      <sheetData sheetId="8">
        <row r="10">
          <cell r="O10">
            <v>2.591419468090934</v>
          </cell>
        </row>
      </sheetData>
      <sheetData sheetId="9">
        <row r="10">
          <cell r="O10">
            <v>2.409130115313984</v>
          </cell>
        </row>
      </sheetData>
      <sheetData sheetId="10">
        <row r="8">
          <cell r="O8">
            <v>0.7858779003611536</v>
          </cell>
        </row>
      </sheetData>
      <sheetData sheetId="11">
        <row r="13">
          <cell r="O13">
            <v>0.586435614129207</v>
          </cell>
        </row>
      </sheetData>
      <sheetData sheetId="12">
        <row r="13">
          <cell r="O13">
            <v>0.9601149340058822</v>
          </cell>
        </row>
      </sheetData>
      <sheetData sheetId="13">
        <row r="20">
          <cell r="O20">
            <v>0.022722339421486146</v>
          </cell>
        </row>
      </sheetData>
      <sheetData sheetId="14">
        <row r="20">
          <cell r="O20">
            <v>0.0216665114667794</v>
          </cell>
        </row>
      </sheetData>
      <sheetData sheetId="15">
        <row r="20">
          <cell r="O20">
            <v>0.025386046427344225</v>
          </cell>
        </row>
      </sheetData>
      <sheetData sheetId="16">
        <row r="38">
          <cell r="O38">
            <v>0.2266829509827543</v>
          </cell>
        </row>
      </sheetData>
      <sheetData sheetId="17">
        <row r="38">
          <cell r="O38">
            <v>0.4585560479509507</v>
          </cell>
        </row>
      </sheetData>
      <sheetData sheetId="18">
        <row r="38">
          <cell r="O38">
            <v>0.4602455828960343</v>
          </cell>
        </row>
      </sheetData>
      <sheetData sheetId="19">
        <row r="38">
          <cell r="O38">
            <v>0.46355175343300853</v>
          </cell>
        </row>
      </sheetData>
      <sheetData sheetId="20">
        <row r="30">
          <cell r="O30">
            <v>0.6382055423409941</v>
          </cell>
        </row>
      </sheetData>
      <sheetData sheetId="21">
        <row r="30">
          <cell r="O30">
            <v>0.6776526978517478</v>
          </cell>
        </row>
      </sheetData>
      <sheetData sheetId="22">
        <row r="30">
          <cell r="O30">
            <v>0.7182225265221888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yc"/>
      <sheetName val="polovic"/>
      <sheetName val="Rodina"/>
      <sheetName val="študent"/>
      <sheetName val="ž_t"/>
      <sheetName val="ž_m"/>
    </sheetNames>
    <sheetDataSet>
      <sheetData sheetId="0">
        <row r="38">
          <cell r="O38">
            <v>0.9315877385357993</v>
          </cell>
        </row>
      </sheetData>
      <sheetData sheetId="1">
        <row r="38">
          <cell r="O38">
            <v>0.43888761522823333</v>
          </cell>
        </row>
      </sheetData>
      <sheetData sheetId="2">
        <row r="38">
          <cell r="O38">
            <v>0.5480223717104986</v>
          </cell>
        </row>
      </sheetData>
      <sheetData sheetId="3">
        <row r="38">
          <cell r="O38">
            <v>0.4475295081708001</v>
          </cell>
        </row>
      </sheetData>
      <sheetData sheetId="4">
        <row r="30">
          <cell r="O30">
            <v>0.17854015945315546</v>
          </cell>
        </row>
      </sheetData>
      <sheetData sheetId="5">
        <row r="30">
          <cell r="O30">
            <v>0.1671515175285246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A17" sqref="A17"/>
    </sheetView>
  </sheetViews>
  <sheetFormatPr defaultColWidth="9.00390625" defaultRowHeight="12.75"/>
  <cols>
    <col min="1" max="1" width="41.125" style="142" customWidth="1"/>
    <col min="2" max="2" width="32.00390625" style="142" customWidth="1"/>
    <col min="3" max="16384" width="9.125" style="142" customWidth="1"/>
  </cols>
  <sheetData>
    <row r="1" spans="2:3" ht="15">
      <c r="B1" s="143"/>
      <c r="C1" s="145"/>
    </row>
    <row r="2" spans="1:3" ht="15">
      <c r="A2" s="146"/>
      <c r="B2" s="143"/>
      <c r="C2" s="145"/>
    </row>
    <row r="3" spans="1:3" ht="15.75">
      <c r="A3" s="147" t="s">
        <v>108</v>
      </c>
      <c r="B3" s="143"/>
      <c r="C3" s="145"/>
    </row>
    <row r="4" spans="1:3" ht="15.75" thickBot="1">
      <c r="A4" s="148"/>
      <c r="B4" s="148"/>
      <c r="C4" s="145"/>
    </row>
    <row r="5" spans="1:3" ht="21.75" customHeight="1" thickBot="1">
      <c r="A5" s="155" t="s">
        <v>114</v>
      </c>
      <c r="B5" s="156" t="s">
        <v>109</v>
      </c>
      <c r="C5" s="145"/>
    </row>
    <row r="6" spans="1:3" ht="21" customHeight="1">
      <c r="A6" s="151" t="s">
        <v>110</v>
      </c>
      <c r="B6" s="154">
        <v>9400</v>
      </c>
      <c r="C6" s="145"/>
    </row>
    <row r="7" spans="1:3" ht="23.25" customHeight="1">
      <c r="A7" s="151" t="s">
        <v>111</v>
      </c>
      <c r="B7" s="154">
        <v>24420</v>
      </c>
      <c r="C7" s="145"/>
    </row>
    <row r="8" spans="1:3" ht="22.5" customHeight="1" thickBot="1">
      <c r="A8" s="151" t="s">
        <v>112</v>
      </c>
      <c r="B8" s="153">
        <v>180</v>
      </c>
      <c r="C8" s="145"/>
    </row>
    <row r="9" spans="1:3" ht="21" customHeight="1" thickBot="1">
      <c r="A9" s="149" t="s">
        <v>113</v>
      </c>
      <c r="B9" s="152">
        <f>SUM(B6:B8)</f>
        <v>34000</v>
      </c>
      <c r="C9" s="145"/>
    </row>
    <row r="10" spans="1:3" ht="15">
      <c r="A10" s="150"/>
      <c r="B10" s="150"/>
      <c r="C10" s="14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&amp;LVarianta A&amp;RPríloha č. 1
Zmluvy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showGridLines="0" workbookViewId="0" topLeftCell="A2">
      <selection activeCell="D21" sqref="D21"/>
    </sheetView>
  </sheetViews>
  <sheetFormatPr defaultColWidth="9.00390625" defaultRowHeight="12.75"/>
  <cols>
    <col min="1" max="1" width="5.875" style="0" customWidth="1"/>
    <col min="2" max="2" width="32.125" style="0" customWidth="1"/>
    <col min="3" max="3" width="13.75390625" style="0" customWidth="1"/>
    <col min="4" max="4" width="13.00390625" style="0" customWidth="1"/>
    <col min="5" max="5" width="10.875" style="0" customWidth="1"/>
    <col min="6" max="6" width="29.25390625" style="0" customWidth="1"/>
    <col min="7" max="7" width="11.75390625" style="0" customWidth="1"/>
    <col min="8" max="8" width="15.125" style="0" customWidth="1"/>
    <col min="9" max="9" width="15.875" style="0" customWidth="1"/>
    <col min="10" max="10" width="16.00390625" style="0" customWidth="1"/>
  </cols>
  <sheetData>
    <row r="2" ht="15.75">
      <c r="A2" s="117" t="s">
        <v>92</v>
      </c>
    </row>
    <row r="3" ht="13.5" thickBot="1">
      <c r="B3" s="118"/>
    </row>
    <row r="4" spans="1:4" ht="12.75">
      <c r="A4" s="119" t="s">
        <v>93</v>
      </c>
      <c r="B4" s="120"/>
      <c r="C4" s="121" t="s">
        <v>94</v>
      </c>
      <c r="D4" s="122" t="s">
        <v>115</v>
      </c>
    </row>
    <row r="5" spans="1:4" ht="13.5" thickBot="1">
      <c r="A5" s="123"/>
      <c r="B5" s="124"/>
      <c r="C5" s="124"/>
      <c r="D5" s="125">
        <v>2001</v>
      </c>
    </row>
    <row r="6" spans="1:4" ht="13.5" thickTop="1">
      <c r="A6" s="126" t="s">
        <v>95</v>
      </c>
      <c r="B6" s="127"/>
      <c r="C6" s="128" t="s">
        <v>96</v>
      </c>
      <c r="D6" s="129">
        <v>34000</v>
      </c>
    </row>
    <row r="7" spans="1:4" ht="12.75">
      <c r="A7" s="126" t="s">
        <v>97</v>
      </c>
      <c r="B7" s="127"/>
      <c r="C7" s="128" t="s">
        <v>50</v>
      </c>
      <c r="D7" s="130">
        <v>9452</v>
      </c>
    </row>
    <row r="8" spans="1:4" ht="12.75">
      <c r="A8" s="126" t="s">
        <v>98</v>
      </c>
      <c r="B8" s="127"/>
      <c r="C8" s="128" t="s">
        <v>50</v>
      </c>
      <c r="D8" s="130">
        <v>2009.4</v>
      </c>
    </row>
    <row r="9" spans="1:4" ht="12.75">
      <c r="A9" s="126" t="s">
        <v>99</v>
      </c>
      <c r="B9" s="127"/>
      <c r="C9" s="128" t="s">
        <v>50</v>
      </c>
      <c r="D9" s="130">
        <v>1314</v>
      </c>
    </row>
    <row r="10" spans="1:4" ht="12.75">
      <c r="A10" s="126" t="s">
        <v>100</v>
      </c>
      <c r="B10" s="127"/>
      <c r="C10" s="128" t="s">
        <v>50</v>
      </c>
      <c r="D10" s="130">
        <f>SUM(D8:D9)</f>
        <v>3323.4</v>
      </c>
    </row>
    <row r="11" spans="1:4" ht="12.75">
      <c r="A11" s="126" t="s">
        <v>101</v>
      </c>
      <c r="B11" s="127" t="s">
        <v>102</v>
      </c>
      <c r="C11" s="128" t="s">
        <v>50</v>
      </c>
      <c r="D11" s="130">
        <f>D7-D10</f>
        <v>6128.6</v>
      </c>
    </row>
    <row r="12" spans="1:4" ht="12.75">
      <c r="A12" s="126" t="s">
        <v>103</v>
      </c>
      <c r="B12" s="127"/>
      <c r="C12" s="128" t="s">
        <v>50</v>
      </c>
      <c r="D12" s="130">
        <v>2924</v>
      </c>
    </row>
    <row r="13" spans="1:4" ht="12.75">
      <c r="A13" s="126" t="s">
        <v>116</v>
      </c>
      <c r="B13" s="127"/>
      <c r="C13" s="128" t="s">
        <v>50</v>
      </c>
      <c r="D13" s="130">
        <v>700</v>
      </c>
    </row>
    <row r="14" spans="1:4" ht="12.75">
      <c r="A14" s="131" t="s">
        <v>104</v>
      </c>
      <c r="B14" s="132"/>
      <c r="C14" s="128" t="s">
        <v>50</v>
      </c>
      <c r="D14" s="133">
        <f>D11-D12-D13</f>
        <v>2504.6000000000004</v>
      </c>
    </row>
    <row r="15" spans="1:4" ht="12.75">
      <c r="A15" s="134" t="s">
        <v>105</v>
      </c>
      <c r="B15" s="135"/>
      <c r="C15" s="136" t="s">
        <v>106</v>
      </c>
      <c r="D15" s="137">
        <f>D7/D6*1000</f>
        <v>278</v>
      </c>
    </row>
    <row r="16" spans="1:4" ht="13.5" thickBot="1">
      <c r="A16" s="138" t="s">
        <v>107</v>
      </c>
      <c r="B16" s="139"/>
      <c r="C16" s="140" t="s">
        <v>106</v>
      </c>
      <c r="D16" s="141">
        <f>D8/D6*1000</f>
        <v>59.1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&amp;LVarianta A&amp;RPríloha č. 2 
Zmluvy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32">
      <selection activeCell="D53" sqref="D53"/>
    </sheetView>
  </sheetViews>
  <sheetFormatPr defaultColWidth="9.00390625" defaultRowHeight="12.75"/>
  <cols>
    <col min="1" max="1" width="7.25390625" style="0" customWidth="1"/>
    <col min="3" max="3" width="22.125" style="0" customWidth="1"/>
    <col min="4" max="4" width="9.375" style="0" customWidth="1"/>
    <col min="5" max="5" width="17.00390625" style="0" customWidth="1"/>
    <col min="6" max="6" width="11.75390625" style="0" customWidth="1"/>
    <col min="7" max="7" width="6.00390625" style="0" customWidth="1"/>
    <col min="8" max="8" width="22.75390625" style="0" customWidth="1"/>
    <col min="9" max="9" width="15.75390625" style="0" customWidth="1"/>
    <col min="10" max="10" width="14.25390625" style="0" customWidth="1"/>
    <col min="11" max="11" width="15.75390625" style="0" customWidth="1"/>
    <col min="12" max="12" width="6.75390625" style="0" customWidth="1"/>
  </cols>
  <sheetData>
    <row r="1" spans="1:6" ht="12.75">
      <c r="A1" s="1"/>
      <c r="B1" s="2"/>
      <c r="C1" s="2"/>
      <c r="D1" s="2"/>
      <c r="E1" s="2"/>
      <c r="F1" s="46"/>
    </row>
    <row r="2" spans="1:6" ht="12.75">
      <c r="A2" s="1"/>
      <c r="B2" s="2"/>
      <c r="C2" s="2"/>
      <c r="D2" s="2"/>
      <c r="E2" s="2"/>
      <c r="F2" s="2"/>
    </row>
    <row r="3" spans="1:6" ht="15.75">
      <c r="A3" s="3" t="s">
        <v>0</v>
      </c>
      <c r="B3" s="4"/>
      <c r="C3" s="4"/>
      <c r="D3" s="4"/>
      <c r="E3" s="4"/>
      <c r="F3" s="4"/>
    </row>
    <row r="4" spans="1:6" ht="13.5" thickBot="1">
      <c r="A4" s="5"/>
      <c r="B4" s="2"/>
      <c r="C4" s="6"/>
      <c r="D4" s="2"/>
      <c r="E4" s="2"/>
      <c r="F4" s="47" t="s">
        <v>34</v>
      </c>
    </row>
    <row r="5" spans="1:6" ht="12.75">
      <c r="A5" s="41" t="s">
        <v>29</v>
      </c>
      <c r="B5" s="42" t="s">
        <v>30</v>
      </c>
      <c r="C5" s="7"/>
      <c r="D5" s="157" t="s">
        <v>31</v>
      </c>
      <c r="E5" s="158"/>
      <c r="F5" s="44" t="s">
        <v>32</v>
      </c>
    </row>
    <row r="6" spans="1:6" ht="13.5" thickBot="1">
      <c r="A6" s="8"/>
      <c r="B6" s="9"/>
      <c r="C6" s="10"/>
      <c r="D6" s="43" t="s">
        <v>35</v>
      </c>
      <c r="E6" s="43" t="s">
        <v>36</v>
      </c>
      <c r="F6" s="45" t="s">
        <v>33</v>
      </c>
    </row>
    <row r="7" spans="1:6" ht="13.5" thickTop="1">
      <c r="A7" s="11"/>
      <c r="B7" s="12"/>
      <c r="C7" s="13"/>
      <c r="D7" s="14"/>
      <c r="E7" s="14"/>
      <c r="F7" s="15"/>
    </row>
    <row r="8" spans="1:6" ht="12.75">
      <c r="A8" s="16">
        <v>1</v>
      </c>
      <c r="B8" s="17" t="s">
        <v>1</v>
      </c>
      <c r="C8" s="13"/>
      <c r="D8" s="18"/>
      <c r="E8" s="18"/>
      <c r="F8" s="19"/>
    </row>
    <row r="9" spans="1:6" ht="12.75">
      <c r="A9" s="16"/>
      <c r="B9" s="17" t="s">
        <v>2</v>
      </c>
      <c r="C9" s="13"/>
      <c r="D9" s="18">
        <v>0</v>
      </c>
      <c r="E9" s="18">
        <v>329</v>
      </c>
      <c r="F9" s="19">
        <f>D9+E9</f>
        <v>329</v>
      </c>
    </row>
    <row r="10" spans="1:6" ht="12.75">
      <c r="A10" s="16"/>
      <c r="B10" s="17" t="s">
        <v>3</v>
      </c>
      <c r="C10" s="13"/>
      <c r="D10" s="18">
        <v>0</v>
      </c>
      <c r="E10" s="18">
        <v>541</v>
      </c>
      <c r="F10" s="19">
        <f>D10+E10</f>
        <v>541</v>
      </c>
    </row>
    <row r="11" spans="1:6" ht="12.75">
      <c r="A11" s="16"/>
      <c r="B11" s="17"/>
      <c r="C11" s="13"/>
      <c r="D11" s="18"/>
      <c r="E11" s="18"/>
      <c r="F11" s="19"/>
    </row>
    <row r="12" spans="1:6" ht="12.75">
      <c r="A12" s="16">
        <v>2</v>
      </c>
      <c r="B12" s="17" t="s">
        <v>4</v>
      </c>
      <c r="C12" s="13"/>
      <c r="D12" s="18">
        <v>8</v>
      </c>
      <c r="E12" s="18">
        <v>328</v>
      </c>
      <c r="F12" s="19">
        <f>D12+E12</f>
        <v>336</v>
      </c>
    </row>
    <row r="13" spans="1:6" ht="12.75">
      <c r="A13" s="16"/>
      <c r="B13" s="17"/>
      <c r="C13" s="13"/>
      <c r="D13" s="18"/>
      <c r="E13" s="18"/>
      <c r="F13" s="19"/>
    </row>
    <row r="14" spans="1:6" ht="12.75">
      <c r="A14" s="16">
        <v>3</v>
      </c>
      <c r="B14" s="17" t="s">
        <v>5</v>
      </c>
      <c r="C14" s="13"/>
      <c r="D14" s="18">
        <v>139</v>
      </c>
      <c r="E14" s="18">
        <v>709</v>
      </c>
      <c r="F14" s="19">
        <f>D14+E14</f>
        <v>848</v>
      </c>
    </row>
    <row r="15" spans="1:6" ht="12.75">
      <c r="A15" s="16"/>
      <c r="B15" s="17"/>
      <c r="C15" s="13"/>
      <c r="D15" s="18"/>
      <c r="E15" s="18"/>
      <c r="F15" s="19"/>
    </row>
    <row r="16" spans="1:6" ht="12.75">
      <c r="A16" s="16">
        <v>4</v>
      </c>
      <c r="B16" s="17" t="s">
        <v>6</v>
      </c>
      <c r="C16" s="13"/>
      <c r="D16" s="18"/>
      <c r="E16" s="18"/>
      <c r="F16" s="19"/>
    </row>
    <row r="17" spans="1:6" ht="12.75">
      <c r="A17" s="16"/>
      <c r="B17" s="17" t="s">
        <v>7</v>
      </c>
      <c r="C17" s="13"/>
      <c r="D17" s="18">
        <v>0</v>
      </c>
      <c r="E17" s="18">
        <v>217</v>
      </c>
      <c r="F17" s="19">
        <f>D17+E17</f>
        <v>217</v>
      </c>
    </row>
    <row r="18" spans="1:6" ht="12.75">
      <c r="A18" s="16"/>
      <c r="B18" s="17" t="s">
        <v>8</v>
      </c>
      <c r="C18" s="13"/>
      <c r="D18" s="18"/>
      <c r="E18" s="18"/>
      <c r="F18" s="19"/>
    </row>
    <row r="19" spans="1:6" ht="12.75">
      <c r="A19" s="16"/>
      <c r="B19" s="17"/>
      <c r="C19" s="13"/>
      <c r="D19" s="18"/>
      <c r="E19" s="18"/>
      <c r="F19" s="19"/>
    </row>
    <row r="20" spans="1:6" ht="12.75">
      <c r="A20" s="16">
        <v>5</v>
      </c>
      <c r="B20" s="17" t="s">
        <v>9</v>
      </c>
      <c r="C20" s="13"/>
      <c r="D20" s="18"/>
      <c r="E20" s="18"/>
      <c r="F20" s="19"/>
    </row>
    <row r="21" spans="1:6" ht="12.75">
      <c r="A21" s="16"/>
      <c r="B21" s="17" t="s">
        <v>10</v>
      </c>
      <c r="C21" s="13"/>
      <c r="D21" s="20">
        <v>0</v>
      </c>
      <c r="E21" s="48">
        <v>874</v>
      </c>
      <c r="F21" s="19">
        <f>D21+E21</f>
        <v>874</v>
      </c>
    </row>
    <row r="22" spans="1:6" ht="12.75">
      <c r="A22" s="16"/>
      <c r="B22" s="17" t="s">
        <v>11</v>
      </c>
      <c r="C22" s="13"/>
      <c r="D22" s="18"/>
      <c r="E22" s="18"/>
      <c r="F22" s="19"/>
    </row>
    <row r="23" spans="1:6" ht="12.75">
      <c r="A23" s="16"/>
      <c r="B23" s="17"/>
      <c r="C23" s="13"/>
      <c r="D23" s="18"/>
      <c r="E23" s="18"/>
      <c r="F23" s="19"/>
    </row>
    <row r="24" spans="1:6" ht="12.75">
      <c r="A24" s="16">
        <v>6</v>
      </c>
      <c r="B24" s="17" t="s">
        <v>12</v>
      </c>
      <c r="C24" s="13"/>
      <c r="D24" s="18"/>
      <c r="E24" s="18"/>
      <c r="F24" s="19"/>
    </row>
    <row r="25" spans="1:6" ht="12.75">
      <c r="A25" s="16"/>
      <c r="B25" s="17" t="s">
        <v>13</v>
      </c>
      <c r="C25" s="13"/>
      <c r="D25" s="18">
        <v>53</v>
      </c>
      <c r="E25" s="18">
        <v>269</v>
      </c>
      <c r="F25" s="19">
        <f>D25+E25</f>
        <v>322</v>
      </c>
    </row>
    <row r="26" spans="1:6" ht="12.75">
      <c r="A26" s="16"/>
      <c r="B26" s="17" t="s">
        <v>14</v>
      </c>
      <c r="C26" s="13"/>
      <c r="D26" s="18">
        <v>2</v>
      </c>
      <c r="E26" s="18">
        <v>51</v>
      </c>
      <c r="F26" s="19">
        <f>D26+E26</f>
        <v>53</v>
      </c>
    </row>
    <row r="27" spans="1:6" ht="12.75">
      <c r="A27" s="16"/>
      <c r="B27" s="17" t="s">
        <v>15</v>
      </c>
      <c r="C27" s="13"/>
      <c r="D27" s="18"/>
      <c r="E27" s="18"/>
      <c r="F27" s="19"/>
    </row>
    <row r="28" spans="1:6" ht="12.75">
      <c r="A28" s="16"/>
      <c r="B28" s="17" t="s">
        <v>16</v>
      </c>
      <c r="C28" s="13"/>
      <c r="D28" s="35">
        <v>1579</v>
      </c>
      <c r="E28" s="20">
        <v>0</v>
      </c>
      <c r="F28" s="19">
        <f>D28+E28</f>
        <v>1579</v>
      </c>
    </row>
    <row r="29" spans="1:6" ht="12.75">
      <c r="A29" s="21"/>
      <c r="B29" s="22" t="s">
        <v>17</v>
      </c>
      <c r="C29" s="23"/>
      <c r="D29" s="24">
        <v>40</v>
      </c>
      <c r="E29" s="24">
        <v>167</v>
      </c>
      <c r="F29" s="26">
        <f>D29+E29</f>
        <v>207</v>
      </c>
    </row>
    <row r="30" spans="1:6" ht="12.75">
      <c r="A30" s="16"/>
      <c r="B30" s="17"/>
      <c r="C30" s="13"/>
      <c r="D30" s="18"/>
      <c r="E30" s="18"/>
      <c r="F30" s="19"/>
    </row>
    <row r="31" spans="1:8" ht="12.75">
      <c r="A31" s="16"/>
      <c r="B31" s="17" t="s">
        <v>18</v>
      </c>
      <c r="C31" s="13"/>
      <c r="D31" s="39">
        <f>SUM(D9:D29)</f>
        <v>1821</v>
      </c>
      <c r="E31" s="39">
        <f>SUM(E9:E29)</f>
        <v>3485</v>
      </c>
      <c r="F31" s="19">
        <f>D31+E31</f>
        <v>5306</v>
      </c>
      <c r="G31" s="36"/>
      <c r="H31" s="36"/>
    </row>
    <row r="32" spans="1:6" ht="12.75">
      <c r="A32" s="21"/>
      <c r="B32" s="22"/>
      <c r="C32" s="23"/>
      <c r="D32" s="24"/>
      <c r="E32" s="24"/>
      <c r="F32" s="26"/>
    </row>
    <row r="33" spans="1:6" ht="12.75">
      <c r="A33" s="21">
        <v>7</v>
      </c>
      <c r="B33" s="22" t="s">
        <v>19</v>
      </c>
      <c r="C33" s="23"/>
      <c r="D33" s="24">
        <v>70</v>
      </c>
      <c r="E33" s="24">
        <v>784</v>
      </c>
      <c r="F33" s="37">
        <f>D33+E33</f>
        <v>854</v>
      </c>
    </row>
    <row r="34" spans="1:6" ht="12.75">
      <c r="A34" s="16"/>
      <c r="B34" s="17"/>
      <c r="C34" s="13"/>
      <c r="D34" s="18"/>
      <c r="E34" s="18"/>
      <c r="F34" s="19"/>
    </row>
    <row r="35" spans="1:6" ht="12.75">
      <c r="A35" s="16"/>
      <c r="B35" s="17" t="s">
        <v>20</v>
      </c>
      <c r="C35" s="13"/>
      <c r="D35" s="25">
        <f>D31+D33</f>
        <v>1891</v>
      </c>
      <c r="E35" s="25">
        <f>E31+E33</f>
        <v>4269</v>
      </c>
      <c r="F35" s="19">
        <f>D35+E35</f>
        <v>6160</v>
      </c>
    </row>
    <row r="36" spans="1:6" ht="12.75">
      <c r="A36" s="21"/>
      <c r="B36" s="22"/>
      <c r="C36" s="23"/>
      <c r="D36" s="24"/>
      <c r="E36" s="24"/>
      <c r="F36" s="26"/>
    </row>
    <row r="37" spans="1:6" ht="12.75">
      <c r="A37" s="21">
        <v>8</v>
      </c>
      <c r="B37" s="22" t="s">
        <v>21</v>
      </c>
      <c r="C37" s="23"/>
      <c r="D37" s="24">
        <v>83</v>
      </c>
      <c r="E37" s="24">
        <v>441</v>
      </c>
      <c r="F37" s="37">
        <f>D37+E37</f>
        <v>524</v>
      </c>
    </row>
    <row r="38" spans="1:6" ht="12.75">
      <c r="A38" s="16">
        <v>9</v>
      </c>
      <c r="B38" s="17" t="s">
        <v>22</v>
      </c>
      <c r="C38" s="13"/>
      <c r="D38" s="38">
        <v>2659</v>
      </c>
      <c r="E38" s="18">
        <f>F38-D38</f>
        <v>109</v>
      </c>
      <c r="F38" s="19">
        <f>2784-16</f>
        <v>2768</v>
      </c>
    </row>
    <row r="39" spans="1:6" ht="12.75">
      <c r="A39" s="16"/>
      <c r="B39" s="27"/>
      <c r="C39" s="13"/>
      <c r="D39" s="28"/>
      <c r="E39" s="28"/>
      <c r="F39" s="29"/>
    </row>
    <row r="40" spans="1:6" ht="12.75">
      <c r="A40" s="16"/>
      <c r="B40" s="17" t="s">
        <v>23</v>
      </c>
      <c r="C40" s="13"/>
      <c r="D40" s="18"/>
      <c r="E40" s="18"/>
      <c r="F40" s="19"/>
    </row>
    <row r="41" spans="1:6" ht="12.75">
      <c r="A41" s="16"/>
      <c r="B41" s="17" t="s">
        <v>24</v>
      </c>
      <c r="C41" s="13"/>
      <c r="D41" s="25">
        <f>D37+D35+D38</f>
        <v>4633</v>
      </c>
      <c r="E41" s="25">
        <f>E37+E35+E38</f>
        <v>4819</v>
      </c>
      <c r="F41" s="19">
        <f>D41+E41</f>
        <v>9452</v>
      </c>
    </row>
    <row r="42" spans="1:6" ht="12.75">
      <c r="A42" s="21"/>
      <c r="B42" s="22"/>
      <c r="C42" s="23"/>
      <c r="D42" s="24"/>
      <c r="E42" s="24"/>
      <c r="F42" s="26"/>
    </row>
    <row r="43" spans="1:6" ht="12.75">
      <c r="A43" s="21">
        <v>10</v>
      </c>
      <c r="B43" s="22" t="s">
        <v>25</v>
      </c>
      <c r="C43" s="23"/>
      <c r="D43" s="24">
        <v>0</v>
      </c>
      <c r="E43" s="24">
        <v>0</v>
      </c>
      <c r="F43" s="37">
        <f>D43+E43</f>
        <v>0</v>
      </c>
    </row>
    <row r="44" spans="1:6" ht="12.75">
      <c r="A44" s="16"/>
      <c r="B44" s="17"/>
      <c r="C44" s="13"/>
      <c r="D44" s="18"/>
      <c r="E44" s="18"/>
      <c r="F44" s="19"/>
    </row>
    <row r="45" spans="1:6" ht="13.5" thickBot="1">
      <c r="A45" s="30"/>
      <c r="B45" s="31" t="s">
        <v>26</v>
      </c>
      <c r="C45" s="32"/>
      <c r="D45" s="33">
        <f>D43+D41</f>
        <v>4633</v>
      </c>
      <c r="E45" s="33">
        <f>E43+E41</f>
        <v>4819</v>
      </c>
      <c r="F45" s="40">
        <f>D45+E45</f>
        <v>9452</v>
      </c>
    </row>
    <row r="47" ht="12.75">
      <c r="A47" s="34" t="s">
        <v>27</v>
      </c>
    </row>
    <row r="48" ht="12.75">
      <c r="A48" s="34" t="s">
        <v>28</v>
      </c>
    </row>
  </sheetData>
  <mergeCells count="1">
    <mergeCell ref="D5:E5"/>
  </mergeCells>
  <printOptions horizontalCentered="1"/>
  <pageMargins left="0.2362204724409449" right="0.2362204724409449" top="0.7874015748031497" bottom="0.984251968503937" header="0.4724409448818898" footer="0.5118110236220472"/>
  <pageSetup horizontalDpi="300" verticalDpi="300" orientation="portrait" paperSize="9" r:id="rId1"/>
  <headerFooter alignWithMargins="0">
    <oddHeader>&amp;LVarianta A&amp;RPríloha č. 3
Zmluvy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workbookViewId="0" topLeftCell="A34">
      <selection activeCell="C54" sqref="C54"/>
    </sheetView>
  </sheetViews>
  <sheetFormatPr defaultColWidth="9.00390625" defaultRowHeight="12.75"/>
  <cols>
    <col min="1" max="1" width="25.875" style="52" customWidth="1"/>
    <col min="2" max="2" width="10.375" style="52" customWidth="1"/>
    <col min="3" max="3" width="9.125" style="52" customWidth="1"/>
    <col min="4" max="4" width="12.00390625" style="52" customWidth="1"/>
    <col min="5" max="5" width="11.00390625" style="52" customWidth="1"/>
    <col min="6" max="16384" width="9.125" style="52" customWidth="1"/>
  </cols>
  <sheetData>
    <row r="1" spans="1:5" ht="18">
      <c r="A1" s="49" t="s">
        <v>37</v>
      </c>
      <c r="B1" s="50"/>
      <c r="C1" s="50"/>
      <c r="D1" s="50"/>
      <c r="E1" s="51"/>
    </row>
    <row r="2" spans="1:5" ht="18">
      <c r="A2" s="49"/>
      <c r="B2" s="50"/>
      <c r="C2" s="50"/>
      <c r="D2" s="50"/>
      <c r="E2" s="53"/>
    </row>
    <row r="3" spans="1:5" ht="18">
      <c r="A3" s="54" t="s">
        <v>38</v>
      </c>
      <c r="B3" s="50"/>
      <c r="C3" s="50"/>
      <c r="D3" s="50"/>
      <c r="E3" s="55"/>
    </row>
    <row r="4" spans="1:5" ht="15">
      <c r="A4" s="56" t="s">
        <v>117</v>
      </c>
      <c r="B4" s="57"/>
      <c r="C4" s="56"/>
      <c r="D4" s="56"/>
      <c r="E4" s="58"/>
    </row>
    <row r="5" spans="1:5" ht="15">
      <c r="A5" s="56" t="s">
        <v>39</v>
      </c>
      <c r="B5" s="57"/>
      <c r="C5" s="56"/>
      <c r="D5" s="56"/>
      <c r="E5" s="58"/>
    </row>
    <row r="6" spans="1:5" ht="15.75" thickBot="1">
      <c r="A6" s="59"/>
      <c r="B6" s="60"/>
      <c r="C6" s="59"/>
      <c r="D6" s="59"/>
      <c r="E6" s="61"/>
    </row>
    <row r="7" spans="1:5" ht="12.75">
      <c r="A7" s="62" t="s">
        <v>40</v>
      </c>
      <c r="B7" s="63" t="s">
        <v>41</v>
      </c>
      <c r="C7" s="64"/>
      <c r="D7" s="65" t="s">
        <v>42</v>
      </c>
      <c r="E7" s="66" t="s">
        <v>43</v>
      </c>
    </row>
    <row r="8" spans="1:5" ht="12.75">
      <c r="A8" s="67"/>
      <c r="B8" s="68" t="s">
        <v>44</v>
      </c>
      <c r="C8" s="69"/>
      <c r="D8" s="70" t="s">
        <v>45</v>
      </c>
      <c r="E8" s="71" t="s">
        <v>46</v>
      </c>
    </row>
    <row r="9" spans="1:5" ht="13.5" thickBot="1">
      <c r="A9" s="72"/>
      <c r="B9" s="73" t="s">
        <v>47</v>
      </c>
      <c r="C9" s="73" t="s">
        <v>48</v>
      </c>
      <c r="D9" s="74" t="s">
        <v>49</v>
      </c>
      <c r="E9" s="75" t="s">
        <v>50</v>
      </c>
    </row>
    <row r="10" spans="1:5" ht="14.25" thickBot="1" thickTop="1">
      <c r="A10" s="76" t="s">
        <v>51</v>
      </c>
      <c r="B10" s="77"/>
      <c r="C10" s="77"/>
      <c r="D10" s="78"/>
      <c r="E10" s="79"/>
    </row>
    <row r="11" spans="1:5" ht="13.5" thickTop="1">
      <c r="A11" s="80" t="s">
        <v>52</v>
      </c>
      <c r="B11" s="81">
        <v>0.8103099909401852</v>
      </c>
      <c r="C11" s="81">
        <f>'[2]obyc'!O38</f>
        <v>0.9315877385357993</v>
      </c>
      <c r="D11" s="82">
        <v>1150.2719825674546</v>
      </c>
      <c r="E11" s="83">
        <f>C11*D11</f>
        <v>1071.5792749411055</v>
      </c>
    </row>
    <row r="12" spans="1:5" ht="12.75">
      <c r="A12" s="80" t="s">
        <v>53</v>
      </c>
      <c r="B12" s="84">
        <v>0.3809838308584152</v>
      </c>
      <c r="C12" s="81">
        <f>'[2]polovic'!O38</f>
        <v>0.43888761522823333</v>
      </c>
      <c r="D12" s="82">
        <v>195.48288610115674</v>
      </c>
      <c r="E12" s="83">
        <f>C12*D12</f>
        <v>85.79501769886905</v>
      </c>
    </row>
    <row r="13" spans="1:5" ht="12.75">
      <c r="A13" s="80" t="s">
        <v>54</v>
      </c>
      <c r="B13" s="81">
        <v>0.6249725367925736</v>
      </c>
      <c r="C13" s="81">
        <f>'[1]Junior'!O38</f>
        <v>0.6848666320807533</v>
      </c>
      <c r="D13" s="82">
        <v>49.77573488686861</v>
      </c>
      <c r="E13" s="83">
        <f>C13*D13</f>
        <v>34.08973991131416</v>
      </c>
    </row>
    <row r="14" spans="1:5" ht="13.5" thickBot="1">
      <c r="A14" s="85" t="s">
        <v>55</v>
      </c>
      <c r="B14" s="86">
        <v>0.47694576641389813</v>
      </c>
      <c r="C14" s="86">
        <f>'[2]Rodina'!O38</f>
        <v>0.5480223717104986</v>
      </c>
      <c r="D14" s="87">
        <v>35.476523773913634</v>
      </c>
      <c r="E14" s="88">
        <f>C14*D14</f>
        <v>19.44192869862404</v>
      </c>
    </row>
    <row r="15" spans="1:5" ht="14.25" thickBot="1" thickTop="1">
      <c r="A15" s="89" t="s">
        <v>56</v>
      </c>
      <c r="B15" s="86"/>
      <c r="C15" s="86"/>
      <c r="D15" s="90"/>
      <c r="E15" s="88"/>
    </row>
    <row r="16" spans="1:5" ht="13.5" thickTop="1">
      <c r="A16" s="91" t="s">
        <v>57</v>
      </c>
      <c r="B16" s="81"/>
      <c r="C16" s="81"/>
      <c r="D16" s="82"/>
      <c r="E16" s="83"/>
    </row>
    <row r="17" spans="1:5" ht="12.75">
      <c r="A17" s="80" t="s">
        <v>58</v>
      </c>
      <c r="B17" s="81">
        <v>0.38992361961422467</v>
      </c>
      <c r="C17" s="81">
        <f>'[2]študent'!O38</f>
        <v>0.4475295081708001</v>
      </c>
      <c r="D17" s="82">
        <v>244.35360762644592</v>
      </c>
      <c r="E17" s="92">
        <f>C17*D17</f>
        <v>109.35544984082402</v>
      </c>
    </row>
    <row r="18" spans="1:5" ht="12.75">
      <c r="A18" s="80" t="s">
        <v>59</v>
      </c>
      <c r="B18" s="81">
        <v>0.15520232632152361</v>
      </c>
      <c r="C18" s="81">
        <f>'[2]ž_t'!O30</f>
        <v>0.17854015945315546</v>
      </c>
      <c r="D18" s="82">
        <v>111.6</v>
      </c>
      <c r="E18" s="92">
        <f>C18*D18</f>
        <v>19.925081794972147</v>
      </c>
    </row>
    <row r="19" spans="1:5" ht="12.75">
      <c r="A19" s="80" t="s">
        <v>60</v>
      </c>
      <c r="B19" s="81">
        <v>0.14563178273647534</v>
      </c>
      <c r="C19" s="81">
        <f>'[2]ž_m'!O30</f>
        <v>0.1671515175285246</v>
      </c>
      <c r="D19" s="82">
        <v>77.7</v>
      </c>
      <c r="E19" s="92">
        <f>C19*D19</f>
        <v>12.987672911966364</v>
      </c>
    </row>
    <row r="20" spans="1:5" ht="12.75">
      <c r="A20" s="91" t="s">
        <v>61</v>
      </c>
      <c r="B20" s="93"/>
      <c r="C20" s="81"/>
      <c r="D20" s="82"/>
      <c r="E20" s="94"/>
    </row>
    <row r="21" spans="1:5" ht="12.75">
      <c r="A21" s="80" t="s">
        <v>62</v>
      </c>
      <c r="B21" s="93">
        <v>0.6254703819686059</v>
      </c>
      <c r="C21" s="81">
        <f>'[1]TT_tyz'!O30</f>
        <v>0.7182225265221888</v>
      </c>
      <c r="D21" s="82">
        <v>183</v>
      </c>
      <c r="E21" s="94">
        <f>C21*D21</f>
        <v>131.43472235356055</v>
      </c>
    </row>
    <row r="22" spans="1:5" ht="12.75">
      <c r="A22" s="80" t="s">
        <v>63</v>
      </c>
      <c r="B22" s="93">
        <v>0.5884099452619845</v>
      </c>
      <c r="C22" s="81">
        <f>'[1]TT_mes'!O30</f>
        <v>0.6776526978517478</v>
      </c>
      <c r="D22" s="82">
        <v>50</v>
      </c>
      <c r="E22" s="94">
        <f>C22*D22</f>
        <v>33.88263489258739</v>
      </c>
    </row>
    <row r="23" spans="1:5" ht="12.75">
      <c r="A23" s="80" t="s">
        <v>64</v>
      </c>
      <c r="B23" s="93">
        <v>0.5582238274545966</v>
      </c>
      <c r="C23" s="81">
        <f>'[1]TT_stv'!O30</f>
        <v>0.6382055423409941</v>
      </c>
      <c r="D23" s="82">
        <v>2.5</v>
      </c>
      <c r="E23" s="94">
        <f>C23*D23</f>
        <v>1.5955138558524853</v>
      </c>
    </row>
    <row r="24" spans="1:5" ht="12.75">
      <c r="A24" s="91" t="s">
        <v>65</v>
      </c>
      <c r="B24" s="93"/>
      <c r="C24" s="81"/>
      <c r="D24" s="82"/>
      <c r="E24" s="94"/>
    </row>
    <row r="25" spans="1:5" ht="12.75">
      <c r="A25" s="80" t="s">
        <v>66</v>
      </c>
      <c r="B25" s="93">
        <v>0.4031617643769248</v>
      </c>
      <c r="C25" s="81">
        <f>'[1]do_70'!O38</f>
        <v>0.46355175343300853</v>
      </c>
      <c r="D25" s="82">
        <v>124.62033988948741</v>
      </c>
      <c r="E25" s="94">
        <f>C25*D25</f>
        <v>57.767977069189385</v>
      </c>
    </row>
    <row r="26" spans="1:5" ht="12.75">
      <c r="A26" s="80" t="s">
        <v>67</v>
      </c>
      <c r="B26" s="93">
        <v>0.38846235871187884</v>
      </c>
      <c r="C26" s="81">
        <f>'[1]do70_ZS'!O38</f>
        <v>0.4602455828960343</v>
      </c>
      <c r="D26" s="82">
        <v>0.024435360762644593</v>
      </c>
      <c r="E26" s="94">
        <f>C26*D26</f>
        <v>0.011246266857478246</v>
      </c>
    </row>
    <row r="27" spans="1:5" ht="12.75">
      <c r="A27" s="80" t="s">
        <v>68</v>
      </c>
      <c r="B27" s="93">
        <v>0.39850433255974543</v>
      </c>
      <c r="C27" s="81">
        <f>'[1]ZTP'!O38</f>
        <v>0.4585560479509507</v>
      </c>
      <c r="D27" s="82">
        <v>13.946255901939006</v>
      </c>
      <c r="E27" s="94">
        <f>C27*D27</f>
        <v>6.395139990105772</v>
      </c>
    </row>
    <row r="28" spans="1:5" ht="12.75">
      <c r="A28" s="80" t="s">
        <v>69</v>
      </c>
      <c r="B28" s="93">
        <v>0.196967347174699</v>
      </c>
      <c r="C28" s="81">
        <f>'[1]ZTP-S'!O38</f>
        <v>0.2266829509827543</v>
      </c>
      <c r="D28" s="82">
        <v>13.077443074822753</v>
      </c>
      <c r="E28" s="94">
        <f>C28*D28</f>
        <v>2.9644333875098057</v>
      </c>
    </row>
    <row r="29" spans="1:5" ht="12.75">
      <c r="A29" s="91" t="s">
        <v>70</v>
      </c>
      <c r="B29" s="93"/>
      <c r="C29" s="81"/>
      <c r="D29" s="82"/>
      <c r="E29" s="94"/>
    </row>
    <row r="30" spans="1:5" ht="12.75">
      <c r="A30" s="80" t="s">
        <v>71</v>
      </c>
      <c r="B30" s="93">
        <v>0.02538400059344421</v>
      </c>
      <c r="C30" s="81">
        <f>'[1]nad_70'!O20</f>
        <v>0.025386046427344225</v>
      </c>
      <c r="D30" s="82">
        <v>104.5290432624241</v>
      </c>
      <c r="E30" s="94">
        <f>C30*D30</f>
        <v>2.653579145265771</v>
      </c>
    </row>
    <row r="31" spans="1:5" ht="12.75">
      <c r="A31" s="80" t="s">
        <v>72</v>
      </c>
      <c r="B31" s="93">
        <v>0.02138095837001635</v>
      </c>
      <c r="C31" s="81">
        <f>'[1]nad_70_ZS'!O20</f>
        <v>0.0216665114667794</v>
      </c>
      <c r="D31" s="82">
        <v>0.01810026723158859</v>
      </c>
      <c r="E31" s="95">
        <f>C31*D31</f>
        <v>0.00039216964752498555</v>
      </c>
    </row>
    <row r="32" spans="1:5" ht="13.5" thickBot="1">
      <c r="A32" s="85" t="s">
        <v>73</v>
      </c>
      <c r="B32" s="96">
        <v>0.022717154099467604</v>
      </c>
      <c r="C32" s="86">
        <f>'[1]Odboj'!O20</f>
        <v>0.022722339421486146</v>
      </c>
      <c r="D32" s="87">
        <v>4.525066807897147</v>
      </c>
      <c r="E32" s="97">
        <f>C32*D32</f>
        <v>0.10282010391393982</v>
      </c>
    </row>
    <row r="33" spans="1:5" ht="14.25" thickBot="1" thickTop="1">
      <c r="A33" s="89" t="s">
        <v>74</v>
      </c>
      <c r="B33" s="96"/>
      <c r="C33" s="86"/>
      <c r="D33" s="90"/>
      <c r="E33" s="98"/>
    </row>
    <row r="34" spans="1:5" ht="13.5" thickTop="1">
      <c r="A34" s="80" t="s">
        <v>75</v>
      </c>
      <c r="B34" s="93">
        <v>0.834662809351528</v>
      </c>
      <c r="C34" s="81">
        <f>'[1]TEŽ'!O13</f>
        <v>0.9601149340058822</v>
      </c>
      <c r="D34" s="82">
        <v>30</v>
      </c>
      <c r="E34" s="94">
        <f>C34*D34</f>
        <v>28.803448020176468</v>
      </c>
    </row>
    <row r="35" spans="1:5" ht="12.75">
      <c r="A35" s="80" t="s">
        <v>76</v>
      </c>
      <c r="B35" s="93">
        <v>0.5128291586384072</v>
      </c>
      <c r="C35" s="81">
        <f>'[1]TEZ_siet'!O13</f>
        <v>0.586435614129207</v>
      </c>
      <c r="D35" s="82">
        <v>2.04</v>
      </c>
      <c r="E35" s="94">
        <f>C35*D35</f>
        <v>1.1963286528235821</v>
      </c>
    </row>
    <row r="36" spans="1:5" ht="12.75">
      <c r="A36" s="80" t="s">
        <v>77</v>
      </c>
      <c r="B36" s="93">
        <v>0.6836689259387523</v>
      </c>
      <c r="C36" s="81">
        <f>'[1]TREZ'!O8</f>
        <v>0.7858779003611536</v>
      </c>
      <c r="D36" s="82">
        <v>1.2</v>
      </c>
      <c r="E36" s="94">
        <f>C36*D36</f>
        <v>0.9430534804333842</v>
      </c>
    </row>
    <row r="37" spans="1:5" ht="12.75">
      <c r="A37" s="80" t="s">
        <v>78</v>
      </c>
      <c r="B37" s="93">
        <v>2.0637914253974183</v>
      </c>
      <c r="C37" s="81">
        <f>'[1]OZ'!O10</f>
        <v>2.409130115313984</v>
      </c>
      <c r="D37" s="82">
        <v>2.475</v>
      </c>
      <c r="E37" s="94">
        <f>C37*D37</f>
        <v>5.96259703540211</v>
      </c>
    </row>
    <row r="38" spans="1:5" ht="13.5" thickBot="1">
      <c r="A38" s="80" t="s">
        <v>79</v>
      </c>
      <c r="B38" s="93">
        <v>2.2549619358346926</v>
      </c>
      <c r="C38" s="81">
        <f>'[1]OZ_cas'!O10</f>
        <v>2.591419468090934</v>
      </c>
      <c r="D38" s="82">
        <v>0.25</v>
      </c>
      <c r="E38" s="94">
        <f>C38*D38</f>
        <v>0.6478548670227335</v>
      </c>
    </row>
    <row r="39" spans="1:5" ht="14.25" thickBot="1" thickTop="1">
      <c r="A39" s="99" t="s">
        <v>80</v>
      </c>
      <c r="B39" s="100" t="s">
        <v>81</v>
      </c>
      <c r="C39" s="101" t="s">
        <v>81</v>
      </c>
      <c r="D39" s="102" t="s">
        <v>81</v>
      </c>
      <c r="E39" s="103">
        <f>153092487.424922/1000000-7-35</f>
        <v>111.09248742492198</v>
      </c>
    </row>
    <row r="40" spans="1:5" ht="13.5" thickTop="1">
      <c r="A40" s="91" t="s">
        <v>82</v>
      </c>
      <c r="B40" s="93"/>
      <c r="C40" s="81"/>
      <c r="D40" s="82"/>
      <c r="E40" s="94"/>
    </row>
    <row r="41" spans="1:5" ht="12.75">
      <c r="A41" s="80" t="s">
        <v>83</v>
      </c>
      <c r="B41" s="93">
        <v>0.81</v>
      </c>
      <c r="C41" s="81">
        <f>B41*1.15</f>
        <v>0.9315</v>
      </c>
      <c r="D41" s="82">
        <v>8.96</v>
      </c>
      <c r="E41" s="94">
        <f>C41*D41</f>
        <v>8.34624</v>
      </c>
    </row>
    <row r="42" spans="1:5" ht="12.75">
      <c r="A42" s="104" t="s">
        <v>84</v>
      </c>
      <c r="B42" s="105">
        <v>1.84</v>
      </c>
      <c r="C42" s="106">
        <v>0.95</v>
      </c>
      <c r="D42" s="82">
        <v>228.96838047959562</v>
      </c>
      <c r="E42" s="107">
        <f>C42*D42</f>
        <v>217.51996145561583</v>
      </c>
    </row>
    <row r="43" spans="1:5" ht="12.75">
      <c r="A43" s="80" t="s">
        <v>91</v>
      </c>
      <c r="B43" s="93" t="s">
        <v>81</v>
      </c>
      <c r="C43" s="81" t="s">
        <v>85</v>
      </c>
      <c r="D43" s="82" t="s">
        <v>81</v>
      </c>
      <c r="E43" s="94">
        <f>37890166.3535912/1000000+7</f>
        <v>44.890166353591205</v>
      </c>
    </row>
    <row r="44" spans="1:5" ht="13.5" thickBot="1">
      <c r="A44" s="108" t="s">
        <v>86</v>
      </c>
      <c r="B44" s="109"/>
      <c r="C44" s="109"/>
      <c r="D44" s="110">
        <f>SUM(D11:D43)</f>
        <v>2634.794799999999</v>
      </c>
      <c r="E44" s="111">
        <f>SUM(E11:E43)</f>
        <v>2009.384762322153</v>
      </c>
    </row>
    <row r="45" spans="4:5" ht="12.75">
      <c r="D45" s="112"/>
      <c r="E45" s="112"/>
    </row>
    <row r="46" spans="1:6" ht="12.75">
      <c r="A46" s="113" t="s">
        <v>90</v>
      </c>
      <c r="D46" s="114"/>
      <c r="E46" s="115">
        <v>1314</v>
      </c>
      <c r="F46" s="113" t="s">
        <v>87</v>
      </c>
    </row>
    <row r="47" spans="1:5" ht="12.75">
      <c r="A47" s="52" t="s">
        <v>88</v>
      </c>
      <c r="E47" s="116"/>
    </row>
    <row r="49" spans="1:6" ht="12.75">
      <c r="A49" s="113" t="s">
        <v>89</v>
      </c>
      <c r="E49" s="115">
        <f>E44+E46</f>
        <v>3323.3847623221527</v>
      </c>
      <c r="F49" s="113" t="s">
        <v>87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&amp;LVarianta A&amp;RPríloha č. 4
Zmluvy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Glasa</dc:creator>
  <cp:keywords/>
  <dc:description/>
  <cp:lastModifiedBy>Sefcik</cp:lastModifiedBy>
  <cp:lastPrinted>2001-02-05T06:45:10Z</cp:lastPrinted>
  <dcterms:created xsi:type="dcterms:W3CDTF">1999-11-08T18:36:50Z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