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A" sheetId="1" r:id="rId1"/>
    <sheet name="B" sheetId="2" r:id="rId2"/>
  </sheets>
  <definedNames>
    <definedName name="_xlnm.Print_Area" localSheetId="1">'B'!$A$45:$I$76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<sst xmlns="http://schemas.openxmlformats.org/spreadsheetml/2006/main" count="163" uniqueCount="83">
  <si>
    <t>Ministerstvo financií SR</t>
  </si>
  <si>
    <t>Odbor štátneho záverečného účtu</t>
  </si>
  <si>
    <t>PLNENIE  ŠTÁTNEHO  ROZPOČTU  SR</t>
  </si>
  <si>
    <t>K  30.11.2000</t>
  </si>
  <si>
    <t xml:space="preserve">        </t>
  </si>
  <si>
    <t xml:space="preserve">      </t>
  </si>
  <si>
    <t xml:space="preserve">         ( v tis. Sk)</t>
  </si>
  <si>
    <t xml:space="preserve">               R O Z P O Č E T</t>
  </si>
  <si>
    <t xml:space="preserve">           S K U T O Č N O S Ť</t>
  </si>
  <si>
    <t>VZŤAH K ŠR</t>
  </si>
  <si>
    <t xml:space="preserve">                        K A P I T O L Y</t>
  </si>
  <si>
    <t>ČASOVÉ</t>
  </si>
  <si>
    <t>Príjmy</t>
  </si>
  <si>
    <t>PRÍJMY</t>
  </si>
  <si>
    <t>VÝDAVKY</t>
  </si>
  <si>
    <t>ROZPOČTOVÉ</t>
  </si>
  <si>
    <t>SALDO</t>
  </si>
  <si>
    <t>ZLEPŠUJÚCI +</t>
  </si>
  <si>
    <t>doplnkové</t>
  </si>
  <si>
    <t>bez dopln.</t>
  </si>
  <si>
    <t>Reštrukt.</t>
  </si>
  <si>
    <t>(STL.5-6)</t>
  </si>
  <si>
    <t>ZHORŠUJÚCI -</t>
  </si>
  <si>
    <t>zdroje</t>
  </si>
  <si>
    <t>zdrojov</t>
  </si>
  <si>
    <t>(stl.1-2)</t>
  </si>
  <si>
    <t>k 30.11.2000</t>
  </si>
  <si>
    <t>(stl.7-4)</t>
  </si>
  <si>
    <t>(účet 780 )</t>
  </si>
  <si>
    <t>a reštrukt.</t>
  </si>
  <si>
    <t>KANCELÁRIA  NÁRODNEJ  RADY SR</t>
  </si>
  <si>
    <t>KANCELÁRIA  PREZIDENTA SR</t>
  </si>
  <si>
    <t>ÚRAD  VlÁDY SR</t>
  </si>
  <si>
    <t>ÚSTAVNÝ  SÚD  SR</t>
  </si>
  <si>
    <t>GENERÁLNA  PROKURATÚRA SR</t>
  </si>
  <si>
    <t>NAJVYŠŠÍ  KONTROLNÝ  ÚRAD SR</t>
  </si>
  <si>
    <t>SLOVENSKÁ  INFORMAČNÁ  SLUŽBA</t>
  </si>
  <si>
    <t>MIN.  ZAHRANIČNÝCH  VECÍ  SR</t>
  </si>
  <si>
    <t>MIN.  OBRANY SR</t>
  </si>
  <si>
    <t>MIN.  VNÚTRA  SR</t>
  </si>
  <si>
    <t>MIN.  SPRAVODLIVOSTI  SR</t>
  </si>
  <si>
    <t>MIN.  FINANCIÍ  SR</t>
  </si>
  <si>
    <t>MIN.  PRE  SPRÁVU  A  PRIVAT. NÁROD.  MAJETKU  SR</t>
  </si>
  <si>
    <t>MIN.  ŹIVOTNÉHO  PROSTREDIA  SR</t>
  </si>
  <si>
    <t>MIN.  ŚKOLSTVA  SR</t>
  </si>
  <si>
    <t>MIN.  ZDRAVOTNÍCTVA  SR</t>
  </si>
  <si>
    <t>MIN.  PRÁCE, SOC. VECÍ  A  RODINY  SR</t>
  </si>
  <si>
    <t>MIN.  KULTÚRY  SR</t>
  </si>
  <si>
    <t>MIN.  HOSPODÁRSTVA  SR</t>
  </si>
  <si>
    <t>MIN.  PôDOHOSPODÁRSTVA  SR</t>
  </si>
  <si>
    <t>MIN.  VÝSTAVBY  A  REGIONÁLNEHO  ROZVOJA  SR</t>
  </si>
  <si>
    <t>MIN.  DOPRAVY, PôŚT A  TELEKOMUNIKÁCIÍ  SR</t>
  </si>
  <si>
    <t>ÚRAD GEOD., KART.  A  KATASTRA  SR</t>
  </si>
  <si>
    <t>ŚTATISTICKÝ  ÚRAD  SR</t>
  </si>
  <si>
    <t xml:space="preserve">          -  2  -</t>
  </si>
  <si>
    <t xml:space="preserve">  </t>
  </si>
  <si>
    <t xml:space="preserve">ÚRAD  PRE  VEREJNÉ  OBSTARÁVANIE  </t>
  </si>
  <si>
    <t>ÚRAD  JADROVÉHO  DOZORU  SR</t>
  </si>
  <si>
    <t>ÚRAD  PRIEMYSELNÉHO  VLASTNÍCTVA  SR</t>
  </si>
  <si>
    <t>ÚRAD  PRE  NORM. METR. A SKÚŚOB. SR</t>
  </si>
  <si>
    <t>PROTIMONOPOLNÝ  ÚRAD  SR</t>
  </si>
  <si>
    <t>SPRÁVA  ŚTÁTNYCH  HMOTNÝCH  REZERV  SR</t>
  </si>
  <si>
    <t>ŚTÁTNY  DLH  SR</t>
  </si>
  <si>
    <t>VŚEOBECNÁ  POKLADNIĆNÁ  SPRÁVA</t>
  </si>
  <si>
    <t>SLOVENSKÁ  AKADÉMIA  VIED</t>
  </si>
  <si>
    <t>SLOVENSKÝ  ROZHLAS</t>
  </si>
  <si>
    <t>SLOVENSKÁ  TELEVÍZIA</t>
  </si>
  <si>
    <t>TLAĆOVÁ  AGENTÚRA  SR</t>
  </si>
  <si>
    <t>KRAJSKÝ ÚRAD BRATISLAVA</t>
  </si>
  <si>
    <t>KRAJSKÝ ÚRAD TRNAVA</t>
  </si>
  <si>
    <t>KRAJSKÝ ÚRAD TRENČÍN</t>
  </si>
  <si>
    <t>KRAJSKÝ ÚRAD  NITRA</t>
  </si>
  <si>
    <t>KRAJSKÝ ÚRAD ŹILINA</t>
  </si>
  <si>
    <t>KRAJSKÝ ÚRAD BANSKÁ BYSTRICA</t>
  </si>
  <si>
    <t>KRAJSKÝ ÚRAD PREŠOV</t>
  </si>
  <si>
    <t>KRAJSKÝ ÚRAD KOŠICE</t>
  </si>
  <si>
    <t>S P O L U :</t>
  </si>
  <si>
    <t>z toho : krajské úrady</t>
  </si>
  <si>
    <t>K  30. 9. 2001</t>
  </si>
  <si>
    <t xml:space="preserve">  ( v tis. Sk)</t>
  </si>
  <si>
    <t>k 30.9.2001</t>
  </si>
  <si>
    <t>NAJVYŠŠÍ  SÚD  SR</t>
  </si>
  <si>
    <t>ÚRAD  PRE  FINANČNÝ  TRH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</si>
</sst>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#,##0.0_);\(#,##0.0\)"/>
    <numFmt numFmtId="166" formatCode="#,##0_);\(#,##0\)"/>
  </numFmts>
  <fonts count="6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/>
      <protection/>
    </xf>
    <xf numFmtId="165" fontId="3" fillId="0" borderId="9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4" fillId="0" borderId="0" xfId="0" applyNumberFormat="1" applyFont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166" fontId="5" fillId="0" borderId="11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164" fontId="5" fillId="0" borderId="11" xfId="0" applyNumberFormat="1" applyFont="1" applyBorder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6" fontId="5" fillId="0" borderId="15" xfId="0" applyNumberFormat="1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0" xfId="0" applyFont="1" applyAlignment="1">
      <alignment/>
    </xf>
    <xf numFmtId="166" fontId="5" fillId="0" borderId="2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164" fontId="5" fillId="0" borderId="2" xfId="0" applyNumberFormat="1" applyFont="1" applyBorder="1" applyAlignment="1" applyProtection="1">
      <alignment/>
      <protection/>
    </xf>
    <xf numFmtId="166" fontId="5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74"/>
  <sheetViews>
    <sheetView defaultGridColor="0" zoomScale="87" zoomScaleNormal="87" colorId="22" workbookViewId="0" topLeftCell="D59">
      <selection activeCell="G52" sqref="G52"/>
    </sheetView>
  </sheetViews>
  <sheetFormatPr defaultColWidth="9.796875" defaultRowHeight="15"/>
  <cols>
    <col min="1" max="1" width="38.796875" style="0" customWidth="1"/>
    <col min="4" max="4" width="10.796875" style="0" customWidth="1"/>
    <col min="5" max="5" width="11.796875" style="0" customWidth="1"/>
    <col min="9" max="9" width="13.796875" style="0" customWidth="1"/>
  </cols>
  <sheetData>
    <row r="1" ht="15.75">
      <c r="A1" s="2" t="s">
        <v>0</v>
      </c>
    </row>
    <row r="2" ht="15.75">
      <c r="A2" s="2" t="s">
        <v>1</v>
      </c>
    </row>
    <row r="3" ht="15.75">
      <c r="A3" s="2"/>
    </row>
    <row r="4" spans="1:2" ht="15.75">
      <c r="A4" s="1"/>
      <c r="B4" s="2"/>
    </row>
    <row r="5" spans="1:2" ht="15.75">
      <c r="A5" s="3"/>
      <c r="B5" s="2"/>
    </row>
    <row r="6" spans="1:5" ht="15.75">
      <c r="A6" s="4"/>
      <c r="B6" s="1"/>
      <c r="C6" s="1"/>
      <c r="D6" s="2" t="s">
        <v>2</v>
      </c>
      <c r="E6" s="2"/>
    </row>
    <row r="7" spans="1:6" ht="15.75">
      <c r="A7" s="4"/>
      <c r="B7" s="1"/>
      <c r="C7" s="1"/>
      <c r="D7" s="2"/>
      <c r="E7" s="2" t="s">
        <v>3</v>
      </c>
      <c r="F7" s="2"/>
    </row>
    <row r="8" spans="1:2" ht="15.75">
      <c r="A8" s="4"/>
      <c r="B8" s="2"/>
    </row>
    <row r="9" spans="1:2" ht="15.75">
      <c r="A9" s="4"/>
      <c r="B9" s="2"/>
    </row>
    <row r="10" spans="1:9" ht="15.75">
      <c r="A10" s="1"/>
      <c r="B10" s="2" t="s">
        <v>4</v>
      </c>
      <c r="C10" s="2" t="s">
        <v>5</v>
      </c>
      <c r="D10" s="2"/>
      <c r="E10" s="2"/>
      <c r="I10" t="s">
        <v>6</v>
      </c>
    </row>
    <row r="11" spans="1:9" ht="15">
      <c r="A11" s="5"/>
      <c r="B11" s="6"/>
      <c r="C11" s="6"/>
      <c r="D11" s="6"/>
      <c r="E11" s="6"/>
      <c r="F11" s="7"/>
      <c r="G11" s="6"/>
      <c r="H11" s="6"/>
      <c r="I11" s="5"/>
    </row>
    <row r="12" spans="1:9" ht="15.75">
      <c r="A12" s="8"/>
      <c r="B12" s="2" t="s">
        <v>7</v>
      </c>
      <c r="C12" s="1"/>
      <c r="D12" s="1"/>
      <c r="E12" s="1"/>
      <c r="F12" s="9" t="s">
        <v>8</v>
      </c>
      <c r="G12" s="1"/>
      <c r="H12" s="1"/>
      <c r="I12" s="10" t="s">
        <v>9</v>
      </c>
    </row>
    <row r="13" spans="1:9" ht="15.75">
      <c r="A13" s="8"/>
      <c r="B13" s="2"/>
      <c r="C13" s="1"/>
      <c r="D13" s="1"/>
      <c r="E13" s="1"/>
      <c r="F13" s="9"/>
      <c r="G13" s="1"/>
      <c r="H13" s="1"/>
      <c r="I13" s="10"/>
    </row>
    <row r="14" spans="1:13" ht="15.75">
      <c r="A14" s="11" t="s">
        <v>10</v>
      </c>
      <c r="B14" s="12"/>
      <c r="C14" s="13"/>
      <c r="D14" s="14"/>
      <c r="E14" s="14" t="s">
        <v>11</v>
      </c>
      <c r="F14" s="15"/>
      <c r="G14" s="16"/>
      <c r="H14" s="17"/>
      <c r="I14" s="16"/>
      <c r="J14" s="15" t="s">
        <v>12</v>
      </c>
      <c r="K14" s="15" t="s">
        <v>13</v>
      </c>
      <c r="L14" s="16" t="s">
        <v>14</v>
      </c>
      <c r="M14" s="5"/>
    </row>
    <row r="15" spans="1:13" ht="15">
      <c r="A15" s="18"/>
      <c r="B15" s="19" t="s">
        <v>13</v>
      </c>
      <c r="C15" s="20" t="s">
        <v>14</v>
      </c>
      <c r="D15" s="19" t="s">
        <v>15</v>
      </c>
      <c r="E15" s="21" t="s">
        <v>15</v>
      </c>
      <c r="F15" s="15" t="s">
        <v>13</v>
      </c>
      <c r="G15" s="16" t="s">
        <v>14</v>
      </c>
      <c r="H15" s="22" t="s">
        <v>16</v>
      </c>
      <c r="I15" s="20" t="s">
        <v>17</v>
      </c>
      <c r="J15" s="21" t="s">
        <v>18</v>
      </c>
      <c r="K15" s="21" t="s">
        <v>19</v>
      </c>
      <c r="L15" s="20" t="s">
        <v>19</v>
      </c>
      <c r="M15" s="20" t="s">
        <v>20</v>
      </c>
    </row>
    <row r="16" spans="1:13" ht="15">
      <c r="A16" s="18"/>
      <c r="B16" s="19"/>
      <c r="C16" s="20"/>
      <c r="D16" s="23" t="s">
        <v>16</v>
      </c>
      <c r="E16" s="23" t="s">
        <v>16</v>
      </c>
      <c r="F16" s="21"/>
      <c r="G16" s="21"/>
      <c r="H16" s="22" t="s">
        <v>21</v>
      </c>
      <c r="I16" s="20" t="s">
        <v>22</v>
      </c>
      <c r="J16" s="21" t="s">
        <v>23</v>
      </c>
      <c r="K16" s="21" t="s">
        <v>24</v>
      </c>
      <c r="L16" s="20" t="s">
        <v>24</v>
      </c>
      <c r="M16" s="8"/>
    </row>
    <row r="17" spans="1:13" ht="15.75">
      <c r="A17" s="18"/>
      <c r="B17" s="24"/>
      <c r="C17" s="25"/>
      <c r="D17" s="26" t="s">
        <v>25</v>
      </c>
      <c r="E17" s="22" t="s">
        <v>26</v>
      </c>
      <c r="F17" s="27"/>
      <c r="G17" s="20"/>
      <c r="H17" s="28"/>
      <c r="I17" s="20" t="s">
        <v>27</v>
      </c>
      <c r="J17" s="29" t="s">
        <v>28</v>
      </c>
      <c r="K17" s="30"/>
      <c r="L17" s="31" t="s">
        <v>29</v>
      </c>
      <c r="M17" s="32"/>
    </row>
    <row r="18" spans="1:13" ht="15.75">
      <c r="A18" s="33"/>
      <c r="B18" s="34">
        <v>1</v>
      </c>
      <c r="C18" s="35">
        <v>2</v>
      </c>
      <c r="D18" s="36">
        <v>3</v>
      </c>
      <c r="E18" s="36">
        <v>4</v>
      </c>
      <c r="F18" s="37">
        <v>5</v>
      </c>
      <c r="G18" s="37">
        <v>6</v>
      </c>
      <c r="H18" s="37">
        <v>7</v>
      </c>
      <c r="I18" s="37">
        <v>8</v>
      </c>
      <c r="J18" s="38">
        <v>9</v>
      </c>
      <c r="K18" s="36">
        <v>10</v>
      </c>
      <c r="L18" s="37">
        <v>11</v>
      </c>
      <c r="M18" s="36">
        <v>12</v>
      </c>
    </row>
    <row r="19" spans="1:13" ht="15">
      <c r="A19" s="33" t="s">
        <v>30</v>
      </c>
      <c r="B19" s="33">
        <v>15000</v>
      </c>
      <c r="C19" s="33">
        <v>748859</v>
      </c>
      <c r="D19" s="39">
        <f aca="true" t="shared" si="0" ref="D19:D42">(B19-C19)</f>
        <v>-733859</v>
      </c>
      <c r="E19" s="40">
        <f aca="true" t="shared" si="1" ref="E19:E42">(D19/12*11)</f>
        <v>-672704.0833333333</v>
      </c>
      <c r="F19" s="41">
        <v>20810</v>
      </c>
      <c r="G19" s="42">
        <v>578648</v>
      </c>
      <c r="H19" s="39">
        <f aca="true" t="shared" si="2" ref="H19:H42">(F19-G19)</f>
        <v>-557838</v>
      </c>
      <c r="I19" s="43">
        <f aca="true" t="shared" si="3" ref="I19:I42">(H19-E19)</f>
        <v>114866.08333333326</v>
      </c>
      <c r="J19" s="44"/>
      <c r="K19" s="18">
        <f aca="true" t="shared" si="4" ref="K19:K42">(F19+J19)</f>
        <v>20810</v>
      </c>
      <c r="L19" s="45">
        <f aca="true" t="shared" si="5" ref="L19:L42">(G19+J19)</f>
        <v>578648</v>
      </c>
      <c r="M19" s="8"/>
    </row>
    <row r="20" spans="1:13" ht="15">
      <c r="A20" s="33" t="s">
        <v>31</v>
      </c>
      <c r="B20" s="33">
        <v>200</v>
      </c>
      <c r="C20" s="33">
        <v>110804</v>
      </c>
      <c r="D20" s="39">
        <f t="shared" si="0"/>
        <v>-110604</v>
      </c>
      <c r="E20" s="40">
        <f t="shared" si="1"/>
        <v>-101387</v>
      </c>
      <c r="F20" s="41">
        <v>536</v>
      </c>
      <c r="G20" s="42">
        <v>70971</v>
      </c>
      <c r="H20" s="39">
        <f t="shared" si="2"/>
        <v>-70435</v>
      </c>
      <c r="I20" s="43">
        <f t="shared" si="3"/>
        <v>30952</v>
      </c>
      <c r="J20" s="44">
        <v>120</v>
      </c>
      <c r="K20" s="18">
        <f t="shared" si="4"/>
        <v>656</v>
      </c>
      <c r="L20" s="45">
        <f t="shared" si="5"/>
        <v>71091</v>
      </c>
      <c r="M20" s="8"/>
    </row>
    <row r="21" spans="1:13" ht="15">
      <c r="A21" s="33" t="s">
        <v>32</v>
      </c>
      <c r="B21" s="33">
        <v>15000</v>
      </c>
      <c r="C21" s="33">
        <v>417581</v>
      </c>
      <c r="D21" s="39">
        <f t="shared" si="0"/>
        <v>-402581</v>
      </c>
      <c r="E21" s="40">
        <f t="shared" si="1"/>
        <v>-369032.5833333333</v>
      </c>
      <c r="F21" s="41">
        <v>13571</v>
      </c>
      <c r="G21" s="42">
        <v>356355</v>
      </c>
      <c r="H21" s="39">
        <f t="shared" si="2"/>
        <v>-342784</v>
      </c>
      <c r="I21" s="43">
        <f t="shared" si="3"/>
        <v>26248.583333333314</v>
      </c>
      <c r="J21" s="44">
        <v>55</v>
      </c>
      <c r="K21" s="18">
        <f t="shared" si="4"/>
        <v>13626</v>
      </c>
      <c r="L21" s="45">
        <f t="shared" si="5"/>
        <v>356410</v>
      </c>
      <c r="M21" s="8"/>
    </row>
    <row r="22" spans="1:13" ht="15">
      <c r="A22" s="33" t="s">
        <v>33</v>
      </c>
      <c r="B22" s="33">
        <v>200</v>
      </c>
      <c r="C22" s="33">
        <v>40996</v>
      </c>
      <c r="D22" s="39">
        <f t="shared" si="0"/>
        <v>-40796</v>
      </c>
      <c r="E22" s="40">
        <f t="shared" si="1"/>
        <v>-37396.33333333333</v>
      </c>
      <c r="F22" s="41">
        <v>213</v>
      </c>
      <c r="G22" s="42">
        <v>36750</v>
      </c>
      <c r="H22" s="39">
        <f t="shared" si="2"/>
        <v>-36537</v>
      </c>
      <c r="I22" s="43">
        <f t="shared" si="3"/>
        <v>859.3333333333285</v>
      </c>
      <c r="J22" s="44"/>
      <c r="K22" s="18">
        <f t="shared" si="4"/>
        <v>213</v>
      </c>
      <c r="L22" s="45">
        <f t="shared" si="5"/>
        <v>36750</v>
      </c>
      <c r="M22" s="8"/>
    </row>
    <row r="23" spans="1:13" ht="15">
      <c r="A23" s="33" t="s">
        <v>34</v>
      </c>
      <c r="B23" s="33">
        <v>6000</v>
      </c>
      <c r="C23" s="33">
        <v>615339</v>
      </c>
      <c r="D23" s="39">
        <f t="shared" si="0"/>
        <v>-609339</v>
      </c>
      <c r="E23" s="40">
        <f t="shared" si="1"/>
        <v>-558560.75</v>
      </c>
      <c r="F23" s="41">
        <v>7639</v>
      </c>
      <c r="G23" s="42">
        <v>508162</v>
      </c>
      <c r="H23" s="39">
        <f t="shared" si="2"/>
        <v>-500523</v>
      </c>
      <c r="I23" s="43">
        <f t="shared" si="3"/>
        <v>58037.75</v>
      </c>
      <c r="J23" s="44"/>
      <c r="K23" s="18">
        <f t="shared" si="4"/>
        <v>7639</v>
      </c>
      <c r="L23" s="45">
        <f t="shared" si="5"/>
        <v>508162</v>
      </c>
      <c r="M23" s="8"/>
    </row>
    <row r="24" spans="1:13" ht="15">
      <c r="A24" s="33" t="s">
        <v>35</v>
      </c>
      <c r="B24" s="33">
        <v>200</v>
      </c>
      <c r="C24" s="33">
        <v>108582</v>
      </c>
      <c r="D24" s="39">
        <f t="shared" si="0"/>
        <v>-108382</v>
      </c>
      <c r="E24" s="40">
        <f t="shared" si="1"/>
        <v>-99350.16666666667</v>
      </c>
      <c r="F24" s="41">
        <v>724</v>
      </c>
      <c r="G24" s="42">
        <v>86567</v>
      </c>
      <c r="H24" s="39">
        <f t="shared" si="2"/>
        <v>-85843</v>
      </c>
      <c r="I24" s="43">
        <f t="shared" si="3"/>
        <v>13507.166666666672</v>
      </c>
      <c r="J24" s="44"/>
      <c r="K24" s="18">
        <f t="shared" si="4"/>
        <v>724</v>
      </c>
      <c r="L24" s="45">
        <f t="shared" si="5"/>
        <v>86567</v>
      </c>
      <c r="M24" s="8"/>
    </row>
    <row r="25" spans="1:13" ht="15">
      <c r="A25" s="33" t="s">
        <v>36</v>
      </c>
      <c r="B25" s="33">
        <v>4000</v>
      </c>
      <c r="C25" s="33">
        <v>799066</v>
      </c>
      <c r="D25" s="39">
        <f t="shared" si="0"/>
        <v>-795066</v>
      </c>
      <c r="E25" s="40">
        <f t="shared" si="1"/>
        <v>-728810.5</v>
      </c>
      <c r="F25" s="41">
        <v>5063</v>
      </c>
      <c r="G25" s="42">
        <v>724651</v>
      </c>
      <c r="H25" s="39">
        <f t="shared" si="2"/>
        <v>-719588</v>
      </c>
      <c r="I25" s="43">
        <f t="shared" si="3"/>
        <v>9222.5</v>
      </c>
      <c r="J25" s="44"/>
      <c r="K25" s="18">
        <f t="shared" si="4"/>
        <v>5063</v>
      </c>
      <c r="L25" s="45">
        <f t="shared" si="5"/>
        <v>724651</v>
      </c>
      <c r="M25" s="8"/>
    </row>
    <row r="26" spans="1:13" ht="15">
      <c r="A26" s="33" t="s">
        <v>37</v>
      </c>
      <c r="B26" s="33">
        <v>120000</v>
      </c>
      <c r="C26" s="33">
        <v>2249136</v>
      </c>
      <c r="D26" s="39">
        <f t="shared" si="0"/>
        <v>-2129136</v>
      </c>
      <c r="E26" s="40">
        <f t="shared" si="1"/>
        <v>-1951708</v>
      </c>
      <c r="F26" s="41">
        <v>162059</v>
      </c>
      <c r="G26" s="42">
        <v>1831407</v>
      </c>
      <c r="H26" s="39">
        <f t="shared" si="2"/>
        <v>-1669348</v>
      </c>
      <c r="I26" s="43">
        <f t="shared" si="3"/>
        <v>282360</v>
      </c>
      <c r="J26" s="44">
        <v>201</v>
      </c>
      <c r="K26" s="18">
        <f t="shared" si="4"/>
        <v>162260</v>
      </c>
      <c r="L26" s="45">
        <f t="shared" si="5"/>
        <v>1831608</v>
      </c>
      <c r="M26" s="8"/>
    </row>
    <row r="27" spans="1:13" ht="15">
      <c r="A27" s="33" t="s">
        <v>38</v>
      </c>
      <c r="B27" s="33">
        <v>900000</v>
      </c>
      <c r="C27" s="33">
        <v>15048144</v>
      </c>
      <c r="D27" s="39">
        <f t="shared" si="0"/>
        <v>-14148144</v>
      </c>
      <c r="E27" s="40">
        <f t="shared" si="1"/>
        <v>-12969132</v>
      </c>
      <c r="F27" s="41">
        <v>207000</v>
      </c>
      <c r="G27" s="42">
        <v>12012755</v>
      </c>
      <c r="H27" s="39">
        <f t="shared" si="2"/>
        <v>-11805755</v>
      </c>
      <c r="I27" s="43">
        <f t="shared" si="3"/>
        <v>1163377</v>
      </c>
      <c r="J27" s="44">
        <v>8489</v>
      </c>
      <c r="K27" s="18">
        <f t="shared" si="4"/>
        <v>215489</v>
      </c>
      <c r="L27" s="45">
        <f t="shared" si="5"/>
        <v>12021244</v>
      </c>
      <c r="M27" s="8"/>
    </row>
    <row r="28" spans="1:13" ht="15">
      <c r="A28" s="33" t="s">
        <v>39</v>
      </c>
      <c r="B28" s="33">
        <v>124656</v>
      </c>
      <c r="C28" s="33">
        <v>11200740</v>
      </c>
      <c r="D28" s="39">
        <f t="shared" si="0"/>
        <v>-11076084</v>
      </c>
      <c r="E28" s="40">
        <f t="shared" si="1"/>
        <v>-10153077</v>
      </c>
      <c r="F28" s="41">
        <v>509763</v>
      </c>
      <c r="G28" s="42">
        <v>10387921</v>
      </c>
      <c r="H28" s="39">
        <f t="shared" si="2"/>
        <v>-9878158</v>
      </c>
      <c r="I28" s="43">
        <f t="shared" si="3"/>
        <v>274919</v>
      </c>
      <c r="J28" s="44">
        <v>69175</v>
      </c>
      <c r="K28" s="18">
        <f t="shared" si="4"/>
        <v>578938</v>
      </c>
      <c r="L28" s="45">
        <f t="shared" si="5"/>
        <v>10457096</v>
      </c>
      <c r="M28" s="8"/>
    </row>
    <row r="29" spans="1:13" ht="15">
      <c r="A29" s="33" t="s">
        <v>40</v>
      </c>
      <c r="B29" s="33">
        <v>274200</v>
      </c>
      <c r="C29" s="33">
        <v>3897452</v>
      </c>
      <c r="D29" s="39">
        <f t="shared" si="0"/>
        <v>-3623252</v>
      </c>
      <c r="E29" s="40">
        <f t="shared" si="1"/>
        <v>-3321314.3333333335</v>
      </c>
      <c r="F29" s="41">
        <v>283831</v>
      </c>
      <c r="G29" s="42">
        <v>3226149</v>
      </c>
      <c r="H29" s="39">
        <f t="shared" si="2"/>
        <v>-2942318</v>
      </c>
      <c r="I29" s="43">
        <f t="shared" si="3"/>
        <v>378996.3333333335</v>
      </c>
      <c r="J29" s="44">
        <v>2234</v>
      </c>
      <c r="K29" s="18">
        <f t="shared" si="4"/>
        <v>286065</v>
      </c>
      <c r="L29" s="45">
        <f t="shared" si="5"/>
        <v>3228383</v>
      </c>
      <c r="M29" s="8"/>
    </row>
    <row r="30" spans="1:13" ht="15">
      <c r="A30" s="33" t="s">
        <v>41</v>
      </c>
      <c r="B30" s="33">
        <v>105000</v>
      </c>
      <c r="C30" s="33">
        <v>4596121</v>
      </c>
      <c r="D30" s="39">
        <f t="shared" si="0"/>
        <v>-4491121</v>
      </c>
      <c r="E30" s="40">
        <f t="shared" si="1"/>
        <v>-4116860.9166666665</v>
      </c>
      <c r="F30" s="41">
        <v>1260722</v>
      </c>
      <c r="G30" s="42">
        <v>4655645</v>
      </c>
      <c r="H30" s="39">
        <f t="shared" si="2"/>
        <v>-3394923</v>
      </c>
      <c r="I30" s="43">
        <f t="shared" si="3"/>
        <v>721937.9166666665</v>
      </c>
      <c r="J30" s="44">
        <v>288735</v>
      </c>
      <c r="K30" s="18">
        <f t="shared" si="4"/>
        <v>1549457</v>
      </c>
      <c r="L30" s="45">
        <f t="shared" si="5"/>
        <v>4944380</v>
      </c>
      <c r="M30" s="8"/>
    </row>
    <row r="31" spans="1:13" ht="15">
      <c r="A31" s="33" t="s">
        <v>42</v>
      </c>
      <c r="B31" s="39">
        <v>0</v>
      </c>
      <c r="C31" s="33">
        <v>40946</v>
      </c>
      <c r="D31" s="39">
        <f t="shared" si="0"/>
        <v>-40946</v>
      </c>
      <c r="E31" s="40">
        <f t="shared" si="1"/>
        <v>-37533.83333333333</v>
      </c>
      <c r="F31" s="41">
        <v>324</v>
      </c>
      <c r="G31" s="42">
        <v>35559</v>
      </c>
      <c r="H31" s="39">
        <f t="shared" si="2"/>
        <v>-35235</v>
      </c>
      <c r="I31" s="43">
        <f t="shared" si="3"/>
        <v>2298.8333333333285</v>
      </c>
      <c r="J31" s="44"/>
      <c r="K31" s="18">
        <f t="shared" si="4"/>
        <v>324</v>
      </c>
      <c r="L31" s="45">
        <f t="shared" si="5"/>
        <v>35559</v>
      </c>
      <c r="M31" s="8"/>
    </row>
    <row r="32" spans="1:13" ht="15">
      <c r="A32" s="33" t="s">
        <v>43</v>
      </c>
      <c r="B32" s="33">
        <v>25600</v>
      </c>
      <c r="C32" s="33">
        <v>949884</v>
      </c>
      <c r="D32" s="39">
        <f t="shared" si="0"/>
        <v>-924284</v>
      </c>
      <c r="E32" s="40">
        <f t="shared" si="1"/>
        <v>-847260.3333333334</v>
      </c>
      <c r="F32" s="41">
        <v>34136</v>
      </c>
      <c r="G32" s="42">
        <v>849332</v>
      </c>
      <c r="H32" s="39">
        <f t="shared" si="2"/>
        <v>-815196</v>
      </c>
      <c r="I32" s="43">
        <f t="shared" si="3"/>
        <v>32064.333333333372</v>
      </c>
      <c r="J32" s="44">
        <v>7119</v>
      </c>
      <c r="K32" s="18">
        <f t="shared" si="4"/>
        <v>41255</v>
      </c>
      <c r="L32" s="45">
        <f t="shared" si="5"/>
        <v>856451</v>
      </c>
      <c r="M32" s="8"/>
    </row>
    <row r="33" spans="1:13" ht="15">
      <c r="A33" s="33" t="s">
        <v>44</v>
      </c>
      <c r="B33" s="33">
        <v>200000</v>
      </c>
      <c r="C33" s="33">
        <v>6914827</v>
      </c>
      <c r="D33" s="39">
        <f t="shared" si="0"/>
        <v>-6714827</v>
      </c>
      <c r="E33" s="40">
        <f t="shared" si="1"/>
        <v>-6155258.083333333</v>
      </c>
      <c r="F33" s="41">
        <v>812778</v>
      </c>
      <c r="G33" s="42">
        <v>7050580</v>
      </c>
      <c r="H33" s="39">
        <f t="shared" si="2"/>
        <v>-6237802</v>
      </c>
      <c r="I33" s="43">
        <f t="shared" si="3"/>
        <v>-82543.91666666698</v>
      </c>
      <c r="J33" s="44">
        <v>394850</v>
      </c>
      <c r="K33" s="18">
        <f t="shared" si="4"/>
        <v>1207628</v>
      </c>
      <c r="L33" s="45">
        <f t="shared" si="5"/>
        <v>7445430</v>
      </c>
      <c r="M33" s="8"/>
    </row>
    <row r="34" spans="1:13" ht="15">
      <c r="A34" s="33" t="s">
        <v>45</v>
      </c>
      <c r="B34" s="33">
        <v>73155</v>
      </c>
      <c r="C34" s="33">
        <v>14925205</v>
      </c>
      <c r="D34" s="39">
        <f t="shared" si="0"/>
        <v>-14852050</v>
      </c>
      <c r="E34" s="40">
        <f t="shared" si="1"/>
        <v>-13614379.166666666</v>
      </c>
      <c r="F34" s="41">
        <v>105598</v>
      </c>
      <c r="G34" s="42">
        <v>13609068</v>
      </c>
      <c r="H34" s="39">
        <f t="shared" si="2"/>
        <v>-13503470</v>
      </c>
      <c r="I34" s="43">
        <f t="shared" si="3"/>
        <v>110909.16666666605</v>
      </c>
      <c r="J34" s="44">
        <v>1425063</v>
      </c>
      <c r="K34" s="18">
        <f t="shared" si="4"/>
        <v>1530661</v>
      </c>
      <c r="L34" s="45">
        <f t="shared" si="5"/>
        <v>15034131</v>
      </c>
      <c r="M34" s="8"/>
    </row>
    <row r="35" spans="1:13" ht="15">
      <c r="A35" s="33" t="s">
        <v>46</v>
      </c>
      <c r="B35" s="33">
        <v>5700</v>
      </c>
      <c r="C35" s="33">
        <v>20202960</v>
      </c>
      <c r="D35" s="39">
        <f t="shared" si="0"/>
        <v>-20197260</v>
      </c>
      <c r="E35" s="40">
        <f t="shared" si="1"/>
        <v>-18514155</v>
      </c>
      <c r="F35" s="41">
        <v>29355</v>
      </c>
      <c r="G35" s="42">
        <v>18175329</v>
      </c>
      <c r="H35" s="39">
        <f t="shared" si="2"/>
        <v>-18145974</v>
      </c>
      <c r="I35" s="43">
        <f t="shared" si="3"/>
        <v>368181</v>
      </c>
      <c r="J35" s="44">
        <v>2621</v>
      </c>
      <c r="K35" s="18">
        <f t="shared" si="4"/>
        <v>31976</v>
      </c>
      <c r="L35" s="45">
        <f t="shared" si="5"/>
        <v>18177950</v>
      </c>
      <c r="M35" s="8"/>
    </row>
    <row r="36" spans="1:13" ht="15">
      <c r="A36" s="33" t="s">
        <v>47</v>
      </c>
      <c r="B36" s="33">
        <v>3500</v>
      </c>
      <c r="C36" s="33">
        <v>2205044</v>
      </c>
      <c r="D36" s="39">
        <f t="shared" si="0"/>
        <v>-2201544</v>
      </c>
      <c r="E36" s="40">
        <f t="shared" si="1"/>
        <v>-2018082</v>
      </c>
      <c r="F36" s="41">
        <v>7581</v>
      </c>
      <c r="G36" s="42">
        <v>1944974</v>
      </c>
      <c r="H36" s="39">
        <f t="shared" si="2"/>
        <v>-1937393</v>
      </c>
      <c r="I36" s="43">
        <f t="shared" si="3"/>
        <v>80689</v>
      </c>
      <c r="J36" s="44">
        <v>1010</v>
      </c>
      <c r="K36" s="18">
        <f t="shared" si="4"/>
        <v>8591</v>
      </c>
      <c r="L36" s="45">
        <f t="shared" si="5"/>
        <v>1945984</v>
      </c>
      <c r="M36" s="8"/>
    </row>
    <row r="37" spans="1:13" ht="15">
      <c r="A37" s="33" t="s">
        <v>48</v>
      </c>
      <c r="B37" s="33">
        <v>40000</v>
      </c>
      <c r="C37" s="33">
        <v>1817911</v>
      </c>
      <c r="D37" s="39">
        <f t="shared" si="0"/>
        <v>-1777911</v>
      </c>
      <c r="E37" s="40">
        <f t="shared" si="1"/>
        <v>-1629751.75</v>
      </c>
      <c r="F37" s="41">
        <v>71445</v>
      </c>
      <c r="G37" s="42">
        <v>1559523</v>
      </c>
      <c r="H37" s="39">
        <f t="shared" si="2"/>
        <v>-1488078</v>
      </c>
      <c r="I37" s="43">
        <f t="shared" si="3"/>
        <v>141673.75</v>
      </c>
      <c r="J37" s="44"/>
      <c r="K37" s="18">
        <f t="shared" si="4"/>
        <v>71445</v>
      </c>
      <c r="L37" s="45">
        <f t="shared" si="5"/>
        <v>1559523</v>
      </c>
      <c r="M37" s="8"/>
    </row>
    <row r="38" spans="1:13" ht="15">
      <c r="A38" s="33" t="s">
        <v>49</v>
      </c>
      <c r="B38" s="33">
        <v>139000</v>
      </c>
      <c r="C38" s="33">
        <v>11969407</v>
      </c>
      <c r="D38" s="39">
        <f t="shared" si="0"/>
        <v>-11830407</v>
      </c>
      <c r="E38" s="40">
        <f t="shared" si="1"/>
        <v>-10844539.75</v>
      </c>
      <c r="F38" s="41">
        <v>204313</v>
      </c>
      <c r="G38" s="42">
        <v>15433764</v>
      </c>
      <c r="H38" s="39">
        <f t="shared" si="2"/>
        <v>-15229451</v>
      </c>
      <c r="I38" s="43">
        <f t="shared" si="3"/>
        <v>-4384911.25</v>
      </c>
      <c r="J38" s="44">
        <v>215</v>
      </c>
      <c r="K38" s="18">
        <f t="shared" si="4"/>
        <v>204528</v>
      </c>
      <c r="L38" s="45">
        <f t="shared" si="5"/>
        <v>15433979</v>
      </c>
      <c r="M38" s="8"/>
    </row>
    <row r="39" spans="1:13" ht="15">
      <c r="A39" s="33" t="s">
        <v>50</v>
      </c>
      <c r="B39" s="33">
        <v>1500</v>
      </c>
      <c r="C39" s="33">
        <v>3550576</v>
      </c>
      <c r="D39" s="39">
        <f t="shared" si="0"/>
        <v>-3549076</v>
      </c>
      <c r="E39" s="40">
        <f t="shared" si="1"/>
        <v>-3253319.6666666665</v>
      </c>
      <c r="F39" s="41">
        <v>3267</v>
      </c>
      <c r="G39" s="42">
        <v>3444246</v>
      </c>
      <c r="H39" s="39">
        <f t="shared" si="2"/>
        <v>-3440979</v>
      </c>
      <c r="I39" s="43">
        <f t="shared" si="3"/>
        <v>-187659.3333333335</v>
      </c>
      <c r="J39" s="44"/>
      <c r="K39" s="18">
        <f t="shared" si="4"/>
        <v>3267</v>
      </c>
      <c r="L39" s="45">
        <f t="shared" si="5"/>
        <v>3444246</v>
      </c>
      <c r="M39" s="8"/>
    </row>
    <row r="40" spans="1:13" ht="15">
      <c r="A40" s="33" t="s">
        <v>51</v>
      </c>
      <c r="B40" s="33">
        <v>220000</v>
      </c>
      <c r="C40" s="33">
        <v>10237071</v>
      </c>
      <c r="D40" s="39">
        <f t="shared" si="0"/>
        <v>-10017071</v>
      </c>
      <c r="E40" s="40">
        <f t="shared" si="1"/>
        <v>-9182315.083333332</v>
      </c>
      <c r="F40" s="41">
        <v>10490894</v>
      </c>
      <c r="G40" s="33">
        <v>19177146</v>
      </c>
      <c r="H40" s="39">
        <f t="shared" si="2"/>
        <v>-8686252</v>
      </c>
      <c r="I40" s="43">
        <f t="shared" si="3"/>
        <v>496063.0833333321</v>
      </c>
      <c r="J40" s="44">
        <v>7931259</v>
      </c>
      <c r="K40" s="18">
        <f t="shared" si="4"/>
        <v>18422153</v>
      </c>
      <c r="L40" s="45">
        <f t="shared" si="5"/>
        <v>27108405</v>
      </c>
      <c r="M40" s="8"/>
    </row>
    <row r="41" spans="1:13" ht="15">
      <c r="A41" s="33" t="s">
        <v>52</v>
      </c>
      <c r="B41" s="33">
        <v>5200</v>
      </c>
      <c r="C41" s="33">
        <v>146201</v>
      </c>
      <c r="D41" s="39">
        <f t="shared" si="0"/>
        <v>-141001</v>
      </c>
      <c r="E41" s="40">
        <f t="shared" si="1"/>
        <v>-129250.91666666667</v>
      </c>
      <c r="F41" s="41">
        <v>8002</v>
      </c>
      <c r="G41" s="33">
        <v>124137</v>
      </c>
      <c r="H41" s="39">
        <f t="shared" si="2"/>
        <v>-116135</v>
      </c>
      <c r="I41" s="43">
        <f t="shared" si="3"/>
        <v>13115.916666666672</v>
      </c>
      <c r="J41" s="44"/>
      <c r="K41" s="18">
        <f t="shared" si="4"/>
        <v>8002</v>
      </c>
      <c r="L41" s="45">
        <f t="shared" si="5"/>
        <v>124137</v>
      </c>
      <c r="M41" s="8"/>
    </row>
    <row r="42" spans="1:13" ht="15">
      <c r="A42" s="33" t="s">
        <v>53</v>
      </c>
      <c r="B42" s="33">
        <v>6000</v>
      </c>
      <c r="C42" s="33">
        <v>297072</v>
      </c>
      <c r="D42" s="39">
        <f t="shared" si="0"/>
        <v>-291072</v>
      </c>
      <c r="E42" s="40">
        <f t="shared" si="1"/>
        <v>-266816</v>
      </c>
      <c r="F42" s="41">
        <v>11280</v>
      </c>
      <c r="G42" s="33">
        <v>371552</v>
      </c>
      <c r="H42" s="39">
        <f t="shared" si="2"/>
        <v>-360272</v>
      </c>
      <c r="I42" s="43">
        <f t="shared" si="3"/>
        <v>-93456</v>
      </c>
      <c r="J42" s="46">
        <v>10</v>
      </c>
      <c r="K42" s="47">
        <f t="shared" si="4"/>
        <v>11290</v>
      </c>
      <c r="L42" s="48">
        <f t="shared" si="5"/>
        <v>371562</v>
      </c>
      <c r="M42" s="32"/>
    </row>
    <row r="43" spans="1:9" ht="15">
      <c r="A43" s="45"/>
      <c r="B43" s="45"/>
      <c r="C43" s="49"/>
      <c r="D43" s="49"/>
      <c r="E43" s="50"/>
      <c r="F43" s="51"/>
      <c r="G43" s="45"/>
      <c r="H43" s="49"/>
      <c r="I43" s="52"/>
    </row>
    <row r="44" spans="1:8" ht="15">
      <c r="A44" s="45"/>
      <c r="B44" s="44"/>
      <c r="C44" s="44"/>
      <c r="D44" s="49"/>
      <c r="E44" s="49"/>
      <c r="F44" s="53"/>
      <c r="G44" s="44"/>
      <c r="H44" s="49"/>
    </row>
    <row r="45" spans="1:8" ht="15">
      <c r="A45" s="45"/>
      <c r="B45" s="44"/>
      <c r="C45" s="44"/>
      <c r="D45" s="49"/>
      <c r="E45" s="45" t="s">
        <v>54</v>
      </c>
      <c r="F45" s="54"/>
      <c r="G45" s="44"/>
      <c r="H45" s="49"/>
    </row>
    <row r="46" spans="1:8" ht="15">
      <c r="A46" s="45"/>
      <c r="B46" s="44"/>
      <c r="C46" s="44" t="s">
        <v>55</v>
      </c>
      <c r="D46" s="49"/>
      <c r="E46" s="49"/>
      <c r="F46" s="28"/>
      <c r="G46" s="44"/>
      <c r="H46" s="49"/>
    </row>
    <row r="47" spans="1:8" ht="15">
      <c r="A47" s="45"/>
      <c r="B47" s="44"/>
      <c r="C47" s="44"/>
      <c r="D47" s="49"/>
      <c r="E47" s="49"/>
      <c r="F47" s="28"/>
      <c r="G47" s="44"/>
      <c r="H47" s="49"/>
    </row>
    <row r="48" spans="1:8" ht="15">
      <c r="A48" s="45"/>
      <c r="B48" s="44"/>
      <c r="C48" s="44"/>
      <c r="D48" s="49"/>
      <c r="E48" s="49"/>
      <c r="F48" s="28"/>
      <c r="G48" s="44"/>
      <c r="H48" s="49"/>
    </row>
    <row r="49" spans="1:8" ht="15">
      <c r="A49" s="45"/>
      <c r="B49" s="44"/>
      <c r="C49" s="44"/>
      <c r="D49" s="49"/>
      <c r="E49" s="49"/>
      <c r="F49" s="28"/>
      <c r="G49" s="44"/>
      <c r="H49" s="49"/>
    </row>
    <row r="50" spans="1:8" ht="15">
      <c r="A50" s="45"/>
      <c r="B50" s="44"/>
      <c r="C50" s="44"/>
      <c r="D50" s="49"/>
      <c r="E50" s="49"/>
      <c r="F50" s="44"/>
      <c r="G50" s="44"/>
      <c r="H50" s="49"/>
    </row>
    <row r="51" spans="1:13" ht="13.5" customHeight="1">
      <c r="A51" s="33"/>
      <c r="B51" s="34">
        <v>1</v>
      </c>
      <c r="C51" s="35">
        <v>2</v>
      </c>
      <c r="D51" s="36">
        <v>3</v>
      </c>
      <c r="E51" s="36">
        <v>4</v>
      </c>
      <c r="F51" s="37">
        <v>5</v>
      </c>
      <c r="G51" s="37">
        <v>6</v>
      </c>
      <c r="H51" s="37">
        <v>7</v>
      </c>
      <c r="I51" s="37">
        <v>8</v>
      </c>
      <c r="J51" s="38">
        <v>9</v>
      </c>
      <c r="K51" s="34">
        <v>10</v>
      </c>
      <c r="L51" s="34">
        <v>11</v>
      </c>
      <c r="M51" s="37">
        <v>12</v>
      </c>
    </row>
    <row r="52" spans="1:13" ht="15">
      <c r="A52" s="33" t="s">
        <v>56</v>
      </c>
      <c r="B52" s="33">
        <v>0</v>
      </c>
      <c r="C52" s="33">
        <v>0</v>
      </c>
      <c r="D52" s="39">
        <f aca="true" t="shared" si="6" ref="D52:D71">(B52-C52)</f>
        <v>0</v>
      </c>
      <c r="E52" s="40">
        <f aca="true" t="shared" si="7" ref="E52:E73">(D52/12*11)</f>
        <v>0</v>
      </c>
      <c r="F52" s="33">
        <v>35</v>
      </c>
      <c r="G52" s="33">
        <v>39519</v>
      </c>
      <c r="H52" s="39">
        <f aca="true" t="shared" si="8" ref="H52:H73">(F52-G52)</f>
        <v>-39484</v>
      </c>
      <c r="I52" s="43">
        <f aca="true" t="shared" si="9" ref="I52:I73">(H52-E52)</f>
        <v>-39484</v>
      </c>
      <c r="J52" s="44"/>
      <c r="K52" s="18">
        <f aca="true" t="shared" si="10" ref="K52:K73">(F52+J52)</f>
        <v>35</v>
      </c>
      <c r="L52" s="45">
        <f aca="true" t="shared" si="11" ref="L52:L58">(G52+J52)</f>
        <v>39519</v>
      </c>
      <c r="M52" s="8"/>
    </row>
    <row r="53" spans="1:13" ht="15">
      <c r="A53" s="33" t="s">
        <v>57</v>
      </c>
      <c r="B53" s="39">
        <v>0</v>
      </c>
      <c r="C53" s="33">
        <v>70886</v>
      </c>
      <c r="D53" s="39">
        <f t="shared" si="6"/>
        <v>-70886</v>
      </c>
      <c r="E53" s="40">
        <f t="shared" si="7"/>
        <v>-64978.833333333336</v>
      </c>
      <c r="F53" s="33">
        <v>1305</v>
      </c>
      <c r="G53" s="33">
        <v>63406</v>
      </c>
      <c r="H53" s="39">
        <f t="shared" si="8"/>
        <v>-62101</v>
      </c>
      <c r="I53" s="43">
        <f t="shared" si="9"/>
        <v>2877.8333333333358</v>
      </c>
      <c r="J53" s="44">
        <v>826</v>
      </c>
      <c r="K53" s="18">
        <f t="shared" si="10"/>
        <v>2131</v>
      </c>
      <c r="L53" s="45">
        <f t="shared" si="11"/>
        <v>64232</v>
      </c>
      <c r="M53" s="8"/>
    </row>
    <row r="54" spans="1:13" ht="15">
      <c r="A54" s="33" t="s">
        <v>58</v>
      </c>
      <c r="B54" s="33">
        <v>1100</v>
      </c>
      <c r="C54" s="33">
        <v>51521</v>
      </c>
      <c r="D54" s="39">
        <f t="shared" si="6"/>
        <v>-50421</v>
      </c>
      <c r="E54" s="40">
        <f t="shared" si="7"/>
        <v>-46219.25</v>
      </c>
      <c r="F54" s="33">
        <v>22078</v>
      </c>
      <c r="G54" s="33">
        <v>59556</v>
      </c>
      <c r="H54" s="39">
        <f t="shared" si="8"/>
        <v>-37478</v>
      </c>
      <c r="I54" s="43">
        <f t="shared" si="9"/>
        <v>8741.25</v>
      </c>
      <c r="J54" s="44">
        <v>20900</v>
      </c>
      <c r="K54" s="18">
        <f t="shared" si="10"/>
        <v>42978</v>
      </c>
      <c r="L54" s="45">
        <f t="shared" si="11"/>
        <v>80456</v>
      </c>
      <c r="M54" s="8"/>
    </row>
    <row r="55" spans="1:13" ht="15">
      <c r="A55" s="33" t="s">
        <v>59</v>
      </c>
      <c r="B55" s="33">
        <v>12000</v>
      </c>
      <c r="C55" s="33">
        <v>237618</v>
      </c>
      <c r="D55" s="39">
        <f t="shared" si="6"/>
        <v>-225618</v>
      </c>
      <c r="E55" s="40">
        <f t="shared" si="7"/>
        <v>-206816.5</v>
      </c>
      <c r="F55" s="33">
        <v>13966</v>
      </c>
      <c r="G55" s="33">
        <v>173304</v>
      </c>
      <c r="H55" s="39">
        <f t="shared" si="8"/>
        <v>-159338</v>
      </c>
      <c r="I55" s="43">
        <f t="shared" si="9"/>
        <v>47478.5</v>
      </c>
      <c r="J55" s="44">
        <v>854</v>
      </c>
      <c r="K55" s="18">
        <f t="shared" si="10"/>
        <v>14820</v>
      </c>
      <c r="L55" s="45">
        <f t="shared" si="11"/>
        <v>174158</v>
      </c>
      <c r="M55" s="8"/>
    </row>
    <row r="56" spans="1:13" ht="15">
      <c r="A56" s="33" t="s">
        <v>60</v>
      </c>
      <c r="B56" s="39">
        <v>0</v>
      </c>
      <c r="C56" s="33">
        <v>28718</v>
      </c>
      <c r="D56" s="39">
        <f t="shared" si="6"/>
        <v>-28718</v>
      </c>
      <c r="E56" s="40">
        <f t="shared" si="7"/>
        <v>-26324.833333333332</v>
      </c>
      <c r="F56" s="33">
        <v>4215</v>
      </c>
      <c r="G56" s="33">
        <v>26913</v>
      </c>
      <c r="H56" s="39">
        <f t="shared" si="8"/>
        <v>-22698</v>
      </c>
      <c r="I56" s="43">
        <f t="shared" si="9"/>
        <v>3626.833333333332</v>
      </c>
      <c r="J56" s="44">
        <v>170</v>
      </c>
      <c r="K56" s="18">
        <f t="shared" si="10"/>
        <v>4385</v>
      </c>
      <c r="L56" s="45">
        <f t="shared" si="11"/>
        <v>27083</v>
      </c>
      <c r="M56" s="8"/>
    </row>
    <row r="57" spans="1:13" ht="15">
      <c r="A57" s="33" t="s">
        <v>61</v>
      </c>
      <c r="B57" s="33">
        <v>33000</v>
      </c>
      <c r="C57" s="33">
        <v>465837</v>
      </c>
      <c r="D57" s="39">
        <f t="shared" si="6"/>
        <v>-432837</v>
      </c>
      <c r="E57" s="40">
        <f t="shared" si="7"/>
        <v>-396767.25</v>
      </c>
      <c r="F57" s="33">
        <v>270944</v>
      </c>
      <c r="G57" s="33">
        <v>481469</v>
      </c>
      <c r="H57" s="39">
        <f t="shared" si="8"/>
        <v>-210525</v>
      </c>
      <c r="I57" s="43">
        <f t="shared" si="9"/>
        <v>186242.25</v>
      </c>
      <c r="J57" s="44"/>
      <c r="K57" s="18">
        <f t="shared" si="10"/>
        <v>270944</v>
      </c>
      <c r="L57" s="45">
        <f t="shared" si="11"/>
        <v>481469</v>
      </c>
      <c r="M57" s="8"/>
    </row>
    <row r="58" spans="1:13" ht="15">
      <c r="A58" s="33" t="s">
        <v>62</v>
      </c>
      <c r="B58" s="33">
        <v>753500</v>
      </c>
      <c r="C58" s="33">
        <v>24899784</v>
      </c>
      <c r="D58" s="39">
        <f t="shared" si="6"/>
        <v>-24146284</v>
      </c>
      <c r="E58" s="40">
        <f t="shared" si="7"/>
        <v>-22134093.666666664</v>
      </c>
      <c r="F58" s="33">
        <v>1958014</v>
      </c>
      <c r="G58" s="33">
        <v>22567773</v>
      </c>
      <c r="H58" s="39">
        <f t="shared" si="8"/>
        <v>-20609759</v>
      </c>
      <c r="I58" s="43">
        <f t="shared" si="9"/>
        <v>1524334.6666666642</v>
      </c>
      <c r="J58" s="44"/>
      <c r="K58" s="18">
        <f t="shared" si="10"/>
        <v>1958014</v>
      </c>
      <c r="L58" s="45">
        <f t="shared" si="11"/>
        <v>22567773</v>
      </c>
      <c r="M58" s="8"/>
    </row>
    <row r="59" spans="1:13" ht="15">
      <c r="A59" s="33" t="s">
        <v>63</v>
      </c>
      <c r="B59" s="33">
        <v>179786374</v>
      </c>
      <c r="C59" s="33">
        <v>17046934</v>
      </c>
      <c r="D59" s="39">
        <f t="shared" si="6"/>
        <v>162739440</v>
      </c>
      <c r="E59" s="40">
        <f t="shared" si="7"/>
        <v>149177820</v>
      </c>
      <c r="F59" s="33">
        <v>175611749</v>
      </c>
      <c r="G59" s="33">
        <v>20235009</v>
      </c>
      <c r="H59" s="39">
        <f t="shared" si="8"/>
        <v>155376740</v>
      </c>
      <c r="I59" s="43">
        <f t="shared" si="9"/>
        <v>6198920</v>
      </c>
      <c r="J59" s="44">
        <v>8132761</v>
      </c>
      <c r="K59" s="18">
        <f t="shared" si="10"/>
        <v>183744510</v>
      </c>
      <c r="L59" s="45">
        <f>(G59+J59+M59)</f>
        <v>36582616</v>
      </c>
      <c r="M59" s="18">
        <v>8214846</v>
      </c>
    </row>
    <row r="60" spans="1:13" ht="15">
      <c r="A60" s="33" t="s">
        <v>64</v>
      </c>
      <c r="B60" s="33">
        <v>13073</v>
      </c>
      <c r="C60" s="33">
        <v>852819</v>
      </c>
      <c r="D60" s="39">
        <f t="shared" si="6"/>
        <v>-839746</v>
      </c>
      <c r="E60" s="40">
        <f t="shared" si="7"/>
        <v>-769767.1666666666</v>
      </c>
      <c r="F60" s="33">
        <v>46767</v>
      </c>
      <c r="G60" s="33">
        <v>771198</v>
      </c>
      <c r="H60" s="39">
        <f t="shared" si="8"/>
        <v>-724431</v>
      </c>
      <c r="I60" s="43">
        <f t="shared" si="9"/>
        <v>45336.16666666663</v>
      </c>
      <c r="J60" s="44">
        <v>20932</v>
      </c>
      <c r="K60" s="18">
        <f t="shared" si="10"/>
        <v>67699</v>
      </c>
      <c r="L60" s="45">
        <f aca="true" t="shared" si="12" ref="L60:L71">(G60+J60)</f>
        <v>792130</v>
      </c>
      <c r="M60" s="8"/>
    </row>
    <row r="61" spans="1:13" ht="15">
      <c r="A61" s="33" t="s">
        <v>65</v>
      </c>
      <c r="B61" s="39">
        <v>0</v>
      </c>
      <c r="C61" s="33">
        <v>251100</v>
      </c>
      <c r="D61" s="39">
        <f t="shared" si="6"/>
        <v>-251100</v>
      </c>
      <c r="E61" s="40">
        <f t="shared" si="7"/>
        <v>-230175</v>
      </c>
      <c r="F61" s="39">
        <v>0</v>
      </c>
      <c r="G61" s="33">
        <v>251423</v>
      </c>
      <c r="H61" s="39">
        <f t="shared" si="8"/>
        <v>-251423</v>
      </c>
      <c r="I61" s="43">
        <f t="shared" si="9"/>
        <v>-21248</v>
      </c>
      <c r="J61" s="44">
        <v>0</v>
      </c>
      <c r="K61" s="18">
        <f t="shared" si="10"/>
        <v>0</v>
      </c>
      <c r="L61" s="45">
        <f t="shared" si="12"/>
        <v>251423</v>
      </c>
      <c r="M61" s="8"/>
    </row>
    <row r="62" spans="1:13" ht="15">
      <c r="A62" s="33" t="s">
        <v>66</v>
      </c>
      <c r="B62" s="39">
        <v>0</v>
      </c>
      <c r="C62" s="33">
        <v>259200</v>
      </c>
      <c r="D62" s="39">
        <f t="shared" si="6"/>
        <v>-259200</v>
      </c>
      <c r="E62" s="40">
        <f t="shared" si="7"/>
        <v>-237600</v>
      </c>
      <c r="F62" s="39">
        <v>0</v>
      </c>
      <c r="G62" s="33">
        <v>259833</v>
      </c>
      <c r="H62" s="39">
        <f t="shared" si="8"/>
        <v>-259833</v>
      </c>
      <c r="I62" s="43">
        <f t="shared" si="9"/>
        <v>-22233</v>
      </c>
      <c r="J62" s="44">
        <v>0</v>
      </c>
      <c r="K62" s="18">
        <f t="shared" si="10"/>
        <v>0</v>
      </c>
      <c r="L62" s="45">
        <f t="shared" si="12"/>
        <v>259833</v>
      </c>
      <c r="M62" s="8"/>
    </row>
    <row r="63" spans="1:13" ht="15">
      <c r="A63" s="33" t="s">
        <v>67</v>
      </c>
      <c r="B63" s="39">
        <v>0</v>
      </c>
      <c r="C63" s="33">
        <v>71820</v>
      </c>
      <c r="D63" s="39">
        <f t="shared" si="6"/>
        <v>-71820</v>
      </c>
      <c r="E63" s="40">
        <f t="shared" si="7"/>
        <v>-65835</v>
      </c>
      <c r="F63" s="39">
        <v>0</v>
      </c>
      <c r="G63" s="33">
        <v>65835</v>
      </c>
      <c r="H63" s="39">
        <f t="shared" si="8"/>
        <v>-65835</v>
      </c>
      <c r="I63" s="43">
        <f t="shared" si="9"/>
        <v>0</v>
      </c>
      <c r="J63" s="44">
        <v>0</v>
      </c>
      <c r="K63" s="18">
        <f t="shared" si="10"/>
        <v>0</v>
      </c>
      <c r="L63" s="45">
        <f t="shared" si="12"/>
        <v>65835</v>
      </c>
      <c r="M63" s="8"/>
    </row>
    <row r="64" spans="1:13" ht="15">
      <c r="A64" s="33" t="s">
        <v>68</v>
      </c>
      <c r="B64" s="33">
        <v>125034</v>
      </c>
      <c r="C64" s="33">
        <v>4335187</v>
      </c>
      <c r="D64" s="39">
        <f t="shared" si="6"/>
        <v>-4210153</v>
      </c>
      <c r="E64" s="40">
        <f t="shared" si="7"/>
        <v>-3859306.9166666665</v>
      </c>
      <c r="F64" s="33">
        <v>222275</v>
      </c>
      <c r="G64" s="33">
        <v>4099868</v>
      </c>
      <c r="H64" s="39">
        <f t="shared" si="8"/>
        <v>-3877593</v>
      </c>
      <c r="I64" s="43">
        <f t="shared" si="9"/>
        <v>-18286.08333333349</v>
      </c>
      <c r="J64" s="44">
        <v>62274</v>
      </c>
      <c r="K64" s="18">
        <f t="shared" si="10"/>
        <v>284549</v>
      </c>
      <c r="L64" s="45">
        <f t="shared" si="12"/>
        <v>4162142</v>
      </c>
      <c r="M64" s="8"/>
    </row>
    <row r="65" spans="1:13" ht="15">
      <c r="A65" s="33" t="s">
        <v>69</v>
      </c>
      <c r="B65" s="33">
        <v>97374</v>
      </c>
      <c r="C65" s="33">
        <v>4265339</v>
      </c>
      <c r="D65" s="39">
        <f t="shared" si="6"/>
        <v>-4167965</v>
      </c>
      <c r="E65" s="40">
        <f t="shared" si="7"/>
        <v>-3820634.5833333335</v>
      </c>
      <c r="F65" s="33">
        <v>200525</v>
      </c>
      <c r="G65" s="33">
        <v>4389751</v>
      </c>
      <c r="H65" s="39">
        <f t="shared" si="8"/>
        <v>-4189226</v>
      </c>
      <c r="I65" s="43">
        <f t="shared" si="9"/>
        <v>-368591.4166666665</v>
      </c>
      <c r="J65" s="44">
        <v>56639</v>
      </c>
      <c r="K65" s="18">
        <f t="shared" si="10"/>
        <v>257164</v>
      </c>
      <c r="L65" s="45">
        <f t="shared" si="12"/>
        <v>4446390</v>
      </c>
      <c r="M65" s="8"/>
    </row>
    <row r="66" spans="1:13" ht="15">
      <c r="A66" s="33" t="s">
        <v>70</v>
      </c>
      <c r="B66" s="33">
        <v>102781</v>
      </c>
      <c r="C66" s="33">
        <v>4531033</v>
      </c>
      <c r="D66" s="39">
        <f t="shared" si="6"/>
        <v>-4428252</v>
      </c>
      <c r="E66" s="40">
        <f t="shared" si="7"/>
        <v>-4059231</v>
      </c>
      <c r="F66" s="33">
        <v>234844</v>
      </c>
      <c r="G66" s="33">
        <v>4751855</v>
      </c>
      <c r="H66" s="39">
        <f t="shared" si="8"/>
        <v>-4517011</v>
      </c>
      <c r="I66" s="43">
        <f t="shared" si="9"/>
        <v>-457780</v>
      </c>
      <c r="J66" s="44">
        <v>83879</v>
      </c>
      <c r="K66" s="18">
        <f t="shared" si="10"/>
        <v>318723</v>
      </c>
      <c r="L66" s="45">
        <f t="shared" si="12"/>
        <v>4835734</v>
      </c>
      <c r="M66" s="8"/>
    </row>
    <row r="67" spans="1:13" ht="15">
      <c r="A67" s="33" t="s">
        <v>71</v>
      </c>
      <c r="B67" s="33">
        <v>129942</v>
      </c>
      <c r="C67" s="33">
        <v>5777435</v>
      </c>
      <c r="D67" s="39">
        <f t="shared" si="6"/>
        <v>-5647493</v>
      </c>
      <c r="E67" s="40">
        <f t="shared" si="7"/>
        <v>-5176868.583333334</v>
      </c>
      <c r="F67" s="33">
        <v>275866</v>
      </c>
      <c r="G67" s="33">
        <v>5848609</v>
      </c>
      <c r="H67" s="39">
        <f t="shared" si="8"/>
        <v>-5572743</v>
      </c>
      <c r="I67" s="43">
        <f t="shared" si="9"/>
        <v>-395874.41666666605</v>
      </c>
      <c r="J67" s="44">
        <v>63271</v>
      </c>
      <c r="K67" s="18">
        <f t="shared" si="10"/>
        <v>339137</v>
      </c>
      <c r="L67" s="45">
        <f t="shared" si="12"/>
        <v>5911880</v>
      </c>
      <c r="M67" s="8"/>
    </row>
    <row r="68" spans="1:13" ht="15">
      <c r="A68" s="33" t="s">
        <v>72</v>
      </c>
      <c r="B68" s="33">
        <v>111306</v>
      </c>
      <c r="C68" s="33">
        <v>5595211</v>
      </c>
      <c r="D68" s="39">
        <f t="shared" si="6"/>
        <v>-5483905</v>
      </c>
      <c r="E68" s="40">
        <f t="shared" si="7"/>
        <v>-5026912.916666666</v>
      </c>
      <c r="F68" s="33">
        <v>241277</v>
      </c>
      <c r="G68" s="33">
        <v>5715312</v>
      </c>
      <c r="H68" s="39">
        <f t="shared" si="8"/>
        <v>-5474035</v>
      </c>
      <c r="I68" s="43">
        <f t="shared" si="9"/>
        <v>-447122.08333333395</v>
      </c>
      <c r="J68" s="44">
        <v>74257</v>
      </c>
      <c r="K68" s="18">
        <f t="shared" si="10"/>
        <v>315534</v>
      </c>
      <c r="L68" s="45">
        <f t="shared" si="12"/>
        <v>5789569</v>
      </c>
      <c r="M68" s="8"/>
    </row>
    <row r="69" spans="1:13" ht="15">
      <c r="A69" s="33" t="s">
        <v>73</v>
      </c>
      <c r="B69" s="33">
        <v>119835</v>
      </c>
      <c r="C69" s="33">
        <v>6072256</v>
      </c>
      <c r="D69" s="39">
        <f t="shared" si="6"/>
        <v>-5952421</v>
      </c>
      <c r="E69" s="40">
        <f t="shared" si="7"/>
        <v>-5456385.916666666</v>
      </c>
      <c r="F69" s="33">
        <v>268655</v>
      </c>
      <c r="G69" s="33">
        <v>6096089</v>
      </c>
      <c r="H69" s="39">
        <f t="shared" si="8"/>
        <v>-5827434</v>
      </c>
      <c r="I69" s="43">
        <f t="shared" si="9"/>
        <v>-371048.08333333395</v>
      </c>
      <c r="J69" s="44">
        <v>92419</v>
      </c>
      <c r="K69" s="18">
        <f t="shared" si="10"/>
        <v>361074</v>
      </c>
      <c r="L69" s="45">
        <f t="shared" si="12"/>
        <v>6188508</v>
      </c>
      <c r="M69" s="8"/>
    </row>
    <row r="70" spans="1:13" ht="15">
      <c r="A70" s="33" t="s">
        <v>74</v>
      </c>
      <c r="B70" s="33">
        <v>130515</v>
      </c>
      <c r="C70" s="33">
        <v>6861450</v>
      </c>
      <c r="D70" s="39">
        <f t="shared" si="6"/>
        <v>-6730935</v>
      </c>
      <c r="E70" s="40">
        <f t="shared" si="7"/>
        <v>-6170023.75</v>
      </c>
      <c r="F70" s="33">
        <v>282734</v>
      </c>
      <c r="G70" s="33">
        <v>7335864</v>
      </c>
      <c r="H70" s="39">
        <f t="shared" si="8"/>
        <v>-7053130</v>
      </c>
      <c r="I70" s="43">
        <f t="shared" si="9"/>
        <v>-883106.25</v>
      </c>
      <c r="J70" s="44">
        <v>83681</v>
      </c>
      <c r="K70" s="18">
        <f t="shared" si="10"/>
        <v>366415</v>
      </c>
      <c r="L70" s="45">
        <f t="shared" si="12"/>
        <v>7419545</v>
      </c>
      <c r="M70" s="8"/>
    </row>
    <row r="71" spans="1:13" ht="15">
      <c r="A71" s="33" t="s">
        <v>75</v>
      </c>
      <c r="B71" s="33">
        <v>108816</v>
      </c>
      <c r="C71" s="33">
        <v>7044689</v>
      </c>
      <c r="D71" s="39">
        <f t="shared" si="6"/>
        <v>-6935873</v>
      </c>
      <c r="E71" s="40">
        <f t="shared" si="7"/>
        <v>-6357883.583333333</v>
      </c>
      <c r="F71" s="33">
        <v>238138</v>
      </c>
      <c r="G71" s="33">
        <v>7257723</v>
      </c>
      <c r="H71" s="39">
        <f t="shared" si="8"/>
        <v>-7019585</v>
      </c>
      <c r="I71" s="43">
        <f t="shared" si="9"/>
        <v>-661701.416666667</v>
      </c>
      <c r="J71" s="44">
        <v>79516</v>
      </c>
      <c r="K71" s="18">
        <f t="shared" si="10"/>
        <v>317654</v>
      </c>
      <c r="L71" s="45">
        <f t="shared" si="12"/>
        <v>7337239</v>
      </c>
      <c r="M71" s="8"/>
    </row>
    <row r="72" spans="1:13" ht="15">
      <c r="A72" s="55" t="s">
        <v>76</v>
      </c>
      <c r="B72" s="56">
        <f>(B19+B20+B21+B22+B23+B24+B25+B26+B27+B28+B29+B30+B31+B32+B33+B34+B35+B36+B37+B38+B39+B40+B41+B42+B52+B53+B54+B55+B56+B57+B58+B59+B60+B61+B62+B63+B64+B65+B66+B67+B68+B69+B70+B71)</f>
        <v>183808761</v>
      </c>
      <c r="C72" s="56">
        <f>(C19+C20+C21+C22+C23+C24+C25+C26+C27+C28+C29+C30+C31+C32+C33+C34+C35+C36+C37+C38+C39+C40+C41+C42+C52+C53+C54+C55+C56+C57+C58+C59+C60+C61+C62+C63+C64+C65+C66+C67+C68+C69+C70+C71)</f>
        <v>201808761</v>
      </c>
      <c r="D72" s="56">
        <f>(D19+D20+D21+D22+D23+D24+D25+D26+D27+D28+D29+D30+D31+D32+D33+D34+D35+D36+D37+D38+D39+D40+D41+D42+D52+D53+D54+D55+D56+D57+D58+D59+D60+D61+D62+D63+D64+D65+D66+D67+D68+D69+D70+D71)</f>
        <v>-18000000</v>
      </c>
      <c r="E72" s="55">
        <f t="shared" si="7"/>
        <v>-16500000</v>
      </c>
      <c r="F72" s="56">
        <f>(F19+F20+F21+F22+F23+F24+F25+F26+F27+F28+F29+F30+F31+F32+F33+F34+F35+F36+F37+F38+F39+F40+F41+F42+F52+F53+F54+F55+F56+F57+F58+F59+F60+F61+F62+F63+F64+F65+F66+F67+F68+F69+F70+F71)</f>
        <v>194144291</v>
      </c>
      <c r="G72" s="56">
        <f>(G19+G20+G21+G22+G23+G24+G25+G26+G27+G28+G29+G30+G31+G32+G33+G34+G35+G36+G37+G38+G39+G40+G41+G42+G52+G53+G54+G55+G56+G57+G58+G59+G60+G61+G62+G63+G64+G65+G66+G67+G68+G69+G70+G71)</f>
        <v>206741500</v>
      </c>
      <c r="H72" s="57">
        <f t="shared" si="8"/>
        <v>-12597209</v>
      </c>
      <c r="I72" s="56">
        <f t="shared" si="9"/>
        <v>3902791</v>
      </c>
      <c r="J72" s="56">
        <f>(J19+J20+J21+J22+J23+J24+J25+J26+J27+J28+J29+J30+J31+J32+J33+J34+J35+J36+J37+J38+J39+J40+J41+J42+J52+J53+J54+J55+J56+J57+J58+J59+J60+J61+J62+J63+J64+J65+J66+J67+J68+J69+J70+J71)</f>
        <v>18903535</v>
      </c>
      <c r="K72" s="58">
        <f t="shared" si="10"/>
        <v>213047826</v>
      </c>
      <c r="L72" s="58">
        <f>(G72+J72+M72)</f>
        <v>233859881</v>
      </c>
      <c r="M72" s="56">
        <f>(M19+M20+M21+M22+M23+M24+M25+M26+M27+M28+M29+M30+M31+M32+M33+M34+M35+M36+M37+M38+M39+M40+M41+M42+M52+M53+M54+M55+M56+M57+M58+M59+M60+M61+M62+M63+M64+M65+M66+M67+M68+M69+M70+M71)</f>
        <v>8214846</v>
      </c>
    </row>
    <row r="73" spans="1:13" ht="15">
      <c r="A73" s="59" t="s">
        <v>77</v>
      </c>
      <c r="B73" s="57">
        <f>(B64+B65+B66+B67+B68+B69+B70+B71)</f>
        <v>925603</v>
      </c>
      <c r="C73" s="57">
        <f>(C64+C65+C66+C67+C68+C69+C70+C71)</f>
        <v>44482600</v>
      </c>
      <c r="D73" s="57">
        <f>(B73-C73)</f>
        <v>-43556997</v>
      </c>
      <c r="E73" s="55">
        <f t="shared" si="7"/>
        <v>-39927247.25</v>
      </c>
      <c r="F73" s="57">
        <f>(F64+F65+F66+F67+F68+F69+F70+F71)</f>
        <v>1964314</v>
      </c>
      <c r="G73" s="57">
        <f>(G64+G65+G66+G67+G68+G69+G70+G71)</f>
        <v>45495071</v>
      </c>
      <c r="H73" s="57">
        <f t="shared" si="8"/>
        <v>-43530757</v>
      </c>
      <c r="I73" s="56">
        <f t="shared" si="9"/>
        <v>-3603509.75</v>
      </c>
      <c r="J73" s="57">
        <f>(J64+J65+J66+J67+J68+J69+J70+J71)</f>
        <v>595936</v>
      </c>
      <c r="K73" s="58">
        <f t="shared" si="10"/>
        <v>2560250</v>
      </c>
      <c r="L73" s="57">
        <f>(L64+L65+L66+L67+L68+L69+L70+L71)</f>
        <v>46091007</v>
      </c>
      <c r="M73" s="57">
        <f>(M64+M65+M66+M67+M68+M69+M70+M71)</f>
        <v>0</v>
      </c>
    </row>
    <row r="74" spans="1:5" ht="15">
      <c r="A74" s="1"/>
      <c r="B74" s="1"/>
      <c r="C74" s="1"/>
      <c r="D74" s="1"/>
      <c r="E74" s="50"/>
    </row>
  </sheetData>
  <printOptions/>
  <pageMargins left="0.5" right="0.63" top="0.5" bottom="0.63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76"/>
  <sheetViews>
    <sheetView tabSelected="1" defaultGridColor="0" zoomScale="87" zoomScaleNormal="87" colorId="22" workbookViewId="0" topLeftCell="A1">
      <selection activeCell="A35" sqref="A35"/>
    </sheetView>
  </sheetViews>
  <sheetFormatPr defaultColWidth="9.796875" defaultRowHeight="15"/>
  <cols>
    <col min="1" max="1" width="38.796875" style="0" customWidth="1"/>
    <col min="4" max="5" width="10.796875" style="0" customWidth="1"/>
    <col min="9" max="9" width="11.796875" style="0" customWidth="1"/>
  </cols>
  <sheetData>
    <row r="1" ht="15.75">
      <c r="A1" s="2" t="s">
        <v>0</v>
      </c>
    </row>
    <row r="2" ht="15.75">
      <c r="A2" s="2" t="s">
        <v>1</v>
      </c>
    </row>
    <row r="3" ht="15.75">
      <c r="A3" s="2"/>
    </row>
    <row r="4" spans="1:2" ht="15.75">
      <c r="A4" s="1"/>
      <c r="B4" s="2"/>
    </row>
    <row r="5" spans="1:2" ht="15.75">
      <c r="A5" s="3"/>
      <c r="B5" s="2"/>
    </row>
    <row r="6" spans="1:5" ht="15.75">
      <c r="A6" s="4"/>
      <c r="B6" s="1"/>
      <c r="C6" s="1"/>
      <c r="D6" s="2" t="s">
        <v>2</v>
      </c>
      <c r="E6" s="2"/>
    </row>
    <row r="7" spans="1:6" ht="15.75">
      <c r="A7" s="4"/>
      <c r="B7" s="1"/>
      <c r="C7" s="1"/>
      <c r="D7" s="2"/>
      <c r="E7" s="2" t="s">
        <v>78</v>
      </c>
      <c r="F7" s="2"/>
    </row>
    <row r="8" spans="1:2" ht="15.75">
      <c r="A8" s="4"/>
      <c r="B8" s="2"/>
    </row>
    <row r="9" spans="1:2" ht="15.75">
      <c r="A9" s="4"/>
      <c r="B9" s="2"/>
    </row>
    <row r="10" spans="1:9" ht="15.75">
      <c r="A10" s="1"/>
      <c r="B10" s="2" t="s">
        <v>4</v>
      </c>
      <c r="C10" s="2" t="s">
        <v>5</v>
      </c>
      <c r="D10" s="2"/>
      <c r="E10" s="2"/>
      <c r="I10" t="s">
        <v>79</v>
      </c>
    </row>
    <row r="11" spans="1:10" ht="15">
      <c r="A11" s="5"/>
      <c r="B11" s="6"/>
      <c r="C11" s="6"/>
      <c r="D11" s="6"/>
      <c r="E11" s="6"/>
      <c r="F11" s="7"/>
      <c r="G11" s="6"/>
      <c r="H11" s="6"/>
      <c r="I11" s="5"/>
      <c r="J11" s="60"/>
    </row>
    <row r="12" spans="1:10" ht="15.75">
      <c r="A12" s="8"/>
      <c r="B12" s="2" t="s">
        <v>7</v>
      </c>
      <c r="C12" s="1"/>
      <c r="D12" s="1"/>
      <c r="E12" s="1"/>
      <c r="F12" s="9" t="s">
        <v>8</v>
      </c>
      <c r="G12" s="1"/>
      <c r="H12" s="1"/>
      <c r="I12" s="10" t="s">
        <v>9</v>
      </c>
      <c r="J12" s="61"/>
    </row>
    <row r="13" spans="1:10" ht="15.75">
      <c r="A13" s="8"/>
      <c r="B13" s="2"/>
      <c r="C13" s="1"/>
      <c r="D13" s="1"/>
      <c r="E13" s="1"/>
      <c r="F13" s="9"/>
      <c r="G13" s="1"/>
      <c r="H13" s="1"/>
      <c r="I13" s="10"/>
      <c r="J13" s="61"/>
    </row>
    <row r="14" spans="1:9" ht="15.75">
      <c r="A14" s="11" t="s">
        <v>10</v>
      </c>
      <c r="B14" s="12"/>
      <c r="C14" s="13"/>
      <c r="D14" s="14"/>
      <c r="E14" s="14" t="s">
        <v>11</v>
      </c>
      <c r="F14" s="15"/>
      <c r="G14" s="16"/>
      <c r="H14" s="17"/>
      <c r="I14" s="16"/>
    </row>
    <row r="15" spans="1:9" ht="15">
      <c r="A15" s="18"/>
      <c r="B15" s="19" t="s">
        <v>13</v>
      </c>
      <c r="C15" s="20" t="s">
        <v>14</v>
      </c>
      <c r="D15" s="19" t="s">
        <v>15</v>
      </c>
      <c r="E15" s="21" t="s">
        <v>15</v>
      </c>
      <c r="F15" s="21" t="s">
        <v>13</v>
      </c>
      <c r="G15" s="20" t="s">
        <v>14</v>
      </c>
      <c r="H15" s="22" t="s">
        <v>16</v>
      </c>
      <c r="I15" s="20" t="s">
        <v>17</v>
      </c>
    </row>
    <row r="16" spans="1:9" ht="15">
      <c r="A16" s="18"/>
      <c r="B16" s="19"/>
      <c r="C16" s="20"/>
      <c r="D16" s="23" t="s">
        <v>16</v>
      </c>
      <c r="E16" s="23" t="s">
        <v>16</v>
      </c>
      <c r="F16" s="21"/>
      <c r="G16" s="21"/>
      <c r="H16" s="22" t="s">
        <v>21</v>
      </c>
      <c r="I16" s="20" t="s">
        <v>22</v>
      </c>
    </row>
    <row r="17" spans="1:9" ht="15.75">
      <c r="A17" s="18"/>
      <c r="B17" s="24"/>
      <c r="C17" s="25"/>
      <c r="D17" s="26" t="s">
        <v>25</v>
      </c>
      <c r="E17" s="22" t="s">
        <v>80</v>
      </c>
      <c r="F17" s="27"/>
      <c r="G17" s="20"/>
      <c r="H17" s="28"/>
      <c r="I17" s="20" t="s">
        <v>27</v>
      </c>
    </row>
    <row r="18" spans="1:9" ht="15.75">
      <c r="A18" s="33"/>
      <c r="B18" s="34">
        <v>1</v>
      </c>
      <c r="C18" s="35">
        <v>2</v>
      </c>
      <c r="D18" s="36">
        <v>3</v>
      </c>
      <c r="E18" s="36">
        <v>4</v>
      </c>
      <c r="F18" s="37">
        <v>5</v>
      </c>
      <c r="G18" s="37">
        <v>6</v>
      </c>
      <c r="H18" s="37">
        <v>7</v>
      </c>
      <c r="I18" s="37">
        <v>8</v>
      </c>
    </row>
    <row r="19" spans="1:9" ht="15">
      <c r="A19" s="33" t="s">
        <v>30</v>
      </c>
      <c r="B19" s="33">
        <v>15000</v>
      </c>
      <c r="C19" s="33">
        <v>791506</v>
      </c>
      <c r="D19" s="39">
        <f aca="true" t="shared" si="0" ref="D19:D43">(B19-C19)</f>
        <v>-776506</v>
      </c>
      <c r="E19" s="40">
        <f aca="true" t="shared" si="1" ref="E19:E43">(D19/12*9)</f>
        <v>-582379.5</v>
      </c>
      <c r="F19" s="41">
        <v>16548</v>
      </c>
      <c r="G19" s="42">
        <v>466370</v>
      </c>
      <c r="H19" s="39">
        <f aca="true" t="shared" si="2" ref="H19:H43">(F19-G19)</f>
        <v>-449822</v>
      </c>
      <c r="I19" s="43">
        <f aca="true" t="shared" si="3" ref="I19:I43">(H19-E19)</f>
        <v>132557.5</v>
      </c>
    </row>
    <row r="20" spans="1:9" ht="15">
      <c r="A20" s="33" t="s">
        <v>31</v>
      </c>
      <c r="B20" s="33">
        <v>200</v>
      </c>
      <c r="C20" s="33">
        <v>116814</v>
      </c>
      <c r="D20" s="39">
        <f t="shared" si="0"/>
        <v>-116614</v>
      </c>
      <c r="E20" s="40">
        <f t="shared" si="1"/>
        <v>-87460.5</v>
      </c>
      <c r="F20" s="41">
        <v>1548</v>
      </c>
      <c r="G20" s="42">
        <v>95510</v>
      </c>
      <c r="H20" s="39">
        <f t="shared" si="2"/>
        <v>-93962</v>
      </c>
      <c r="I20" s="43">
        <f t="shared" si="3"/>
        <v>-6501.5</v>
      </c>
    </row>
    <row r="21" spans="1:9" ht="15">
      <c r="A21" s="33" t="s">
        <v>32</v>
      </c>
      <c r="B21" s="33">
        <v>273000</v>
      </c>
      <c r="C21" s="33">
        <v>490168</v>
      </c>
      <c r="D21" s="39">
        <f t="shared" si="0"/>
        <v>-217168</v>
      </c>
      <c r="E21" s="40">
        <f t="shared" si="1"/>
        <v>-162876</v>
      </c>
      <c r="F21" s="41">
        <v>14821</v>
      </c>
      <c r="G21" s="42">
        <v>251556</v>
      </c>
      <c r="H21" s="39">
        <f t="shared" si="2"/>
        <v>-236735</v>
      </c>
      <c r="I21" s="43">
        <f t="shared" si="3"/>
        <v>-73859</v>
      </c>
    </row>
    <row r="22" spans="1:9" ht="15">
      <c r="A22" s="33" t="s">
        <v>33</v>
      </c>
      <c r="B22" s="33">
        <v>200</v>
      </c>
      <c r="C22" s="33">
        <v>40415</v>
      </c>
      <c r="D22" s="39">
        <f t="shared" si="0"/>
        <v>-40215</v>
      </c>
      <c r="E22" s="40">
        <f t="shared" si="1"/>
        <v>-30161.25</v>
      </c>
      <c r="F22" s="41">
        <v>256</v>
      </c>
      <c r="G22" s="42">
        <v>27923</v>
      </c>
      <c r="H22" s="39">
        <f t="shared" si="2"/>
        <v>-27667</v>
      </c>
      <c r="I22" s="43">
        <f t="shared" si="3"/>
        <v>2494.25</v>
      </c>
    </row>
    <row r="23" spans="1:9" ht="15">
      <c r="A23" s="33" t="s">
        <v>81</v>
      </c>
      <c r="B23" s="33">
        <v>10</v>
      </c>
      <c r="C23" s="33">
        <v>77527</v>
      </c>
      <c r="D23" s="39">
        <f t="shared" si="0"/>
        <v>-77517</v>
      </c>
      <c r="E23" s="40">
        <f t="shared" si="1"/>
        <v>-58137.75</v>
      </c>
      <c r="F23" s="41">
        <v>13</v>
      </c>
      <c r="G23" s="42">
        <v>50424</v>
      </c>
      <c r="H23" s="39">
        <f t="shared" si="2"/>
        <v>-50411</v>
      </c>
      <c r="I23" s="43">
        <f t="shared" si="3"/>
        <v>7726.75</v>
      </c>
    </row>
    <row r="24" spans="1:9" ht="15">
      <c r="A24" s="33" t="s">
        <v>34</v>
      </c>
      <c r="B24" s="33">
        <v>6000</v>
      </c>
      <c r="C24" s="33">
        <v>655350</v>
      </c>
      <c r="D24" s="39">
        <f t="shared" si="0"/>
        <v>-649350</v>
      </c>
      <c r="E24" s="40">
        <f t="shared" si="1"/>
        <v>-487012.5</v>
      </c>
      <c r="F24" s="41">
        <v>6739</v>
      </c>
      <c r="G24" s="42">
        <v>428640</v>
      </c>
      <c r="H24" s="39">
        <f t="shared" si="2"/>
        <v>-421901</v>
      </c>
      <c r="I24" s="43">
        <f t="shared" si="3"/>
        <v>65111.5</v>
      </c>
    </row>
    <row r="25" spans="1:9" ht="15">
      <c r="A25" s="33" t="s">
        <v>35</v>
      </c>
      <c r="B25" s="33">
        <v>200</v>
      </c>
      <c r="C25" s="33">
        <v>113545</v>
      </c>
      <c r="D25" s="39">
        <f t="shared" si="0"/>
        <v>-113345</v>
      </c>
      <c r="E25" s="40">
        <f t="shared" si="1"/>
        <v>-85008.75</v>
      </c>
      <c r="F25" s="41">
        <v>7047</v>
      </c>
      <c r="G25" s="42">
        <v>67816</v>
      </c>
      <c r="H25" s="39">
        <f t="shared" si="2"/>
        <v>-60769</v>
      </c>
      <c r="I25" s="43">
        <f t="shared" si="3"/>
        <v>24239.75</v>
      </c>
    </row>
    <row r="26" spans="1:9" ht="15">
      <c r="A26" s="33" t="s">
        <v>36</v>
      </c>
      <c r="B26" s="33">
        <v>4000</v>
      </c>
      <c r="C26" s="33">
        <v>845420</v>
      </c>
      <c r="D26" s="39">
        <f t="shared" si="0"/>
        <v>-841420</v>
      </c>
      <c r="E26" s="40">
        <f t="shared" si="1"/>
        <v>-631065</v>
      </c>
      <c r="F26" s="41">
        <v>5864</v>
      </c>
      <c r="G26" s="42">
        <v>589474</v>
      </c>
      <c r="H26" s="39">
        <f t="shared" si="2"/>
        <v>-583610</v>
      </c>
      <c r="I26" s="43">
        <f t="shared" si="3"/>
        <v>47455</v>
      </c>
    </row>
    <row r="27" spans="1:9" ht="15">
      <c r="A27" s="33" t="s">
        <v>37</v>
      </c>
      <c r="B27" s="33">
        <v>120000</v>
      </c>
      <c r="C27" s="33">
        <v>2299134</v>
      </c>
      <c r="D27" s="39">
        <f t="shared" si="0"/>
        <v>-2179134</v>
      </c>
      <c r="E27" s="40">
        <f t="shared" si="1"/>
        <v>-1634350.5</v>
      </c>
      <c r="F27" s="41">
        <v>145466</v>
      </c>
      <c r="G27" s="42">
        <v>1538680</v>
      </c>
      <c r="H27" s="39">
        <f t="shared" si="2"/>
        <v>-1393214</v>
      </c>
      <c r="I27" s="43">
        <f t="shared" si="3"/>
        <v>241136.5</v>
      </c>
    </row>
    <row r="28" spans="1:9" ht="15">
      <c r="A28" s="33" t="s">
        <v>38</v>
      </c>
      <c r="B28" s="33">
        <v>150000</v>
      </c>
      <c r="C28" s="33">
        <v>16722693</v>
      </c>
      <c r="D28" s="39">
        <f t="shared" si="0"/>
        <v>-16572693</v>
      </c>
      <c r="E28" s="40">
        <f t="shared" si="1"/>
        <v>-12429519.75</v>
      </c>
      <c r="F28" s="41">
        <v>525498</v>
      </c>
      <c r="G28" s="42">
        <v>10999810</v>
      </c>
      <c r="H28" s="39">
        <f t="shared" si="2"/>
        <v>-10474312</v>
      </c>
      <c r="I28" s="43">
        <f t="shared" si="3"/>
        <v>1955207.75</v>
      </c>
    </row>
    <row r="29" spans="1:9" ht="15">
      <c r="A29" s="33" t="s">
        <v>39</v>
      </c>
      <c r="B29" s="33">
        <v>121456</v>
      </c>
      <c r="C29" s="33">
        <v>12617052</v>
      </c>
      <c r="D29" s="39">
        <f t="shared" si="0"/>
        <v>-12495596</v>
      </c>
      <c r="E29" s="40">
        <f t="shared" si="1"/>
        <v>-9371697</v>
      </c>
      <c r="F29" s="41">
        <v>771821</v>
      </c>
      <c r="G29" s="42">
        <v>8953963</v>
      </c>
      <c r="H29" s="39">
        <f t="shared" si="2"/>
        <v>-8182142</v>
      </c>
      <c r="I29" s="43">
        <f t="shared" si="3"/>
        <v>1189555</v>
      </c>
    </row>
    <row r="30" spans="1:9" ht="15">
      <c r="A30" s="33" t="s">
        <v>40</v>
      </c>
      <c r="B30" s="33">
        <v>284200</v>
      </c>
      <c r="C30" s="33">
        <v>4154088</v>
      </c>
      <c r="D30" s="39">
        <f t="shared" si="0"/>
        <v>-3869888</v>
      </c>
      <c r="E30" s="40">
        <f t="shared" si="1"/>
        <v>-2902416</v>
      </c>
      <c r="F30" s="41">
        <v>244979</v>
      </c>
      <c r="G30" s="42">
        <v>2686593</v>
      </c>
      <c r="H30" s="39">
        <f t="shared" si="2"/>
        <v>-2441614</v>
      </c>
      <c r="I30" s="43">
        <f t="shared" si="3"/>
        <v>460802</v>
      </c>
    </row>
    <row r="31" spans="1:9" ht="15">
      <c r="A31" s="33" t="s">
        <v>41</v>
      </c>
      <c r="B31" s="33">
        <v>107287</v>
      </c>
      <c r="C31" s="33">
        <v>4810250</v>
      </c>
      <c r="D31" s="39">
        <f t="shared" si="0"/>
        <v>-4702963</v>
      </c>
      <c r="E31" s="40">
        <f t="shared" si="1"/>
        <v>-3527222.25</v>
      </c>
      <c r="F31" s="41">
        <v>741420</v>
      </c>
      <c r="G31" s="42">
        <v>3457969</v>
      </c>
      <c r="H31" s="39">
        <f t="shared" si="2"/>
        <v>-2716549</v>
      </c>
      <c r="I31" s="43">
        <f t="shared" si="3"/>
        <v>810673.25</v>
      </c>
    </row>
    <row r="32" spans="1:9" ht="15">
      <c r="A32" s="33" t="s">
        <v>42</v>
      </c>
      <c r="B32" s="39">
        <v>0</v>
      </c>
      <c r="C32" s="33">
        <v>42451</v>
      </c>
      <c r="D32" s="39">
        <f t="shared" si="0"/>
        <v>-42451</v>
      </c>
      <c r="E32" s="40">
        <f t="shared" si="1"/>
        <v>-31838.25</v>
      </c>
      <c r="F32" s="41">
        <v>81</v>
      </c>
      <c r="G32" s="42">
        <v>32826</v>
      </c>
      <c r="H32" s="39">
        <f t="shared" si="2"/>
        <v>-32745</v>
      </c>
      <c r="I32" s="43">
        <f t="shared" si="3"/>
        <v>-906.75</v>
      </c>
    </row>
    <row r="33" spans="1:9" ht="15">
      <c r="A33" s="33" t="s">
        <v>43</v>
      </c>
      <c r="B33" s="33">
        <v>22500</v>
      </c>
      <c r="C33" s="33">
        <v>1157483</v>
      </c>
      <c r="D33" s="39">
        <f t="shared" si="0"/>
        <v>-1134983</v>
      </c>
      <c r="E33" s="40">
        <f t="shared" si="1"/>
        <v>-851237.25</v>
      </c>
      <c r="F33" s="41">
        <v>27636</v>
      </c>
      <c r="G33" s="42">
        <v>753964</v>
      </c>
      <c r="H33" s="39">
        <f t="shared" si="2"/>
        <v>-726328</v>
      </c>
      <c r="I33" s="43">
        <f t="shared" si="3"/>
        <v>124909.25</v>
      </c>
    </row>
    <row r="34" spans="1:9" ht="15">
      <c r="A34" s="33" t="s">
        <v>44</v>
      </c>
      <c r="B34" s="33">
        <v>190600</v>
      </c>
      <c r="C34" s="33">
        <v>7705008</v>
      </c>
      <c r="D34" s="39">
        <f t="shared" si="0"/>
        <v>-7514408</v>
      </c>
      <c r="E34" s="40">
        <f t="shared" si="1"/>
        <v>-5635806</v>
      </c>
      <c r="F34" s="41">
        <v>703701</v>
      </c>
      <c r="G34" s="42">
        <v>5884837</v>
      </c>
      <c r="H34" s="39">
        <f t="shared" si="2"/>
        <v>-5181136</v>
      </c>
      <c r="I34" s="43">
        <f t="shared" si="3"/>
        <v>454670</v>
      </c>
    </row>
    <row r="35" spans="1:9" ht="15">
      <c r="A35" s="33" t="s">
        <v>45</v>
      </c>
      <c r="B35" s="33">
        <v>79155</v>
      </c>
      <c r="C35" s="33">
        <v>17264637</v>
      </c>
      <c r="D35" s="39">
        <f t="shared" si="0"/>
        <v>-17185482</v>
      </c>
      <c r="E35" s="40">
        <f t="shared" si="1"/>
        <v>-12889111.5</v>
      </c>
      <c r="F35" s="41">
        <v>65510</v>
      </c>
      <c r="G35" s="42">
        <v>12378303</v>
      </c>
      <c r="H35" s="39">
        <f t="shared" si="2"/>
        <v>-12312793</v>
      </c>
      <c r="I35" s="43">
        <f t="shared" si="3"/>
        <v>576318.5</v>
      </c>
    </row>
    <row r="36" spans="1:9" ht="15">
      <c r="A36" s="33" t="s">
        <v>46</v>
      </c>
      <c r="B36" s="33">
        <v>5700</v>
      </c>
      <c r="C36" s="33">
        <v>22725903</v>
      </c>
      <c r="D36" s="39">
        <f t="shared" si="0"/>
        <v>-22720203</v>
      </c>
      <c r="E36" s="40">
        <f t="shared" si="1"/>
        <v>-17040152.25</v>
      </c>
      <c r="F36" s="41">
        <v>19572</v>
      </c>
      <c r="G36" s="42">
        <v>18350231</v>
      </c>
      <c r="H36" s="39">
        <f t="shared" si="2"/>
        <v>-18330659</v>
      </c>
      <c r="I36" s="43">
        <f t="shared" si="3"/>
        <v>-1290506.75</v>
      </c>
    </row>
    <row r="37" spans="1:9" ht="15">
      <c r="A37" s="33" t="s">
        <v>47</v>
      </c>
      <c r="B37" s="33">
        <v>5000</v>
      </c>
      <c r="C37" s="33">
        <v>2372834</v>
      </c>
      <c r="D37" s="39">
        <f t="shared" si="0"/>
        <v>-2367834</v>
      </c>
      <c r="E37" s="40">
        <f t="shared" si="1"/>
        <v>-1775875.5</v>
      </c>
      <c r="F37" s="41">
        <v>10941</v>
      </c>
      <c r="G37" s="42">
        <v>1470592</v>
      </c>
      <c r="H37" s="39">
        <f t="shared" si="2"/>
        <v>-1459651</v>
      </c>
      <c r="I37" s="43">
        <f t="shared" si="3"/>
        <v>316224.5</v>
      </c>
    </row>
    <row r="38" spans="1:9" ht="15">
      <c r="A38" s="33" t="s">
        <v>48</v>
      </c>
      <c r="B38" s="33">
        <v>23843</v>
      </c>
      <c r="C38" s="33">
        <v>1793893</v>
      </c>
      <c r="D38" s="39">
        <f t="shared" si="0"/>
        <v>-1770050</v>
      </c>
      <c r="E38" s="40">
        <f t="shared" si="1"/>
        <v>-1327537.5</v>
      </c>
      <c r="F38" s="41">
        <v>102280</v>
      </c>
      <c r="G38" s="42">
        <v>1034426</v>
      </c>
      <c r="H38" s="39">
        <f t="shared" si="2"/>
        <v>-932146</v>
      </c>
      <c r="I38" s="43">
        <f t="shared" si="3"/>
        <v>395391.5</v>
      </c>
    </row>
    <row r="39" spans="1:9" ht="15">
      <c r="A39" s="33" t="s">
        <v>49</v>
      </c>
      <c r="B39" s="33">
        <v>172350</v>
      </c>
      <c r="C39" s="33">
        <v>12696759</v>
      </c>
      <c r="D39" s="39">
        <f t="shared" si="0"/>
        <v>-12524409</v>
      </c>
      <c r="E39" s="40">
        <f t="shared" si="1"/>
        <v>-9393306.75</v>
      </c>
      <c r="F39" s="41">
        <v>185494</v>
      </c>
      <c r="G39" s="42">
        <v>8223057</v>
      </c>
      <c r="H39" s="39">
        <f t="shared" si="2"/>
        <v>-8037563</v>
      </c>
      <c r="I39" s="43">
        <f t="shared" si="3"/>
        <v>1355743.75</v>
      </c>
    </row>
    <row r="40" spans="1:9" ht="15">
      <c r="A40" s="33" t="s">
        <v>50</v>
      </c>
      <c r="B40" s="33">
        <v>2500</v>
      </c>
      <c r="C40" s="33">
        <v>5457316</v>
      </c>
      <c r="D40" s="39">
        <f t="shared" si="0"/>
        <v>-5454816</v>
      </c>
      <c r="E40" s="40">
        <f t="shared" si="1"/>
        <v>-4091112</v>
      </c>
      <c r="F40" s="41">
        <v>1170</v>
      </c>
      <c r="G40" s="42">
        <v>2715181</v>
      </c>
      <c r="H40" s="39">
        <f t="shared" si="2"/>
        <v>-2714011</v>
      </c>
      <c r="I40" s="43">
        <f t="shared" si="3"/>
        <v>1377101</v>
      </c>
    </row>
    <row r="41" spans="1:9" ht="15">
      <c r="A41" s="33" t="s">
        <v>51</v>
      </c>
      <c r="B41" s="33">
        <v>415000</v>
      </c>
      <c r="C41" s="33">
        <v>10265714</v>
      </c>
      <c r="D41" s="39">
        <f t="shared" si="0"/>
        <v>-9850714</v>
      </c>
      <c r="E41" s="40">
        <f t="shared" si="1"/>
        <v>-7388035.5</v>
      </c>
      <c r="F41" s="41">
        <v>8798659</v>
      </c>
      <c r="G41" s="42">
        <v>19760906</v>
      </c>
      <c r="H41" s="39">
        <f t="shared" si="2"/>
        <v>-10962247</v>
      </c>
      <c r="I41" s="43">
        <f t="shared" si="3"/>
        <v>-3574211.5</v>
      </c>
    </row>
    <row r="42" spans="1:9" ht="15">
      <c r="A42" s="33" t="s">
        <v>52</v>
      </c>
      <c r="B42" s="33">
        <v>5200</v>
      </c>
      <c r="C42" s="33">
        <v>148115</v>
      </c>
      <c r="D42" s="39">
        <f t="shared" si="0"/>
        <v>-142915</v>
      </c>
      <c r="E42" s="40">
        <f t="shared" si="1"/>
        <v>-107186.25</v>
      </c>
      <c r="F42" s="41">
        <v>7313</v>
      </c>
      <c r="G42" s="42">
        <v>99689</v>
      </c>
      <c r="H42" s="39">
        <f t="shared" si="2"/>
        <v>-92376</v>
      </c>
      <c r="I42" s="43">
        <f t="shared" si="3"/>
        <v>14810.25</v>
      </c>
    </row>
    <row r="43" spans="1:9" ht="15">
      <c r="A43" s="33" t="s">
        <v>53</v>
      </c>
      <c r="B43" s="33">
        <v>6000</v>
      </c>
      <c r="C43" s="33">
        <v>308372</v>
      </c>
      <c r="D43" s="39">
        <f t="shared" si="0"/>
        <v>-302372</v>
      </c>
      <c r="E43" s="40">
        <f t="shared" si="1"/>
        <v>-226779</v>
      </c>
      <c r="F43" s="41">
        <v>8264</v>
      </c>
      <c r="G43" s="42">
        <v>324660</v>
      </c>
      <c r="H43" s="39">
        <f t="shared" si="2"/>
        <v>-316396</v>
      </c>
      <c r="I43" s="43">
        <f t="shared" si="3"/>
        <v>-89617</v>
      </c>
    </row>
    <row r="44" spans="1:9" ht="15">
      <c r="A44" s="45"/>
      <c r="B44" s="45"/>
      <c r="C44" s="45"/>
      <c r="D44" s="49"/>
      <c r="E44" s="50"/>
      <c r="F44" s="62"/>
      <c r="G44" s="45"/>
      <c r="H44" s="49"/>
      <c r="I44" s="52"/>
    </row>
    <row r="45" spans="1:8" ht="15">
      <c r="A45" s="45"/>
      <c r="B45" s="44"/>
      <c r="C45" s="44"/>
      <c r="D45" s="49"/>
      <c r="E45" s="49"/>
      <c r="F45" s="53"/>
      <c r="G45" s="44"/>
      <c r="H45" s="49"/>
    </row>
    <row r="46" spans="1:8" ht="15">
      <c r="A46" s="45"/>
      <c r="B46" s="44"/>
      <c r="C46" s="44"/>
      <c r="D46" s="49"/>
      <c r="E46" s="45" t="s">
        <v>54</v>
      </c>
      <c r="F46" s="54"/>
      <c r="G46" s="44"/>
      <c r="H46" s="49"/>
    </row>
    <row r="47" spans="1:8" ht="15">
      <c r="A47" s="45"/>
      <c r="B47" s="44"/>
      <c r="C47" s="44"/>
      <c r="D47" s="49"/>
      <c r="E47" s="49"/>
      <c r="F47" s="28"/>
      <c r="G47" s="44"/>
      <c r="H47" s="49"/>
    </row>
    <row r="48" spans="1:8" ht="15">
      <c r="A48" s="45"/>
      <c r="B48" s="44"/>
      <c r="C48" s="44"/>
      <c r="D48" s="49"/>
      <c r="E48" s="49"/>
      <c r="F48" s="28"/>
      <c r="G48" s="44"/>
      <c r="H48" s="49"/>
    </row>
    <row r="49" spans="1:8" ht="15">
      <c r="A49" s="45"/>
      <c r="B49" s="44"/>
      <c r="C49" s="44"/>
      <c r="D49" s="49"/>
      <c r="E49" s="49"/>
      <c r="F49" s="28"/>
      <c r="G49" s="44"/>
      <c r="H49" s="49"/>
    </row>
    <row r="50" spans="1:8" ht="15">
      <c r="A50" s="45"/>
      <c r="B50" s="44"/>
      <c r="C50" s="44"/>
      <c r="D50" s="49"/>
      <c r="E50" s="49"/>
      <c r="F50" s="28"/>
      <c r="G50" s="44"/>
      <c r="H50" s="49"/>
    </row>
    <row r="51" spans="1:8" ht="15">
      <c r="A51" s="45"/>
      <c r="B51" s="44"/>
      <c r="C51" s="44"/>
      <c r="D51" s="49"/>
      <c r="E51" s="49"/>
      <c r="F51" s="44"/>
      <c r="G51" s="44"/>
      <c r="H51" s="49"/>
    </row>
    <row r="52" spans="1:9" ht="15.75">
      <c r="A52" s="33"/>
      <c r="B52" s="34">
        <v>1</v>
      </c>
      <c r="C52" s="36">
        <v>2</v>
      </c>
      <c r="D52" s="36">
        <v>3</v>
      </c>
      <c r="E52" s="36">
        <v>4</v>
      </c>
      <c r="F52" s="37">
        <v>5</v>
      </c>
      <c r="G52" s="37">
        <v>6</v>
      </c>
      <c r="H52" s="37">
        <v>7</v>
      </c>
      <c r="I52" s="37">
        <v>8</v>
      </c>
    </row>
    <row r="53" spans="1:9" ht="15">
      <c r="A53" s="33" t="s">
        <v>56</v>
      </c>
      <c r="B53" s="33">
        <v>0</v>
      </c>
      <c r="C53" s="33">
        <v>53861</v>
      </c>
      <c r="D53" s="39">
        <f>(B53-C53)</f>
        <v>-53861</v>
      </c>
      <c r="E53" s="40">
        <f aca="true" t="shared" si="4" ref="E53:E75">(D53/12*9)</f>
        <v>-40395.75</v>
      </c>
      <c r="F53" s="41">
        <v>703</v>
      </c>
      <c r="G53" s="42">
        <v>28762</v>
      </c>
      <c r="H53" s="39">
        <f aca="true" t="shared" si="5" ref="H53:H73">(F53-G53)</f>
        <v>-28059</v>
      </c>
      <c r="I53" s="43">
        <f aca="true" t="shared" si="6" ref="I53:I75">(H53-E53)</f>
        <v>12336.75</v>
      </c>
    </row>
    <row r="54" spans="1:9" ht="15">
      <c r="A54" s="33" t="s">
        <v>82</v>
      </c>
      <c r="B54" s="33">
        <v>0</v>
      </c>
      <c r="C54" s="33">
        <v>0</v>
      </c>
      <c r="D54" s="33">
        <v>0</v>
      </c>
      <c r="E54" s="40">
        <f t="shared" si="4"/>
        <v>0</v>
      </c>
      <c r="F54" s="41">
        <v>3003</v>
      </c>
      <c r="G54" s="42">
        <v>21280</v>
      </c>
      <c r="H54" s="39">
        <f t="shared" si="5"/>
        <v>-18277</v>
      </c>
      <c r="I54" s="43">
        <f t="shared" si="6"/>
        <v>-18277</v>
      </c>
    </row>
    <row r="55" spans="1:9" ht="15">
      <c r="A55" s="33" t="s">
        <v>57</v>
      </c>
      <c r="B55" s="39">
        <v>0</v>
      </c>
      <c r="C55" s="33">
        <v>80539</v>
      </c>
      <c r="D55" s="39">
        <f aca="true" t="shared" si="7" ref="D55:D73">(B55-C55)</f>
        <v>-80539</v>
      </c>
      <c r="E55" s="40">
        <f t="shared" si="4"/>
        <v>-60404.25</v>
      </c>
      <c r="F55" s="41">
        <v>508</v>
      </c>
      <c r="G55" s="42">
        <v>54220</v>
      </c>
      <c r="H55" s="39">
        <f t="shared" si="5"/>
        <v>-53712</v>
      </c>
      <c r="I55" s="43">
        <f t="shared" si="6"/>
        <v>6692.25</v>
      </c>
    </row>
    <row r="56" spans="1:9" ht="15">
      <c r="A56" s="33" t="s">
        <v>58</v>
      </c>
      <c r="B56" s="33">
        <v>1300</v>
      </c>
      <c r="C56" s="33">
        <v>53338</v>
      </c>
      <c r="D56" s="39">
        <f t="shared" si="7"/>
        <v>-52038</v>
      </c>
      <c r="E56" s="40">
        <f t="shared" si="4"/>
        <v>-39028.5</v>
      </c>
      <c r="F56" s="41">
        <v>25330</v>
      </c>
      <c r="G56" s="42">
        <v>49209</v>
      </c>
      <c r="H56" s="39">
        <f t="shared" si="5"/>
        <v>-23879</v>
      </c>
      <c r="I56" s="43">
        <f t="shared" si="6"/>
        <v>15149.5</v>
      </c>
    </row>
    <row r="57" spans="1:9" ht="15">
      <c r="A57" s="33" t="s">
        <v>59</v>
      </c>
      <c r="B57" s="33">
        <v>1035</v>
      </c>
      <c r="C57" s="33">
        <v>251059</v>
      </c>
      <c r="D57" s="39">
        <f t="shared" si="7"/>
        <v>-250024</v>
      </c>
      <c r="E57" s="40">
        <f t="shared" si="4"/>
        <v>-187518</v>
      </c>
      <c r="F57" s="41">
        <v>1835</v>
      </c>
      <c r="G57" s="42">
        <v>143208</v>
      </c>
      <c r="H57" s="39">
        <f t="shared" si="5"/>
        <v>-141373</v>
      </c>
      <c r="I57" s="43">
        <f t="shared" si="6"/>
        <v>46145</v>
      </c>
    </row>
    <row r="58" spans="1:9" ht="15">
      <c r="A58" s="33" t="s">
        <v>60</v>
      </c>
      <c r="B58" s="39">
        <v>0</v>
      </c>
      <c r="C58" s="33">
        <v>31140</v>
      </c>
      <c r="D58" s="39">
        <f t="shared" si="7"/>
        <v>-31140</v>
      </c>
      <c r="E58" s="40">
        <f t="shared" si="4"/>
        <v>-23355</v>
      </c>
      <c r="F58" s="41">
        <v>10926</v>
      </c>
      <c r="G58" s="42">
        <v>21944</v>
      </c>
      <c r="H58" s="39">
        <f t="shared" si="5"/>
        <v>-11018</v>
      </c>
      <c r="I58" s="43">
        <f t="shared" si="6"/>
        <v>12337</v>
      </c>
    </row>
    <row r="59" spans="1:9" ht="15">
      <c r="A59" s="33" t="s">
        <v>61</v>
      </c>
      <c r="B59" s="33">
        <v>25000</v>
      </c>
      <c r="C59" s="33">
        <v>464009</v>
      </c>
      <c r="D59" s="39">
        <f t="shared" si="7"/>
        <v>-439009</v>
      </c>
      <c r="E59" s="40">
        <f t="shared" si="4"/>
        <v>-329256.75</v>
      </c>
      <c r="F59" s="41">
        <v>250921</v>
      </c>
      <c r="G59" s="42">
        <v>372437</v>
      </c>
      <c r="H59" s="39">
        <f t="shared" si="5"/>
        <v>-121516</v>
      </c>
      <c r="I59" s="43">
        <f t="shared" si="6"/>
        <v>207740.75</v>
      </c>
    </row>
    <row r="60" spans="1:9" ht="15">
      <c r="A60" s="33" t="s">
        <v>62</v>
      </c>
      <c r="B60" s="33">
        <v>1011500</v>
      </c>
      <c r="C60" s="33">
        <v>23639240</v>
      </c>
      <c r="D60" s="39">
        <f t="shared" si="7"/>
        <v>-22627740</v>
      </c>
      <c r="E60" s="40">
        <f t="shared" si="4"/>
        <v>-16970805</v>
      </c>
      <c r="F60" s="41">
        <v>1128163</v>
      </c>
      <c r="G60" s="42">
        <v>19975760</v>
      </c>
      <c r="H60" s="39">
        <f t="shared" si="5"/>
        <v>-18847597</v>
      </c>
      <c r="I60" s="43">
        <f t="shared" si="6"/>
        <v>-1876792</v>
      </c>
    </row>
    <row r="61" spans="1:9" ht="15">
      <c r="A61" s="33" t="s">
        <v>63</v>
      </c>
      <c r="B61" s="33">
        <v>176658897</v>
      </c>
      <c r="C61" s="33">
        <v>15541293</v>
      </c>
      <c r="D61" s="39">
        <f t="shared" si="7"/>
        <v>161117604</v>
      </c>
      <c r="E61" s="40">
        <f t="shared" si="4"/>
        <v>120838203</v>
      </c>
      <c r="F61" s="41">
        <v>136300999</v>
      </c>
      <c r="G61" s="42">
        <v>13844808</v>
      </c>
      <c r="H61" s="39">
        <f t="shared" si="5"/>
        <v>122456191</v>
      </c>
      <c r="I61" s="43">
        <f t="shared" si="6"/>
        <v>1617988</v>
      </c>
    </row>
    <row r="62" spans="1:9" ht="15">
      <c r="A62" s="33" t="s">
        <v>64</v>
      </c>
      <c r="B62" s="33">
        <v>9288</v>
      </c>
      <c r="C62" s="33">
        <v>878143</v>
      </c>
      <c r="D62" s="39">
        <f t="shared" si="7"/>
        <v>-868855</v>
      </c>
      <c r="E62" s="40">
        <f t="shared" si="4"/>
        <v>-651641.25</v>
      </c>
      <c r="F62" s="41">
        <v>37735</v>
      </c>
      <c r="G62" s="42">
        <v>609906</v>
      </c>
      <c r="H62" s="39">
        <f t="shared" si="5"/>
        <v>-572171</v>
      </c>
      <c r="I62" s="43">
        <f t="shared" si="6"/>
        <v>79470.25</v>
      </c>
    </row>
    <row r="63" spans="1:9" ht="15">
      <c r="A63" s="33" t="s">
        <v>65</v>
      </c>
      <c r="B63" s="39">
        <v>0</v>
      </c>
      <c r="C63" s="33">
        <v>251100</v>
      </c>
      <c r="D63" s="39">
        <f t="shared" si="7"/>
        <v>-251100</v>
      </c>
      <c r="E63" s="40">
        <f t="shared" si="4"/>
        <v>-188325</v>
      </c>
      <c r="F63" s="41">
        <f>(L63)</f>
        <v>0</v>
      </c>
      <c r="G63" s="42">
        <v>168791</v>
      </c>
      <c r="H63" s="39">
        <f t="shared" si="5"/>
        <v>-168791</v>
      </c>
      <c r="I63" s="43">
        <f t="shared" si="6"/>
        <v>19534</v>
      </c>
    </row>
    <row r="64" spans="1:9" ht="15">
      <c r="A64" s="33" t="s">
        <v>66</v>
      </c>
      <c r="B64" s="39">
        <v>0</v>
      </c>
      <c r="C64" s="33">
        <v>259200</v>
      </c>
      <c r="D64" s="39">
        <f t="shared" si="7"/>
        <v>-259200</v>
      </c>
      <c r="E64" s="40">
        <f t="shared" si="4"/>
        <v>-194400</v>
      </c>
      <c r="F64" s="41">
        <f>(L64)</f>
        <v>0</v>
      </c>
      <c r="G64" s="42">
        <v>192367</v>
      </c>
      <c r="H64" s="39">
        <f t="shared" si="5"/>
        <v>-192367</v>
      </c>
      <c r="I64" s="43">
        <f t="shared" si="6"/>
        <v>2033</v>
      </c>
    </row>
    <row r="65" spans="1:9" ht="15">
      <c r="A65" s="33" t="s">
        <v>67</v>
      </c>
      <c r="B65" s="39">
        <v>0</v>
      </c>
      <c r="C65" s="33">
        <v>47820</v>
      </c>
      <c r="D65" s="39">
        <f t="shared" si="7"/>
        <v>-47820</v>
      </c>
      <c r="E65" s="40">
        <f t="shared" si="4"/>
        <v>-35865</v>
      </c>
      <c r="F65" s="41">
        <f>(L65)</f>
        <v>0</v>
      </c>
      <c r="G65" s="42">
        <v>34272</v>
      </c>
      <c r="H65" s="39">
        <f t="shared" si="5"/>
        <v>-34272</v>
      </c>
      <c r="I65" s="43">
        <f t="shared" si="6"/>
        <v>1593</v>
      </c>
    </row>
    <row r="66" spans="1:9" ht="15">
      <c r="A66" s="33" t="s">
        <v>68</v>
      </c>
      <c r="B66" s="33">
        <v>77938</v>
      </c>
      <c r="C66" s="33">
        <v>4805953</v>
      </c>
      <c r="D66" s="39">
        <f t="shared" si="7"/>
        <v>-4728015</v>
      </c>
      <c r="E66" s="40">
        <f t="shared" si="4"/>
        <v>-3546011.25</v>
      </c>
      <c r="F66" s="41">
        <v>145230</v>
      </c>
      <c r="G66" s="42">
        <v>3391552</v>
      </c>
      <c r="H66" s="39">
        <f t="shared" si="5"/>
        <v>-3246322</v>
      </c>
      <c r="I66" s="43">
        <f t="shared" si="6"/>
        <v>299689.25</v>
      </c>
    </row>
    <row r="67" spans="1:9" ht="15">
      <c r="A67" s="33" t="s">
        <v>69</v>
      </c>
      <c r="B67" s="33">
        <v>97289</v>
      </c>
      <c r="C67" s="33">
        <v>4859645</v>
      </c>
      <c r="D67" s="39">
        <f t="shared" si="7"/>
        <v>-4762356</v>
      </c>
      <c r="E67" s="40">
        <f t="shared" si="4"/>
        <v>-3571767</v>
      </c>
      <c r="F67" s="41">
        <v>159290</v>
      </c>
      <c r="G67" s="42">
        <v>3738649</v>
      </c>
      <c r="H67" s="39">
        <f t="shared" si="5"/>
        <v>-3579359</v>
      </c>
      <c r="I67" s="43">
        <f t="shared" si="6"/>
        <v>-7592</v>
      </c>
    </row>
    <row r="68" spans="1:9" ht="15">
      <c r="A68" s="33" t="s">
        <v>70</v>
      </c>
      <c r="B68" s="33">
        <v>102781</v>
      </c>
      <c r="C68" s="33">
        <v>5213504</v>
      </c>
      <c r="D68" s="39">
        <f t="shared" si="7"/>
        <v>-5110723</v>
      </c>
      <c r="E68" s="40">
        <f t="shared" si="4"/>
        <v>-3833042.25</v>
      </c>
      <c r="F68" s="41">
        <v>187510</v>
      </c>
      <c r="G68" s="42">
        <v>3937717</v>
      </c>
      <c r="H68" s="39">
        <f t="shared" si="5"/>
        <v>-3750207</v>
      </c>
      <c r="I68" s="43">
        <f t="shared" si="6"/>
        <v>82835.25</v>
      </c>
    </row>
    <row r="69" spans="1:9" ht="15">
      <c r="A69" s="33" t="s">
        <v>71</v>
      </c>
      <c r="B69" s="33">
        <v>129000</v>
      </c>
      <c r="C69" s="33">
        <v>6450020</v>
      </c>
      <c r="D69" s="39">
        <f t="shared" si="7"/>
        <v>-6321020</v>
      </c>
      <c r="E69" s="40">
        <f t="shared" si="4"/>
        <v>-4740765</v>
      </c>
      <c r="F69" s="41">
        <v>179891</v>
      </c>
      <c r="G69" s="42">
        <v>4876728</v>
      </c>
      <c r="H69" s="39">
        <f t="shared" si="5"/>
        <v>-4696837</v>
      </c>
      <c r="I69" s="43">
        <f t="shared" si="6"/>
        <v>43928</v>
      </c>
    </row>
    <row r="70" spans="1:9" ht="15">
      <c r="A70" s="33" t="s">
        <v>72</v>
      </c>
      <c r="B70" s="33">
        <v>99722</v>
      </c>
      <c r="C70" s="33">
        <v>6335803</v>
      </c>
      <c r="D70" s="39">
        <f t="shared" si="7"/>
        <v>-6236081</v>
      </c>
      <c r="E70" s="40">
        <f t="shared" si="4"/>
        <v>-4677060.75</v>
      </c>
      <c r="F70" s="41">
        <v>211452</v>
      </c>
      <c r="G70" s="42">
        <v>4812026</v>
      </c>
      <c r="H70" s="39">
        <f t="shared" si="5"/>
        <v>-4600574</v>
      </c>
      <c r="I70" s="43">
        <f t="shared" si="6"/>
        <v>76486.75</v>
      </c>
    </row>
    <row r="71" spans="1:9" ht="15">
      <c r="A71" s="33" t="s">
        <v>73</v>
      </c>
      <c r="B71" s="33">
        <v>109332</v>
      </c>
      <c r="C71" s="33">
        <v>6762563</v>
      </c>
      <c r="D71" s="39">
        <f t="shared" si="7"/>
        <v>-6653231</v>
      </c>
      <c r="E71" s="40">
        <f t="shared" si="4"/>
        <v>-4989923.25</v>
      </c>
      <c r="F71" s="41">
        <v>197264</v>
      </c>
      <c r="G71" s="42">
        <v>5153300</v>
      </c>
      <c r="H71" s="39">
        <f t="shared" si="5"/>
        <v>-4956036</v>
      </c>
      <c r="I71" s="43">
        <f t="shared" si="6"/>
        <v>33887.25</v>
      </c>
    </row>
    <row r="72" spans="1:9" ht="15">
      <c r="A72" s="33" t="s">
        <v>74</v>
      </c>
      <c r="B72" s="33">
        <v>122195</v>
      </c>
      <c r="C72" s="33">
        <v>8051914</v>
      </c>
      <c r="D72" s="39">
        <f t="shared" si="7"/>
        <v>-7929719</v>
      </c>
      <c r="E72" s="40">
        <f t="shared" si="4"/>
        <v>-5947289.25</v>
      </c>
      <c r="F72" s="41">
        <v>256861</v>
      </c>
      <c r="G72" s="42">
        <v>6374842</v>
      </c>
      <c r="H72" s="39">
        <f t="shared" si="5"/>
        <v>-6117981</v>
      </c>
      <c r="I72" s="43">
        <f t="shared" si="6"/>
        <v>-170691.75</v>
      </c>
    </row>
    <row r="73" spans="1:9" ht="15">
      <c r="A73" s="33" t="s">
        <v>75</v>
      </c>
      <c r="B73" s="33">
        <v>115005</v>
      </c>
      <c r="C73" s="33">
        <v>8061977</v>
      </c>
      <c r="D73" s="39">
        <f t="shared" si="7"/>
        <v>-7946972</v>
      </c>
      <c r="E73" s="40">
        <f t="shared" si="4"/>
        <v>-5960229</v>
      </c>
      <c r="F73" s="41">
        <v>241596</v>
      </c>
      <c r="G73" s="42">
        <v>6184576</v>
      </c>
      <c r="H73" s="39">
        <f t="shared" si="5"/>
        <v>-5942980</v>
      </c>
      <c r="I73" s="43">
        <f t="shared" si="6"/>
        <v>17249</v>
      </c>
    </row>
    <row r="74" spans="1:9" ht="15">
      <c r="A74" s="55" t="s">
        <v>76</v>
      </c>
      <c r="B74" s="56">
        <f>(B19+B20+B21+B22+B23+B24+B25+B26+B27+B28+B29+B30+B31+B32+B33+B34+B35+B36+B37+B38+B39+B40+B41+B42+B43+B53+B54+B55+B56+B57+B58+B59+B60+B61+B62+B63+B64+B65+B66+B67+B68+B69+B70+B71+B72+B73)</f>
        <v>180569683</v>
      </c>
      <c r="C74" s="56">
        <f>(C19+C20+C21+C22+C23+C24+C25+C26+C27+C28+C29+C30+C31+C32+C33+C34+C35+C36+C37+C38+C39+C40+C41+C42+C43+C53+C54+C55+C56+C57+C58+C59+C60+C61+C62+C63+C64+C65+C66+C67+C68+C69+C70+C71+C72+C73)</f>
        <v>217764568</v>
      </c>
      <c r="D74" s="56">
        <f>(D19+D20+D21+D22+D23+D24+D25+D26+D27+D28+D29+D30+D31+D32+D33+D34+D35+D36+D37+D38+D39+D40+D41+D42+D43+D53+D54+D55+D56+D57+D58+D59+D60+D61+D62+D63+D64+D65+D66+D67+D68+D69+D70+D71+D72+D73)</f>
        <v>-37194885</v>
      </c>
      <c r="E74" s="55">
        <f t="shared" si="4"/>
        <v>-27896163.75</v>
      </c>
      <c r="F74" s="56">
        <f>(F19+F20+F21+F22+F23+F24+F25+F26+F27+F28+F29+F30+F31+F32+F33+F34+F35+F36+F37+F38+F39+F40+F41+F42+F43+F53+F54+F55+F56+F57+F58+F59+F60+F61+F62+F63+F64+F65+F66+F67+F68+F69+F70+F71+F72+F73)</f>
        <v>151751858</v>
      </c>
      <c r="G74" s="56">
        <f>(G19+G20+G21+G22+G23+G24+G25+G26+G27+G28+G29+G30+G31+G32+G33+G34+G35+G36+G37+G38+G39+G40+G41+G42+G43+G53+G54+G55+G56+G57+G58+G59+G60+G61+G62+G63+G64+G65+G66+G67+G68+G69+G70+G71+G72+G73)</f>
        <v>174629754</v>
      </c>
      <c r="H74" s="56">
        <f>(H19+H20+H21+H22+H23+H24+H25+H26+H27+H28+H29+H30+H31+H32+H33+H34+H35+H36+H37+H38+H39+H40+H41+H42+H43+H53+H54+H55+H56+H57+H58+H59+H60+H61+H62+H63+H64+H65+H66+H67+H68+H69+H70+H71+H72+H73)</f>
        <v>-22877896</v>
      </c>
      <c r="I74" s="56">
        <f t="shared" si="6"/>
        <v>5018267.75</v>
      </c>
    </row>
    <row r="75" spans="1:9" ht="15">
      <c r="A75" s="59" t="s">
        <v>77</v>
      </c>
      <c r="B75" s="57">
        <f>(B66+B67+B68+B69+B70+B71+B72+B73)</f>
        <v>853262</v>
      </c>
      <c r="C75" s="57">
        <f>(C66+C67+C68+C69+C70+C71+C72+C73)</f>
        <v>50541379</v>
      </c>
      <c r="D75" s="57">
        <f>(B75-C75)</f>
        <v>-49688117</v>
      </c>
      <c r="E75" s="55">
        <f t="shared" si="4"/>
        <v>-37266087.75</v>
      </c>
      <c r="F75" s="57">
        <f>(F66+F67+F68+F69+F70+F71+F72+F73)</f>
        <v>1579094</v>
      </c>
      <c r="G75" s="57">
        <f>(G66+G67+G68+G69+G70+G71+G72+G73)</f>
        <v>38469390</v>
      </c>
      <c r="H75" s="57">
        <f>(F75-G75)</f>
        <v>-36890296</v>
      </c>
      <c r="I75" s="56">
        <f t="shared" si="6"/>
        <v>375791.75</v>
      </c>
    </row>
    <row r="76" spans="1:5" ht="15">
      <c r="A76" s="1"/>
      <c r="B76" s="1"/>
      <c r="C76" s="1"/>
      <c r="D76" s="1"/>
      <c r="E76" s="50"/>
    </row>
  </sheetData>
  <printOptions/>
  <pageMargins left="0.5" right="0.63" top="0.5" bottom="0.63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2001-10-23T09:02:17Z</dcterms:created>
  <dcterms:modified xsi:type="dcterms:W3CDTF">2001-10-23T09:02:17Z</dcterms:modified>
  <cp:category/>
  <cp:version/>
  <cp:contentType/>
  <cp:contentStatus/>
</cp:coreProperties>
</file>