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60" windowWidth="12120" windowHeight="9045" activeTab="0"/>
  </bookViews>
  <sheets>
    <sheet name="Plán.obd.2004-20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Jassova.Adriana</author>
  </authors>
  <commentList>
    <comment ref="C2" authorId="0">
      <text>
        <r>
          <rPr>
            <b/>
            <sz val="8"/>
            <rFont val="Tahoma"/>
            <family val="0"/>
          </rPr>
          <t>Jassova.Adriana:</t>
        </r>
        <r>
          <rPr>
            <sz val="8"/>
            <rFont val="Tahoma"/>
            <family val="0"/>
          </rPr>
          <t xml:space="preserve">
celkové oprávnené náklady schválené na projekt</t>
        </r>
      </text>
    </comment>
    <comment ref="D2" authorId="0">
      <text>
        <r>
          <rPr>
            <b/>
            <sz val="8"/>
            <rFont val="Tahoma"/>
            <family val="0"/>
          </rPr>
          <t>Jassova.Adriana:</t>
        </r>
        <r>
          <rPr>
            <sz val="8"/>
            <rFont val="Tahoma"/>
            <family val="0"/>
          </rPr>
          <t xml:space="preserve">
Pôvodne uzatovorený kontrakt</t>
        </r>
      </text>
    </comment>
    <comment ref="E2" authorId="0">
      <text>
        <r>
          <rPr>
            <b/>
            <sz val="8"/>
            <rFont val="Tahoma"/>
            <family val="0"/>
          </rPr>
          <t>Jassova.Adriana:</t>
        </r>
        <r>
          <rPr>
            <sz val="8"/>
            <rFont val="Tahoma"/>
            <family val="0"/>
          </rPr>
          <t xml:space="preserve">
Dodatky +Zmenové listy</t>
        </r>
      </text>
    </comment>
  </commentList>
</comments>
</file>

<file path=xl/sharedStrings.xml><?xml version="1.0" encoding="utf-8"?>
<sst xmlns="http://schemas.openxmlformats.org/spreadsheetml/2006/main" count="100" uniqueCount="65">
  <si>
    <t>Poznámka</t>
  </si>
  <si>
    <t>KF</t>
  </si>
  <si>
    <t>Projekt</t>
  </si>
  <si>
    <t>Alokácia</t>
  </si>
  <si>
    <t>Kontraho-vanie</t>
  </si>
  <si>
    <t>Kontrahované + príp. Dodatky k uzatvoreným zmluvám</t>
  </si>
  <si>
    <t>Začiatok
realizácie</t>
  </si>
  <si>
    <t>Koniec
realizácie</t>
  </si>
  <si>
    <t xml:space="preserve">Momentálny stav projektu </t>
  </si>
  <si>
    <t>ČERPANIE k 31.12.2006</t>
  </si>
  <si>
    <t>ŽSR, Modernizácia železničnej trate Piešťany - Nové Mesto nad Váhom</t>
  </si>
  <si>
    <t>03/06</t>
  </si>
  <si>
    <t>12/08</t>
  </si>
  <si>
    <t>V realizácii.</t>
  </si>
  <si>
    <r>
      <t>Zmluva na práce</t>
    </r>
    <r>
      <rPr>
        <sz val="8"/>
        <rFont val="Arial"/>
        <family val="2"/>
      </rPr>
      <t xml:space="preserve"> bola podpísaná na vyššiu sumu ako boli schválené finančné prostriedky z EK, na základe prísľubu MDPT SR na riešenie dofinancovania projektu zo štátneho rozpočtu.(Dôvodom vyššej ceny je zmena cenovej úrovne a kurzových rozdielov pri časovom posune výberu zhotoviteľa verejnou súťažou). K zmluve bol podpísaný jeden dodatok, ktorý spresňuje výklad zmluvných podmienok. </t>
    </r>
    <r>
      <rPr>
        <b/>
        <sz val="8"/>
        <rFont val="Arial"/>
        <family val="2"/>
      </rPr>
      <t xml:space="preserve">K zmluve na služby ( výkon funkcie FIDIC inžiniera) </t>
    </r>
    <r>
      <rPr>
        <sz val="8"/>
        <rFont val="Arial"/>
        <family val="2"/>
      </rPr>
      <t>bol uzavretý jeden dodatok z dôvodu upresnenia indexácie.</t>
    </r>
  </si>
  <si>
    <t>KF (74%)</t>
  </si>
  <si>
    <t>ŠR (26%)</t>
  </si>
  <si>
    <t>úver (iné zdroje)</t>
  </si>
  <si>
    <t>ŠR (25%)</t>
  </si>
  <si>
    <t>ŽSR, Modernizácia trate Bratislava Rača – Trnava (úsek Šenkvice – Cífer a stanice Rača – Trnava)</t>
  </si>
  <si>
    <t>06/04</t>
  </si>
  <si>
    <t>12/07</t>
  </si>
  <si>
    <t>ISPA (50%)</t>
  </si>
  <si>
    <t>ŠR (50%)</t>
  </si>
  <si>
    <t>ŽSR, Modernizácia žel. trate Trnava -Nové Mesto/V (úsek Trnava-Piešťany)</t>
  </si>
  <si>
    <t>10/04</t>
  </si>
  <si>
    <t>11/07</t>
  </si>
  <si>
    <r>
      <t>Zmluva na práce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 xml:space="preserve">bola podpísaná na vyššiu sumu, ako boli schválené finančné prostriedky z EK na základe prísľubu MF SR, na riešenie dofinancovania projektu zo štátneho rozpočtu.(veľký časový odstup od doby podania žiadosti po podpísaní zmluvy so zhotoviteľom a vypracovania realizačných projektov). Pri porovnaní dokumentácie pre súťažný návrh a realizačného projektu vznikli rozdiely z titulu zmien zákonov a noriem ako aj z titulu naviac prác. Rozdiely sú premietnuté do zmenových listov. K zmluve bolo schválených 29 zmenových listov z vyššie uvedených dôvodov ako aj z titulu indexácie. </t>
    </r>
    <r>
      <rPr>
        <b/>
        <sz val="7"/>
        <rFont val="Arial"/>
        <family val="2"/>
      </rPr>
      <t>K zmluve na služby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(FIDIC inžinier) boli vypracované 3 dodatky – dôvodom blo prerozdelenie odpracovných hodín medzi dlhodobými a krátkodobými expertami bez navýšenia ceny.</t>
    </r>
  </si>
  <si>
    <t>ISPA (34,81%)</t>
  </si>
  <si>
    <t>ŠR (65,19%)</t>
  </si>
  <si>
    <t>ŽSR, Zvolen - B.Bystrica, elektrifikácia trate</t>
  </si>
  <si>
    <t>11/04</t>
  </si>
  <si>
    <t>03/07</t>
  </si>
  <si>
    <t xml:space="preserve">K zmluve č. 428/004-O181-SF bol podpísaný dodatok č. 1, ktorým sa upravuje termín ukončenia projektu z titulu prebiehajúcej skúšobnej prevádzky a schválených 8 zmenových listov. Príčiny zmien: zmeny v projektovej dokumentácie, zmena legislatívy, nová požiadavka. </t>
  </si>
  <si>
    <t>ERDF (75%)</t>
  </si>
  <si>
    <t>ŽSR, Žst. Prešov - peronizácia</t>
  </si>
  <si>
    <t>K zmluve o dielo č. O240/ŠF/114101 00004 boli uzavrete 2 dodatky, z ktorých dodatok č. 1 upravuje  právomoci a povinnosti stavebného dozora,  dodatok č. 2 rieši doplnenie koeficientu (n) - spojovacích materiálov o položky potrebné k indexácii.</t>
  </si>
  <si>
    <t>ŽSR, Žst. Poprad - Tatry, výstavba podchodov a nástupísk</t>
  </si>
  <si>
    <t>04/06</t>
  </si>
  <si>
    <t>08/07</t>
  </si>
  <si>
    <t>Bola podpísaná zmluva o dielo č. O240/SF/11410100003. K zmluve neboli podpísané žiadne dodatky ani zmenové listy.</t>
  </si>
  <si>
    <t>Modernizácia trate Žilina - Košice, úsek trate Liptovský Mikuláš - Poprad-Tatry (mimo), projektová príprava</t>
  </si>
  <si>
    <t>07/06</t>
  </si>
  <si>
    <t>08/08</t>
  </si>
  <si>
    <t>Modernizácia trate Žilina - Košice, úsek trate Poprad-Tatry (mimo) - Krompachy, projektová príprava</t>
  </si>
  <si>
    <t>09/07</t>
  </si>
  <si>
    <t>Modernizácia trate Žilina - Košice, úsek trate Krompachy (mimo) - Kysak, projektová príprava</t>
  </si>
  <si>
    <t>Modernizácia trate Žilina - Košice, úsek trate Kysak (mimo) - Košice, projektová príprava</t>
  </si>
  <si>
    <t>Dofinanc.</t>
  </si>
  <si>
    <t>ISPA</t>
  </si>
  <si>
    <t>ERDF</t>
  </si>
  <si>
    <t>pož.</t>
  </si>
  <si>
    <t>limit MDPT</t>
  </si>
  <si>
    <t>tis.sk</t>
  </si>
  <si>
    <t>Spolu ISPA</t>
  </si>
  <si>
    <t>Spolu ŠR spolufin.</t>
  </si>
  <si>
    <t>Spolu úver (iné zdroje)</t>
  </si>
  <si>
    <t>spolu KF</t>
  </si>
  <si>
    <t>Spolu ŠF spolufin</t>
  </si>
  <si>
    <t>spolu úver (iné zdroje)</t>
  </si>
  <si>
    <t>Spolu ERDF</t>
  </si>
  <si>
    <t>Rezerva z limitov pre ŽSR</t>
  </si>
  <si>
    <t xml:space="preserve">Pozn. V stĺpci C, D, E bol pre ISPA použitý kurz 1 EUR = 38 SKK. V stĺpci K a M bol pre ISPA použitý kurz na prepočet potreby v roku 2007 a v roku 2008 1 EUR=34 SKK, je to v súlade s materiálom, rozpis rozpočtu na roky 2008-2010 </t>
  </si>
  <si>
    <r>
      <t xml:space="preserve"> Zmluva na práce</t>
    </r>
    <r>
      <rPr>
        <sz val="7"/>
        <rFont val="Arial"/>
        <family val="0"/>
      </rPr>
      <t xml:space="preserve"> bola podpísaná na vyššiu sumu, ako boli schválené finančné prostriedky z EK na základe prísľubu MF SR, na riešenie dofinancovania projektu zo štátneho rozpočtu.(veľký časový odstup od doby podania žiadosti po podpísaní zmluvy so zhotoviteľom a vypracovania realizačných projektov). Pri porovnaní dokumentácie pre súťažný návrh a realizačného projektu vznikli rozdiely z titulu zmien zákonov a noriem ako aj z titulu naviac prác. Rozdiely sú premietnuté do zmenových listov. K zmluve bolo schválených 5 zmenových listov z vyššie uvedených dôvodov ako aj z titulu indexácie.</t>
    </r>
    <r>
      <rPr>
        <b/>
        <sz val="7"/>
        <rFont val="Arial"/>
        <family val="2"/>
      </rPr>
      <t xml:space="preserve">K zmluve na služby </t>
    </r>
    <r>
      <rPr>
        <sz val="7"/>
        <rFont val="Arial"/>
        <family val="0"/>
      </rPr>
      <t xml:space="preserve">( konzultant pre FIDIC inžiniera) boli vypracované dva dodatky – riešili personálne otázky zloženia konzultačného tímu. </t>
    </r>
  </si>
  <si>
    <t>Projekty financované z fondov EU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</si>
</sst>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sz val="8"/>
      <color indexed="38"/>
      <name val="Arial"/>
      <family val="2"/>
    </font>
    <font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8"/>
      <color indexed="10"/>
      <name val="Arial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horizontal="centerContinuous" vertical="center" wrapText="1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Continuous" vertical="center" wrapText="1"/>
      <protection/>
    </xf>
    <xf numFmtId="0" fontId="0" fillId="2" borderId="1" xfId="0" applyFill="1" applyBorder="1" applyAlignment="1">
      <alignment vertical="center" textRotation="90"/>
    </xf>
    <xf numFmtId="3" fontId="6" fillId="2" borderId="11" xfId="20" applyNumberFormat="1" applyFont="1" applyFill="1" applyBorder="1">
      <alignment/>
      <protection/>
    </xf>
    <xf numFmtId="4" fontId="6" fillId="2" borderId="1" xfId="20" applyNumberFormat="1" applyFont="1" applyFill="1" applyBorder="1">
      <alignment/>
      <protection/>
    </xf>
    <xf numFmtId="4" fontId="6" fillId="2" borderId="1" xfId="20" applyNumberFormat="1" applyFont="1" applyFill="1" applyBorder="1">
      <alignment/>
      <protection/>
    </xf>
    <xf numFmtId="0" fontId="9" fillId="2" borderId="12" xfId="20" applyFont="1" applyFill="1" applyBorder="1" applyAlignment="1">
      <alignment horizontal="left" vertical="center" wrapText="1"/>
      <protection/>
    </xf>
    <xf numFmtId="3" fontId="9" fillId="2" borderId="11" xfId="20" applyNumberFormat="1" applyFont="1" applyFill="1" applyBorder="1">
      <alignment/>
      <protection/>
    </xf>
    <xf numFmtId="3" fontId="9" fillId="2" borderId="13" xfId="20" applyNumberFormat="1" applyFont="1" applyFill="1" applyBorder="1">
      <alignment/>
      <protection/>
    </xf>
    <xf numFmtId="3" fontId="9" fillId="2" borderId="11" xfId="20" applyNumberFormat="1" applyFont="1" applyFill="1" applyBorder="1">
      <alignment/>
      <protection/>
    </xf>
    <xf numFmtId="3" fontId="5" fillId="2" borderId="13" xfId="20" applyNumberFormat="1" applyFont="1" applyFill="1" applyBorder="1">
      <alignment/>
      <protection/>
    </xf>
    <xf numFmtId="4" fontId="5" fillId="2" borderId="13" xfId="20" applyNumberFormat="1" applyFont="1" applyFill="1" applyBorder="1">
      <alignment/>
      <protection/>
    </xf>
    <xf numFmtId="4" fontId="5" fillId="2" borderId="1" xfId="20" applyNumberFormat="1" applyFont="1" applyFill="1" applyBorder="1">
      <alignment/>
      <protection/>
    </xf>
    <xf numFmtId="3" fontId="9" fillId="2" borderId="14" xfId="20" applyNumberFormat="1" applyFont="1" applyFill="1" applyBorder="1">
      <alignment/>
      <protection/>
    </xf>
    <xf numFmtId="3" fontId="9" fillId="2" borderId="1" xfId="20" applyNumberFormat="1" applyFont="1" applyFill="1" applyBorder="1">
      <alignment/>
      <protection/>
    </xf>
    <xf numFmtId="3" fontId="6" fillId="2" borderId="11" xfId="20" applyNumberFormat="1" applyFont="1" applyFill="1" applyBorder="1">
      <alignment/>
      <protection/>
    </xf>
    <xf numFmtId="3" fontId="6" fillId="2" borderId="14" xfId="20" applyNumberFormat="1" applyFont="1" applyFill="1" applyBorder="1">
      <alignment/>
      <protection/>
    </xf>
    <xf numFmtId="3" fontId="6" fillId="2" borderId="1" xfId="20" applyNumberFormat="1" applyFont="1" applyFill="1" applyBorder="1">
      <alignment/>
      <protection/>
    </xf>
    <xf numFmtId="3" fontId="9" fillId="2" borderId="11" xfId="20" applyNumberFormat="1" applyFont="1" applyFill="1" applyBorder="1">
      <alignment/>
      <protection/>
    </xf>
    <xf numFmtId="3" fontId="9" fillId="2" borderId="2" xfId="20" applyNumberFormat="1" applyFont="1" applyFill="1" applyBorder="1">
      <alignment/>
      <protection/>
    </xf>
    <xf numFmtId="0" fontId="6" fillId="3" borderId="15" xfId="20" applyFont="1" applyFill="1" applyBorder="1" applyAlignment="1">
      <alignment horizontal="left" vertical="center" wrapText="1"/>
      <protection/>
    </xf>
    <xf numFmtId="3" fontId="6" fillId="3" borderId="3" xfId="20" applyNumberFormat="1" applyFont="1" applyFill="1" applyBorder="1">
      <alignment/>
      <protection/>
    </xf>
    <xf numFmtId="0" fontId="9" fillId="3" borderId="12" xfId="20" applyFont="1" applyFill="1" applyBorder="1" applyAlignment="1">
      <alignment horizontal="left" vertical="center" wrapText="1"/>
      <protection/>
    </xf>
    <xf numFmtId="3" fontId="9" fillId="3" borderId="16" xfId="20" applyNumberFormat="1" applyFont="1" applyFill="1" applyBorder="1">
      <alignment/>
      <protection/>
    </xf>
    <xf numFmtId="3" fontId="9" fillId="3" borderId="1" xfId="20" applyNumberFormat="1" applyFont="1" applyFill="1" applyBorder="1">
      <alignment/>
      <protection/>
    </xf>
    <xf numFmtId="3" fontId="9" fillId="3" borderId="12" xfId="20" applyNumberFormat="1" applyFont="1" applyFill="1" applyBorder="1">
      <alignment/>
      <protection/>
    </xf>
    <xf numFmtId="3" fontId="9" fillId="3" borderId="11" xfId="20" applyNumberFormat="1" applyFont="1" applyFill="1" applyBorder="1">
      <alignment/>
      <protection/>
    </xf>
    <xf numFmtId="3" fontId="5" fillId="3" borderId="13" xfId="20" applyNumberFormat="1" applyFont="1" applyFill="1" applyBorder="1">
      <alignment/>
      <protection/>
    </xf>
    <xf numFmtId="4" fontId="5" fillId="3" borderId="13" xfId="20" applyNumberFormat="1" applyFont="1" applyFill="1" applyBorder="1">
      <alignment/>
      <protection/>
    </xf>
    <xf numFmtId="3" fontId="9" fillId="3" borderId="14" xfId="20" applyNumberFormat="1" applyFont="1" applyFill="1" applyBorder="1">
      <alignment/>
      <protection/>
    </xf>
    <xf numFmtId="0" fontId="6" fillId="3" borderId="12" xfId="20" applyFont="1" applyFill="1" applyBorder="1" applyAlignment="1">
      <alignment horizontal="left" vertical="center" wrapText="1"/>
      <protection/>
    </xf>
    <xf numFmtId="3" fontId="6" fillId="3" borderId="16" xfId="20" applyNumberFormat="1" applyFont="1" applyFill="1" applyBorder="1">
      <alignment/>
      <protection/>
    </xf>
    <xf numFmtId="3" fontId="6" fillId="3" borderId="14" xfId="20" applyNumberFormat="1" applyFont="1" applyFill="1" applyBorder="1" applyAlignment="1">
      <alignment horizontal="right"/>
      <protection/>
    </xf>
    <xf numFmtId="3" fontId="6" fillId="3" borderId="11" xfId="20" applyNumberFormat="1" applyFont="1" applyFill="1" applyBorder="1">
      <alignment/>
      <protection/>
    </xf>
    <xf numFmtId="4" fontId="6" fillId="3" borderId="17" xfId="20" applyNumberFormat="1" applyFont="1" applyFill="1" applyBorder="1">
      <alignment/>
      <protection/>
    </xf>
    <xf numFmtId="3" fontId="6" fillId="3" borderId="14" xfId="20" applyNumberFormat="1" applyFont="1" applyFill="1" applyBorder="1">
      <alignment/>
      <protection/>
    </xf>
    <xf numFmtId="3" fontId="6" fillId="3" borderId="17" xfId="20" applyNumberFormat="1" applyFont="1" applyFill="1" applyBorder="1">
      <alignment/>
      <protection/>
    </xf>
    <xf numFmtId="3" fontId="9" fillId="3" borderId="14" xfId="20" applyNumberFormat="1" applyFont="1" applyFill="1" applyBorder="1">
      <alignment/>
      <protection/>
    </xf>
    <xf numFmtId="3" fontId="9" fillId="3" borderId="11" xfId="20" applyNumberFormat="1" applyFont="1" applyFill="1" applyBorder="1">
      <alignment/>
      <protection/>
    </xf>
    <xf numFmtId="3" fontId="9" fillId="3" borderId="14" xfId="20" applyNumberFormat="1" applyFont="1" applyFill="1" applyBorder="1" applyAlignment="1">
      <alignment horizontal="right"/>
      <protection/>
    </xf>
    <xf numFmtId="3" fontId="6" fillId="3" borderId="11" xfId="15" applyNumberFormat="1" applyFont="1" applyFill="1" applyBorder="1" applyAlignment="1">
      <alignment/>
    </xf>
    <xf numFmtId="3" fontId="9" fillId="3" borderId="11" xfId="15" applyNumberFormat="1" applyFont="1" applyFill="1" applyBorder="1" applyAlignment="1">
      <alignment/>
    </xf>
    <xf numFmtId="3" fontId="9" fillId="3" borderId="11" xfId="15" applyNumberFormat="1" applyFont="1" applyFill="1" applyBorder="1" applyAlignment="1">
      <alignment horizontal="right"/>
    </xf>
    <xf numFmtId="3" fontId="6" fillId="3" borderId="17" xfId="20" applyNumberFormat="1" applyFont="1" applyFill="1" applyBorder="1">
      <alignment/>
      <protection/>
    </xf>
    <xf numFmtId="4" fontId="6" fillId="3" borderId="17" xfId="20" applyNumberFormat="1" applyFont="1" applyFill="1" applyBorder="1">
      <alignment/>
      <protection/>
    </xf>
    <xf numFmtId="0" fontId="9" fillId="3" borderId="18" xfId="20" applyFont="1" applyFill="1" applyBorder="1" applyAlignment="1">
      <alignment horizontal="left" vertical="center" wrapText="1"/>
      <protection/>
    </xf>
    <xf numFmtId="3" fontId="9" fillId="3" borderId="4" xfId="20" applyNumberFormat="1" applyFont="1" applyFill="1" applyBorder="1">
      <alignment/>
      <protection/>
    </xf>
    <xf numFmtId="1" fontId="9" fillId="3" borderId="19" xfId="20" applyNumberFormat="1" applyFont="1" applyFill="1" applyBorder="1" applyAlignment="1">
      <alignment horizontal="right"/>
      <protection/>
    </xf>
    <xf numFmtId="3" fontId="9" fillId="3" borderId="4" xfId="20" applyNumberFormat="1" applyFont="1" applyFill="1" applyBorder="1">
      <alignment/>
      <protection/>
    </xf>
    <xf numFmtId="3" fontId="5" fillId="3" borderId="5" xfId="20" applyNumberFormat="1" applyFont="1" applyFill="1" applyBorder="1">
      <alignment/>
      <protection/>
    </xf>
    <xf numFmtId="4" fontId="5" fillId="3" borderId="5" xfId="20" applyNumberFormat="1" applyFont="1" applyFill="1" applyBorder="1">
      <alignment/>
      <protection/>
    </xf>
    <xf numFmtId="0" fontId="6" fillId="3" borderId="20" xfId="20" applyFont="1" applyFill="1" applyBorder="1" applyAlignment="1">
      <alignment horizontal="left" vertical="center" wrapText="1"/>
      <protection/>
    </xf>
    <xf numFmtId="0" fontId="6" fillId="3" borderId="3" xfId="20" applyFont="1" applyFill="1" applyBorder="1" applyAlignment="1">
      <alignment horizontal="right"/>
      <protection/>
    </xf>
    <xf numFmtId="49" fontId="5" fillId="3" borderId="3" xfId="20" applyNumberFormat="1" applyFont="1" applyFill="1" applyBorder="1" applyAlignment="1">
      <alignment horizontal="center" vertical="center"/>
      <protection/>
    </xf>
    <xf numFmtId="49" fontId="5" fillId="3" borderId="3" xfId="20" applyNumberFormat="1" applyFont="1" applyFill="1" applyBorder="1" applyAlignment="1">
      <alignment horizontal="center" vertical="center" wrapText="1"/>
      <protection/>
    </xf>
    <xf numFmtId="3" fontId="5" fillId="3" borderId="3" xfId="20" applyNumberFormat="1" applyFont="1" applyFill="1" applyBorder="1">
      <alignment/>
      <protection/>
    </xf>
    <xf numFmtId="4" fontId="5" fillId="3" borderId="3" xfId="20" applyNumberFormat="1" applyFont="1" applyFill="1" applyBorder="1">
      <alignment/>
      <protection/>
    </xf>
    <xf numFmtId="0" fontId="9" fillId="3" borderId="13" xfId="20" applyFont="1" applyFill="1" applyBorder="1" applyAlignment="1">
      <alignment horizontal="left" vertical="center" wrapText="1"/>
      <protection/>
    </xf>
    <xf numFmtId="0" fontId="9" fillId="3" borderId="1" xfId="20" applyFont="1" applyFill="1" applyBorder="1" applyAlignment="1">
      <alignment horizontal="right"/>
      <protection/>
    </xf>
    <xf numFmtId="49" fontId="5" fillId="3" borderId="1" xfId="20" applyNumberFormat="1" applyFont="1" applyFill="1" applyBorder="1" applyAlignment="1">
      <alignment horizontal="center" vertical="center"/>
      <protection/>
    </xf>
    <xf numFmtId="49" fontId="5" fillId="3" borderId="1" xfId="20" applyNumberFormat="1" applyFont="1" applyFill="1" applyBorder="1" applyAlignment="1">
      <alignment horizontal="center" vertical="center" wrapText="1"/>
      <protection/>
    </xf>
    <xf numFmtId="3" fontId="9" fillId="3" borderId="1" xfId="20" applyNumberFormat="1" applyFont="1" applyFill="1" applyBorder="1">
      <alignment/>
      <protection/>
    </xf>
    <xf numFmtId="3" fontId="5" fillId="3" borderId="1" xfId="20" applyNumberFormat="1" applyFont="1" applyFill="1" applyBorder="1">
      <alignment/>
      <protection/>
    </xf>
    <xf numFmtId="4" fontId="5" fillId="3" borderId="1" xfId="20" applyNumberFormat="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21" xfId="0" applyFill="1" applyBorder="1" applyAlignment="1">
      <alignment/>
    </xf>
    <xf numFmtId="0" fontId="9" fillId="2" borderId="14" xfId="20" applyFont="1" applyFill="1" applyBorder="1" applyAlignment="1">
      <alignment horizontal="left" vertical="center" wrapText="1"/>
      <protection/>
    </xf>
    <xf numFmtId="3" fontId="6" fillId="3" borderId="22" xfId="20" applyNumberFormat="1" applyFont="1" applyFill="1" applyBorder="1">
      <alignment/>
      <protection/>
    </xf>
    <xf numFmtId="3" fontId="6" fillId="3" borderId="23" xfId="20" applyNumberFormat="1" applyFont="1" applyFill="1" applyBorder="1">
      <alignment/>
      <protection/>
    </xf>
    <xf numFmtId="3" fontId="6" fillId="3" borderId="24" xfId="20" applyNumberFormat="1" applyFont="1" applyFill="1" applyBorder="1">
      <alignment/>
      <protection/>
    </xf>
    <xf numFmtId="3" fontId="6" fillId="3" borderId="25" xfId="20" applyNumberFormat="1" applyFont="1" applyFill="1" applyBorder="1">
      <alignment/>
      <protection/>
    </xf>
    <xf numFmtId="49" fontId="5" fillId="2" borderId="1" xfId="20" applyNumberFormat="1" applyFont="1" applyFill="1" applyBorder="1" applyAlignment="1">
      <alignment horizontal="center" vertical="center"/>
      <protection/>
    </xf>
    <xf numFmtId="3" fontId="5" fillId="2" borderId="1" xfId="20" applyNumberFormat="1" applyFont="1" applyFill="1" applyBorder="1">
      <alignment/>
      <protection/>
    </xf>
    <xf numFmtId="49" fontId="5" fillId="2" borderId="2" xfId="20" applyNumberFormat="1" applyFont="1" applyFill="1" applyBorder="1" applyAlignment="1">
      <alignment horizontal="center" vertical="center"/>
      <protection/>
    </xf>
    <xf numFmtId="3" fontId="5" fillId="2" borderId="2" xfId="20" applyNumberFormat="1" applyFont="1" applyFill="1" applyBorder="1">
      <alignment/>
      <protection/>
    </xf>
    <xf numFmtId="4" fontId="5" fillId="2" borderId="2" xfId="20" applyNumberFormat="1" applyFont="1" applyFill="1" applyBorder="1">
      <alignment/>
      <protection/>
    </xf>
    <xf numFmtId="0" fontId="6" fillId="2" borderId="8" xfId="20" applyFont="1" applyFill="1" applyBorder="1" applyAlignment="1">
      <alignment horizontal="left" vertical="center" wrapText="1"/>
      <protection/>
    </xf>
    <xf numFmtId="3" fontId="6" fillId="2" borderId="22" xfId="20" applyNumberFormat="1" applyFont="1" applyFill="1" applyBorder="1">
      <alignment/>
      <protection/>
    </xf>
    <xf numFmtId="3" fontId="6" fillId="2" borderId="9" xfId="20" applyNumberFormat="1" applyFont="1" applyFill="1" applyBorder="1">
      <alignment/>
      <protection/>
    </xf>
    <xf numFmtId="3" fontId="6" fillId="2" borderId="25" xfId="20" applyNumberFormat="1" applyFont="1" applyFill="1" applyBorder="1">
      <alignment/>
      <protection/>
    </xf>
    <xf numFmtId="4" fontId="6" fillId="2" borderId="9" xfId="20" applyNumberFormat="1" applyFont="1" applyFill="1" applyBorder="1">
      <alignment/>
      <protection/>
    </xf>
    <xf numFmtId="3" fontId="9" fillId="3" borderId="26" xfId="20" applyNumberFormat="1" applyFont="1" applyFill="1" applyBorder="1">
      <alignment/>
      <protection/>
    </xf>
    <xf numFmtId="3" fontId="9" fillId="3" borderId="10" xfId="20" applyNumberFormat="1" applyFont="1" applyFill="1" applyBorder="1">
      <alignment/>
      <protection/>
    </xf>
    <xf numFmtId="3" fontId="9" fillId="3" borderId="18" xfId="20" applyNumberFormat="1" applyFont="1" applyFill="1" applyBorder="1">
      <alignment/>
      <protection/>
    </xf>
    <xf numFmtId="0" fontId="6" fillId="3" borderId="8" xfId="20" applyFont="1" applyFill="1" applyBorder="1" applyAlignment="1">
      <alignment horizontal="left" vertical="center" wrapText="1"/>
      <protection/>
    </xf>
    <xf numFmtId="3" fontId="6" fillId="3" borderId="23" xfId="20" applyNumberFormat="1" applyFont="1" applyFill="1" applyBorder="1" applyAlignment="1">
      <alignment horizontal="right"/>
      <protection/>
    </xf>
    <xf numFmtId="0" fontId="9" fillId="3" borderId="27" xfId="20" applyFont="1" applyFill="1" applyBorder="1" applyAlignment="1">
      <alignment horizontal="left" vertical="center" wrapText="1"/>
      <protection/>
    </xf>
    <xf numFmtId="3" fontId="9" fillId="3" borderId="28" xfId="20" applyNumberFormat="1" applyFont="1" applyFill="1" applyBorder="1">
      <alignment/>
      <protection/>
    </xf>
    <xf numFmtId="3" fontId="9" fillId="3" borderId="27" xfId="20" applyNumberFormat="1" applyFont="1" applyFill="1" applyBorder="1">
      <alignment/>
      <protection/>
    </xf>
    <xf numFmtId="49" fontId="5" fillId="3" borderId="2" xfId="20" applyNumberFormat="1" applyFont="1" applyFill="1" applyBorder="1" applyAlignment="1">
      <alignment horizontal="center" vertical="center"/>
      <protection/>
    </xf>
    <xf numFmtId="49" fontId="8" fillId="3" borderId="29" xfId="20" applyNumberFormat="1" applyFont="1" applyFill="1" applyBorder="1" applyAlignment="1">
      <alignment horizontal="center" vertical="center"/>
      <protection/>
    </xf>
    <xf numFmtId="3" fontId="9" fillId="3" borderId="30" xfId="20" applyNumberFormat="1" applyFont="1" applyFill="1" applyBorder="1">
      <alignment/>
      <protection/>
    </xf>
    <xf numFmtId="3" fontId="5" fillId="3" borderId="31" xfId="20" applyNumberFormat="1" applyFont="1" applyFill="1" applyBorder="1">
      <alignment/>
      <protection/>
    </xf>
    <xf numFmtId="4" fontId="5" fillId="3" borderId="31" xfId="20" applyNumberFormat="1" applyFont="1" applyFill="1" applyBorder="1">
      <alignment/>
      <protection/>
    </xf>
    <xf numFmtId="0" fontId="9" fillId="3" borderId="14" xfId="20" applyFont="1" applyFill="1" applyBorder="1" applyAlignment="1">
      <alignment horizontal="left" vertical="center" wrapText="1"/>
      <protection/>
    </xf>
    <xf numFmtId="0" fontId="6" fillId="3" borderId="23" xfId="20" applyFont="1" applyFill="1" applyBorder="1" applyAlignment="1">
      <alignment horizontal="left" vertical="center" wrapText="1"/>
      <protection/>
    </xf>
    <xf numFmtId="3" fontId="9" fillId="2" borderId="24" xfId="20" applyNumberFormat="1" applyFont="1" applyFill="1" applyBorder="1">
      <alignment/>
      <protection/>
    </xf>
    <xf numFmtId="49" fontId="5" fillId="2" borderId="24" xfId="20" applyNumberFormat="1" applyFont="1" applyFill="1" applyBorder="1" applyAlignment="1">
      <alignment horizontal="center" vertical="center"/>
      <protection/>
    </xf>
    <xf numFmtId="3" fontId="5" fillId="2" borderId="24" xfId="20" applyNumberFormat="1" applyFont="1" applyFill="1" applyBorder="1">
      <alignment/>
      <protection/>
    </xf>
    <xf numFmtId="4" fontId="5" fillId="2" borderId="24" xfId="20" applyNumberFormat="1" applyFont="1" applyFill="1" applyBorder="1">
      <alignment/>
      <protection/>
    </xf>
    <xf numFmtId="0" fontId="6" fillId="2" borderId="14" xfId="20" applyFont="1" applyFill="1" applyBorder="1" applyAlignment="1">
      <alignment horizontal="left" vertical="center" wrapText="1"/>
      <protection/>
    </xf>
    <xf numFmtId="3" fontId="6" fillId="2" borderId="5" xfId="20" applyNumberFormat="1" applyFont="1" applyFill="1" applyBorder="1">
      <alignment/>
      <protection/>
    </xf>
    <xf numFmtId="4" fontId="6" fillId="2" borderId="5" xfId="20" applyNumberFormat="1" applyFont="1" applyFill="1" applyBorder="1">
      <alignment/>
      <protection/>
    </xf>
    <xf numFmtId="0" fontId="7" fillId="2" borderId="23" xfId="20" applyFont="1" applyFill="1" applyBorder="1" applyAlignment="1">
      <alignment horizontal="left" vertical="center" wrapText="1"/>
      <protection/>
    </xf>
    <xf numFmtId="0" fontId="7" fillId="2" borderId="0" xfId="20" applyFont="1" applyFill="1" applyBorder="1" applyAlignment="1">
      <alignment horizontal="left" vertical="center" wrapText="1"/>
      <protection/>
    </xf>
    <xf numFmtId="0" fontId="7" fillId="2" borderId="12" xfId="20" applyFont="1" applyFill="1" applyBorder="1" applyAlignment="1">
      <alignment horizontal="left" vertical="center" wrapText="1"/>
      <protection/>
    </xf>
    <xf numFmtId="0" fontId="9" fillId="3" borderId="5" xfId="20" applyFont="1" applyFill="1" applyBorder="1" applyAlignment="1">
      <alignment horizontal="left" vertical="center" wrapText="1"/>
      <protection/>
    </xf>
    <xf numFmtId="0" fontId="15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4" fontId="0" fillId="3" borderId="10" xfId="0" applyNumberFormat="1" applyFill="1" applyBorder="1" applyAlignment="1">
      <alignment/>
    </xf>
    <xf numFmtId="0" fontId="9" fillId="3" borderId="32" xfId="20" applyFont="1" applyFill="1" applyBorder="1" applyAlignment="1">
      <alignment horizontal="left" vertical="center" wrapText="1"/>
      <protection/>
    </xf>
    <xf numFmtId="0" fontId="9" fillId="3" borderId="11" xfId="20" applyFont="1" applyFill="1" applyBorder="1" applyAlignment="1">
      <alignment horizontal="left" vertical="center" wrapText="1"/>
      <protection/>
    </xf>
    <xf numFmtId="0" fontId="9" fillId="3" borderId="30" xfId="20" applyFont="1" applyFill="1" applyBorder="1" applyAlignment="1">
      <alignment horizontal="left" vertical="center" wrapText="1"/>
      <protection/>
    </xf>
    <xf numFmtId="0" fontId="5" fillId="4" borderId="10" xfId="20" applyFont="1" applyFill="1" applyBorder="1" applyAlignment="1">
      <alignment horizontal="centerContinuous" vertical="center" wrapText="1"/>
      <protection/>
    </xf>
    <xf numFmtId="4" fontId="6" fillId="4" borderId="1" xfId="20" applyNumberFormat="1" applyFont="1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4" fontId="5" fillId="4" borderId="10" xfId="20" applyNumberFormat="1" applyFont="1" applyFill="1" applyBorder="1">
      <alignment/>
      <protection/>
    </xf>
    <xf numFmtId="4" fontId="5" fillId="4" borderId="2" xfId="20" applyNumberFormat="1" applyFont="1" applyFill="1" applyBorder="1">
      <alignment/>
      <protection/>
    </xf>
    <xf numFmtId="4" fontId="6" fillId="4" borderId="1" xfId="20" applyNumberFormat="1" applyFont="1" applyFill="1" applyBorder="1">
      <alignment/>
      <protection/>
    </xf>
    <xf numFmtId="4" fontId="5" fillId="4" borderId="1" xfId="20" applyNumberFormat="1" applyFont="1" applyFill="1" applyBorder="1">
      <alignment/>
      <protection/>
    </xf>
    <xf numFmtId="4" fontId="5" fillId="4" borderId="13" xfId="20" applyNumberFormat="1" applyFont="1" applyFill="1" applyBorder="1">
      <alignment/>
      <protection/>
    </xf>
    <xf numFmtId="4" fontId="5" fillId="4" borderId="31" xfId="20" applyNumberFormat="1" applyFont="1" applyFill="1" applyBorder="1">
      <alignment/>
      <protection/>
    </xf>
    <xf numFmtId="4" fontId="6" fillId="4" borderId="17" xfId="20" applyNumberFormat="1" applyFont="1" applyFill="1" applyBorder="1">
      <alignment/>
      <protection/>
    </xf>
    <xf numFmtId="4" fontId="5" fillId="4" borderId="5" xfId="20" applyNumberFormat="1" applyFont="1" applyFill="1" applyBorder="1">
      <alignment/>
      <protection/>
    </xf>
    <xf numFmtId="4" fontId="6" fillId="4" borderId="17" xfId="20" applyNumberFormat="1" applyFont="1" applyFill="1" applyBorder="1">
      <alignment/>
      <protection/>
    </xf>
    <xf numFmtId="0" fontId="0" fillId="5" borderId="1" xfId="0" applyFill="1" applyBorder="1" applyAlignment="1">
      <alignment vertical="center" textRotation="90"/>
    </xf>
    <xf numFmtId="0" fontId="6" fillId="5" borderId="15" xfId="20" applyFont="1" applyFill="1" applyBorder="1" applyAlignment="1">
      <alignment horizontal="left" vertical="center" wrapText="1"/>
      <protection/>
    </xf>
    <xf numFmtId="3" fontId="6" fillId="5" borderId="32" xfId="20" applyNumberFormat="1" applyFont="1" applyFill="1" applyBorder="1">
      <alignment/>
      <protection/>
    </xf>
    <xf numFmtId="3" fontId="6" fillId="5" borderId="33" xfId="20" applyNumberFormat="1" applyFont="1" applyFill="1" applyBorder="1">
      <alignment/>
      <protection/>
    </xf>
    <xf numFmtId="3" fontId="7" fillId="5" borderId="14" xfId="20" applyNumberFormat="1" applyFont="1" applyFill="1" applyBorder="1">
      <alignment/>
      <protection/>
    </xf>
    <xf numFmtId="3" fontId="6" fillId="5" borderId="7" xfId="20" applyNumberFormat="1" applyFont="1" applyFill="1" applyBorder="1">
      <alignment/>
      <protection/>
    </xf>
    <xf numFmtId="4" fontId="6" fillId="5" borderId="1" xfId="20" applyNumberFormat="1" applyFont="1" applyFill="1" applyBorder="1">
      <alignment/>
      <protection/>
    </xf>
    <xf numFmtId="0" fontId="9" fillId="5" borderId="12" xfId="20" applyFont="1" applyFill="1" applyBorder="1" applyAlignment="1">
      <alignment horizontal="left" vertical="center" wrapText="1"/>
      <protection/>
    </xf>
    <xf numFmtId="3" fontId="9" fillId="5" borderId="11" xfId="20" applyNumberFormat="1" applyFont="1" applyFill="1" applyBorder="1">
      <alignment/>
      <protection/>
    </xf>
    <xf numFmtId="3" fontId="9" fillId="5" borderId="14" xfId="20" applyNumberFormat="1" applyFont="1" applyFill="1" applyBorder="1">
      <alignment/>
      <protection/>
    </xf>
    <xf numFmtId="3" fontId="9" fillId="5" borderId="11" xfId="20" applyNumberFormat="1" applyFont="1" applyFill="1" applyBorder="1">
      <alignment/>
      <protection/>
    </xf>
    <xf numFmtId="3" fontId="5" fillId="5" borderId="13" xfId="20" applyNumberFormat="1" applyFont="1" applyFill="1" applyBorder="1">
      <alignment/>
      <protection/>
    </xf>
    <xf numFmtId="4" fontId="5" fillId="5" borderId="13" xfId="20" applyNumberFormat="1" applyFont="1" applyFill="1" applyBorder="1">
      <alignment/>
      <protection/>
    </xf>
    <xf numFmtId="0" fontId="9" fillId="5" borderId="18" xfId="20" applyFont="1" applyFill="1" applyBorder="1" applyAlignment="1">
      <alignment horizontal="left" vertical="center" wrapText="1"/>
      <protection/>
    </xf>
    <xf numFmtId="3" fontId="9" fillId="5" borderId="4" xfId="20" applyNumberFormat="1" applyFont="1" applyFill="1" applyBorder="1">
      <alignment/>
      <protection/>
    </xf>
    <xf numFmtId="3" fontId="9" fillId="5" borderId="10" xfId="20" applyNumberFormat="1" applyFont="1" applyFill="1" applyBorder="1">
      <alignment/>
      <protection/>
    </xf>
    <xf numFmtId="3" fontId="9" fillId="5" borderId="19" xfId="20" applyNumberFormat="1" applyFont="1" applyFill="1" applyBorder="1">
      <alignment/>
      <protection/>
    </xf>
    <xf numFmtId="3" fontId="9" fillId="5" borderId="4" xfId="20" applyNumberFormat="1" applyFont="1" applyFill="1" applyBorder="1">
      <alignment/>
      <protection/>
    </xf>
    <xf numFmtId="3" fontId="5" fillId="5" borderId="5" xfId="20" applyNumberFormat="1" applyFont="1" applyFill="1" applyBorder="1">
      <alignment/>
      <protection/>
    </xf>
    <xf numFmtId="4" fontId="5" fillId="5" borderId="5" xfId="20" applyNumberFormat="1" applyFont="1" applyFill="1" applyBorder="1">
      <alignment/>
      <protection/>
    </xf>
    <xf numFmtId="0" fontId="9" fillId="5" borderId="27" xfId="20" applyFont="1" applyFill="1" applyBorder="1" applyAlignment="1">
      <alignment horizontal="left" vertical="center" wrapText="1"/>
      <protection/>
    </xf>
    <xf numFmtId="3" fontId="9" fillId="5" borderId="30" xfId="20" applyNumberFormat="1" applyFont="1" applyFill="1" applyBorder="1">
      <alignment/>
      <protection/>
    </xf>
    <xf numFmtId="3" fontId="9" fillId="5" borderId="27" xfId="20" applyNumberFormat="1" applyFont="1" applyFill="1" applyBorder="1">
      <alignment/>
      <protection/>
    </xf>
    <xf numFmtId="49" fontId="5" fillId="5" borderId="2" xfId="20" applyNumberFormat="1" applyFont="1" applyFill="1" applyBorder="1" applyAlignment="1">
      <alignment horizontal="center" vertical="center"/>
      <protection/>
    </xf>
    <xf numFmtId="49" fontId="8" fillId="5" borderId="29" xfId="20" applyNumberFormat="1" applyFont="1" applyFill="1" applyBorder="1" applyAlignment="1">
      <alignment horizontal="center" vertical="center"/>
      <protection/>
    </xf>
    <xf numFmtId="3" fontId="9" fillId="5" borderId="30" xfId="20" applyNumberFormat="1" applyFont="1" applyFill="1" applyBorder="1">
      <alignment/>
      <protection/>
    </xf>
    <xf numFmtId="3" fontId="5" fillId="5" borderId="31" xfId="20" applyNumberFormat="1" applyFont="1" applyFill="1" applyBorder="1">
      <alignment/>
      <protection/>
    </xf>
    <xf numFmtId="4" fontId="5" fillId="5" borderId="31" xfId="20" applyNumberFormat="1" applyFont="1" applyFill="1" applyBorder="1">
      <alignment/>
      <protection/>
    </xf>
    <xf numFmtId="3" fontId="9" fillId="5" borderId="24" xfId="20" applyNumberFormat="1" applyFont="1" applyFill="1" applyBorder="1">
      <alignment/>
      <protection/>
    </xf>
    <xf numFmtId="49" fontId="5" fillId="5" borderId="24" xfId="20" applyNumberFormat="1" applyFont="1" applyFill="1" applyBorder="1" applyAlignment="1">
      <alignment horizontal="center" vertical="center"/>
      <protection/>
    </xf>
    <xf numFmtId="49" fontId="8" fillId="5" borderId="24" xfId="20" applyNumberFormat="1" applyFont="1" applyFill="1" applyBorder="1" applyAlignment="1">
      <alignment horizontal="center" vertical="center"/>
      <protection/>
    </xf>
    <xf numFmtId="3" fontId="9" fillId="5" borderId="24" xfId="20" applyNumberFormat="1" applyFont="1" applyFill="1" applyBorder="1">
      <alignment/>
      <protection/>
    </xf>
    <xf numFmtId="3" fontId="5" fillId="5" borderId="24" xfId="20" applyNumberFormat="1" applyFont="1" applyFill="1" applyBorder="1">
      <alignment/>
      <protection/>
    </xf>
    <xf numFmtId="4" fontId="5" fillId="5" borderId="24" xfId="20" applyNumberFormat="1" applyFont="1" applyFill="1" applyBorder="1">
      <alignment/>
      <protection/>
    </xf>
    <xf numFmtId="3" fontId="9" fillId="5" borderId="1" xfId="20" applyNumberFormat="1" applyFont="1" applyFill="1" applyBorder="1">
      <alignment/>
      <protection/>
    </xf>
    <xf numFmtId="49" fontId="5" fillId="5" borderId="1" xfId="20" applyNumberFormat="1" applyFont="1" applyFill="1" applyBorder="1" applyAlignment="1">
      <alignment horizontal="center" vertical="center"/>
      <protection/>
    </xf>
    <xf numFmtId="49" fontId="8" fillId="5" borderId="1" xfId="20" applyNumberFormat="1" applyFont="1" applyFill="1" applyBorder="1" applyAlignment="1">
      <alignment horizontal="center" vertical="center"/>
      <protection/>
    </xf>
    <xf numFmtId="3" fontId="9" fillId="5" borderId="1" xfId="20" applyNumberFormat="1" applyFont="1" applyFill="1" applyBorder="1">
      <alignment/>
      <protection/>
    </xf>
    <xf numFmtId="3" fontId="5" fillId="5" borderId="1" xfId="20" applyNumberFormat="1" applyFont="1" applyFill="1" applyBorder="1">
      <alignment/>
      <protection/>
    </xf>
    <xf numFmtId="4" fontId="5" fillId="5" borderId="1" xfId="20" applyNumberFormat="1" applyFont="1" applyFill="1" applyBorder="1">
      <alignment/>
      <protection/>
    </xf>
    <xf numFmtId="0" fontId="7" fillId="5" borderId="27" xfId="20" applyFont="1" applyFill="1" applyBorder="1" applyAlignment="1">
      <alignment horizontal="left" vertical="center" wrapText="1"/>
      <protection/>
    </xf>
    <xf numFmtId="3" fontId="9" fillId="5" borderId="2" xfId="20" applyNumberFormat="1" applyFont="1" applyFill="1" applyBorder="1">
      <alignment/>
      <protection/>
    </xf>
    <xf numFmtId="49" fontId="8" fillId="5" borderId="2" xfId="20" applyNumberFormat="1" applyFont="1" applyFill="1" applyBorder="1" applyAlignment="1">
      <alignment horizontal="center" vertical="center"/>
      <protection/>
    </xf>
    <xf numFmtId="3" fontId="9" fillId="5" borderId="2" xfId="20" applyNumberFormat="1" applyFont="1" applyFill="1" applyBorder="1">
      <alignment/>
      <protection/>
    </xf>
    <xf numFmtId="3" fontId="5" fillId="5" borderId="2" xfId="20" applyNumberFormat="1" applyFont="1" applyFill="1" applyBorder="1">
      <alignment/>
      <protection/>
    </xf>
    <xf numFmtId="4" fontId="5" fillId="5" borderId="2" xfId="20" applyNumberFormat="1" applyFont="1" applyFill="1" applyBorder="1">
      <alignment/>
      <protection/>
    </xf>
    <xf numFmtId="4" fontId="5" fillId="5" borderId="10" xfId="20" applyNumberFormat="1" applyFont="1" applyFill="1" applyBorder="1">
      <alignment/>
      <protection/>
    </xf>
    <xf numFmtId="0" fontId="6" fillId="4" borderId="1" xfId="20" applyFont="1" applyFill="1" applyBorder="1" applyAlignment="1">
      <alignment horizontal="center" vertical="center"/>
      <protection/>
    </xf>
    <xf numFmtId="4" fontId="6" fillId="4" borderId="3" xfId="20" applyNumberFormat="1" applyFont="1" applyFill="1" applyBorder="1">
      <alignment/>
      <protection/>
    </xf>
    <xf numFmtId="4" fontId="7" fillId="4" borderId="24" xfId="20" applyNumberFormat="1" applyFont="1" applyFill="1" applyBorder="1">
      <alignment/>
      <protection/>
    </xf>
    <xf numFmtId="4" fontId="7" fillId="5" borderId="24" xfId="20" applyNumberFormat="1" applyFont="1" applyFill="1" applyBorder="1">
      <alignment/>
      <protection/>
    </xf>
    <xf numFmtId="4" fontId="7" fillId="4" borderId="1" xfId="20" applyNumberFormat="1" applyFont="1" applyFill="1" applyBorder="1">
      <alignment/>
      <protection/>
    </xf>
    <xf numFmtId="4" fontId="7" fillId="5" borderId="1" xfId="20" applyNumberFormat="1" applyFont="1" applyFill="1" applyBorder="1">
      <alignment/>
      <protection/>
    </xf>
    <xf numFmtId="4" fontId="7" fillId="2" borderId="24" xfId="20" applyNumberFormat="1" applyFont="1" applyFill="1" applyBorder="1">
      <alignment/>
      <protection/>
    </xf>
    <xf numFmtId="4" fontId="7" fillId="2" borderId="1" xfId="20" applyNumberFormat="1" applyFont="1" applyFill="1" applyBorder="1">
      <alignment/>
      <protection/>
    </xf>
    <xf numFmtId="4" fontId="7" fillId="4" borderId="2" xfId="20" applyNumberFormat="1" applyFont="1" applyFill="1" applyBorder="1">
      <alignment/>
      <protection/>
    </xf>
    <xf numFmtId="4" fontId="7" fillId="2" borderId="2" xfId="20" applyNumberFormat="1" applyFont="1" applyFill="1" applyBorder="1">
      <alignment/>
      <protection/>
    </xf>
    <xf numFmtId="4" fontId="16" fillId="4" borderId="3" xfId="0" applyNumberFormat="1" applyFont="1" applyFill="1" applyBorder="1" applyAlignment="1">
      <alignment/>
    </xf>
    <xf numFmtId="4" fontId="16" fillId="4" borderId="1" xfId="0" applyNumberFormat="1" applyFont="1" applyFill="1" applyBorder="1" applyAlignment="1">
      <alignment/>
    </xf>
    <xf numFmtId="4" fontId="16" fillId="4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9" fontId="5" fillId="2" borderId="34" xfId="20" applyNumberFormat="1" applyFont="1" applyFill="1" applyBorder="1" applyAlignment="1">
      <alignment horizontal="center" vertical="center"/>
      <protection/>
    </xf>
    <xf numFmtId="3" fontId="5" fillId="4" borderId="31" xfId="20" applyNumberFormat="1" applyFont="1" applyFill="1" applyBorder="1">
      <alignment/>
      <protection/>
    </xf>
    <xf numFmtId="0" fontId="0" fillId="2" borderId="24" xfId="0" applyFill="1" applyBorder="1" applyAlignment="1">
      <alignment vertical="center" textRotation="90"/>
    </xf>
    <xf numFmtId="0" fontId="0" fillId="0" borderId="8" xfId="0" applyBorder="1" applyAlignment="1">
      <alignment/>
    </xf>
    <xf numFmtId="3" fontId="9" fillId="2" borderId="35" xfId="20" applyNumberFormat="1" applyFont="1" applyFill="1" applyBorder="1">
      <alignment/>
      <protection/>
    </xf>
    <xf numFmtId="3" fontId="9" fillId="2" borderId="34" xfId="20" applyNumberFormat="1" applyFont="1" applyFill="1" applyBorder="1">
      <alignment/>
      <protection/>
    </xf>
    <xf numFmtId="3" fontId="9" fillId="2" borderId="36" xfId="20" applyNumberFormat="1" applyFont="1" applyFill="1" applyBorder="1">
      <alignment/>
      <protection/>
    </xf>
    <xf numFmtId="3" fontId="5" fillId="2" borderId="36" xfId="20" applyNumberFormat="1" applyFont="1" applyFill="1" applyBorder="1">
      <alignment/>
      <protection/>
    </xf>
    <xf numFmtId="4" fontId="5" fillId="2" borderId="36" xfId="20" applyNumberFormat="1" applyFont="1" applyFill="1" applyBorder="1">
      <alignment/>
      <protection/>
    </xf>
    <xf numFmtId="4" fontId="5" fillId="4" borderId="36" xfId="20" applyNumberFormat="1" applyFont="1" applyFill="1" applyBorder="1">
      <alignment/>
      <protection/>
    </xf>
    <xf numFmtId="0" fontId="9" fillId="2" borderId="37" xfId="20" applyFont="1" applyFill="1" applyBorder="1" applyAlignment="1">
      <alignment horizontal="left" vertical="center" wrapText="1"/>
      <protection/>
    </xf>
    <xf numFmtId="4" fontId="3" fillId="4" borderId="10" xfId="0" applyNumberFormat="1" applyFont="1" applyFill="1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5" borderId="38" xfId="20" applyFont="1" applyFill="1" applyBorder="1" applyAlignment="1">
      <alignment horizontal="justify" vertical="center" wrapText="1"/>
      <protection/>
    </xf>
    <xf numFmtId="0" fontId="6" fillId="5" borderId="0" xfId="20" applyFont="1" applyFill="1" applyBorder="1" applyAlignment="1">
      <alignment horizontal="justify" vertical="center" wrapText="1"/>
      <protection/>
    </xf>
    <xf numFmtId="0" fontId="6" fillId="5" borderId="17" xfId="20" applyFont="1" applyFill="1" applyBorder="1" applyAlignment="1">
      <alignment horizontal="justify" vertical="center" wrapText="1"/>
      <protection/>
    </xf>
    <xf numFmtId="0" fontId="12" fillId="2" borderId="3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4" xfId="0" applyFill="1" applyBorder="1" applyAlignment="1">
      <alignment vertical="center" textRotation="90"/>
    </xf>
    <xf numFmtId="49" fontId="8" fillId="2" borderId="21" xfId="20" applyNumberFormat="1" applyFont="1" applyFill="1" applyBorder="1" applyAlignment="1">
      <alignment horizontal="center" vertical="center"/>
      <protection/>
    </xf>
    <xf numFmtId="3" fontId="9" fillId="2" borderId="9" xfId="20" applyNumberFormat="1" applyFont="1" applyFill="1" applyBorder="1">
      <alignment/>
      <protection/>
    </xf>
    <xf numFmtId="49" fontId="8" fillId="2" borderId="40" xfId="20" applyNumberFormat="1" applyFont="1" applyFill="1" applyBorder="1" applyAlignment="1">
      <alignment horizontal="center" vertical="center"/>
      <protection/>
    </xf>
    <xf numFmtId="3" fontId="9" fillId="2" borderId="13" xfId="20" applyNumberFormat="1" applyFont="1" applyFill="1" applyBorder="1">
      <alignment/>
      <protection/>
    </xf>
    <xf numFmtId="3" fontId="9" fillId="2" borderId="31" xfId="20" applyNumberFormat="1" applyFont="1" applyFill="1" applyBorder="1">
      <alignment/>
      <protection/>
    </xf>
    <xf numFmtId="49" fontId="8" fillId="2" borderId="41" xfId="20" applyNumberFormat="1" applyFont="1" applyFill="1" applyBorder="1" applyAlignment="1">
      <alignment horizontal="center" vertical="center"/>
      <protection/>
    </xf>
    <xf numFmtId="3" fontId="9" fillId="2" borderId="30" xfId="20" applyNumberFormat="1" applyFont="1" applyFill="1" applyBorder="1">
      <alignment/>
      <protection/>
    </xf>
    <xf numFmtId="3" fontId="9" fillId="2" borderId="25" xfId="20" applyNumberFormat="1" applyFont="1" applyFill="1" applyBorder="1">
      <alignment/>
      <protection/>
    </xf>
    <xf numFmtId="0" fontId="7" fillId="5" borderId="23" xfId="20" applyFont="1" applyFill="1" applyBorder="1" applyAlignment="1">
      <alignment horizontal="left" vertical="center" wrapText="1"/>
      <protection/>
    </xf>
    <xf numFmtId="0" fontId="7" fillId="5" borderId="14" xfId="20" applyFont="1" applyFill="1" applyBorder="1" applyAlignment="1">
      <alignment horizontal="left" vertical="center" wrapText="1"/>
      <protection/>
    </xf>
    <xf numFmtId="3" fontId="9" fillId="5" borderId="32" xfId="20" applyNumberFormat="1" applyFont="1" applyFill="1" applyBorder="1">
      <alignment/>
      <protection/>
    </xf>
    <xf numFmtId="3" fontId="6" fillId="2" borderId="3" xfId="20" applyNumberFormat="1" applyFont="1" applyFill="1" applyBorder="1">
      <alignment/>
      <protection/>
    </xf>
    <xf numFmtId="0" fontId="6" fillId="0" borderId="42" xfId="2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10" fillId="2" borderId="38" xfId="20" applyFont="1" applyFill="1" applyBorder="1" applyAlignment="1">
      <alignment horizontal="justify" vertical="center" wrapText="1"/>
      <protection/>
    </xf>
    <xf numFmtId="0" fontId="12" fillId="2" borderId="0" xfId="0" applyFont="1" applyFill="1" applyBorder="1" applyAlignment="1">
      <alignment horizontal="justify" vertical="center" wrapText="1"/>
    </xf>
    <xf numFmtId="0" fontId="12" fillId="2" borderId="17" xfId="0" applyFont="1" applyFill="1" applyBorder="1" applyAlignment="1">
      <alignment horizontal="justify" vertical="center" wrapText="1"/>
    </xf>
    <xf numFmtId="0" fontId="12" fillId="2" borderId="38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5" borderId="1" xfId="0" applyFill="1" applyBorder="1" applyAlignment="1">
      <alignment vertical="center" textRotation="90"/>
    </xf>
    <xf numFmtId="0" fontId="0" fillId="2" borderId="1" xfId="0" applyFill="1" applyBorder="1" applyAlignment="1">
      <alignment vertical="center" textRotation="90"/>
    </xf>
    <xf numFmtId="0" fontId="0" fillId="2" borderId="10" xfId="0" applyFill="1" applyBorder="1" applyAlignment="1">
      <alignment vertical="center" textRotation="90"/>
    </xf>
    <xf numFmtId="0" fontId="5" fillId="3" borderId="3" xfId="20" applyFont="1" applyFill="1" applyBorder="1" applyAlignment="1">
      <alignment horizontal="left"/>
      <protection/>
    </xf>
    <xf numFmtId="0" fontId="0" fillId="3" borderId="3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1" xfId="0" applyFill="1" applyBorder="1" applyAlignment="1">
      <alignment/>
    </xf>
    <xf numFmtId="0" fontId="5" fillId="3" borderId="1" xfId="20" applyFont="1" applyFill="1" applyBorder="1" applyAlignment="1">
      <alignment horizontal="center"/>
      <protection/>
    </xf>
    <xf numFmtId="49" fontId="5" fillId="3" borderId="10" xfId="20" applyNumberFormat="1" applyFont="1" applyFill="1" applyBorder="1" applyAlignment="1">
      <alignment horizontal="center" vertical="center"/>
      <protection/>
    </xf>
    <xf numFmtId="49" fontId="5" fillId="3" borderId="44" xfId="20" applyNumberFormat="1" applyFont="1" applyFill="1" applyBorder="1" applyAlignment="1">
      <alignment horizontal="center" vertical="center"/>
      <protection/>
    </xf>
    <xf numFmtId="49" fontId="8" fillId="3" borderId="45" xfId="20" applyNumberFormat="1" applyFont="1" applyFill="1" applyBorder="1" applyAlignment="1">
      <alignment horizontal="center" vertical="center" wrapText="1"/>
      <protection/>
    </xf>
    <xf numFmtId="49" fontId="8" fillId="3" borderId="46" xfId="20" applyNumberFormat="1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horizontal="center"/>
      <protection/>
    </xf>
    <xf numFmtId="49" fontId="5" fillId="3" borderId="24" xfId="20" applyNumberFormat="1" applyFont="1" applyFill="1" applyBorder="1" applyAlignment="1">
      <alignment horizontal="center" vertical="center"/>
      <protection/>
    </xf>
    <xf numFmtId="49" fontId="8" fillId="3" borderId="47" xfId="20" applyNumberFormat="1" applyFont="1" applyFill="1" applyBorder="1" applyAlignment="1">
      <alignment horizontal="center" vertical="center" wrapText="1"/>
      <protection/>
    </xf>
    <xf numFmtId="49" fontId="8" fillId="3" borderId="45" xfId="20" applyNumberFormat="1" applyFont="1" applyFill="1" applyBorder="1" applyAlignment="1">
      <alignment horizontal="center" vertical="center"/>
      <protection/>
    </xf>
    <xf numFmtId="49" fontId="8" fillId="3" borderId="46" xfId="20" applyNumberFormat="1" applyFont="1" applyFill="1" applyBorder="1" applyAlignment="1">
      <alignment horizontal="center" vertical="center"/>
      <protection/>
    </xf>
    <xf numFmtId="0" fontId="5" fillId="3" borderId="19" xfId="20" applyFont="1" applyFill="1" applyBorder="1" applyAlignment="1">
      <alignment horizontal="center" wrapText="1"/>
      <protection/>
    </xf>
    <xf numFmtId="0" fontId="5" fillId="3" borderId="18" xfId="20" applyFont="1" applyFill="1" applyBorder="1" applyAlignment="1">
      <alignment horizontal="center" wrapText="1"/>
      <protection/>
    </xf>
    <xf numFmtId="0" fontId="5" fillId="3" borderId="5" xfId="20" applyFont="1" applyFill="1" applyBorder="1" applyAlignment="1">
      <alignment horizontal="center" wrapText="1"/>
      <protection/>
    </xf>
    <xf numFmtId="0" fontId="5" fillId="3" borderId="38" xfId="20" applyFont="1" applyFill="1" applyBorder="1" applyAlignment="1">
      <alignment horizontal="center" wrapText="1"/>
      <protection/>
    </xf>
    <xf numFmtId="0" fontId="5" fillId="3" borderId="0" xfId="20" applyFont="1" applyFill="1" applyBorder="1" applyAlignment="1">
      <alignment horizontal="center" wrapText="1"/>
      <protection/>
    </xf>
    <xf numFmtId="0" fontId="5" fillId="3" borderId="17" xfId="20" applyFont="1" applyFill="1" applyBorder="1" applyAlignment="1">
      <alignment horizontal="center" wrapText="1"/>
      <protection/>
    </xf>
    <xf numFmtId="0" fontId="5" fillId="3" borderId="23" xfId="20" applyFont="1" applyFill="1" applyBorder="1" applyAlignment="1">
      <alignment horizontal="center" wrapText="1"/>
      <protection/>
    </xf>
    <xf numFmtId="0" fontId="5" fillId="3" borderId="8" xfId="20" applyFont="1" applyFill="1" applyBorder="1" applyAlignment="1">
      <alignment horizontal="center" wrapText="1"/>
      <protection/>
    </xf>
    <xf numFmtId="0" fontId="5" fillId="3" borderId="9" xfId="20" applyFont="1" applyFill="1" applyBorder="1" applyAlignment="1">
      <alignment horizontal="center" wrapText="1"/>
      <protection/>
    </xf>
    <xf numFmtId="49" fontId="8" fillId="3" borderId="47" xfId="20" applyNumberFormat="1" applyFont="1" applyFill="1" applyBorder="1" applyAlignment="1">
      <alignment horizontal="center" vertical="center"/>
      <protection/>
    </xf>
    <xf numFmtId="0" fontId="5" fillId="3" borderId="19" xfId="20" applyFont="1" applyFill="1" applyBorder="1" applyAlignment="1">
      <alignment horizontal="center" vertical="center" wrapText="1"/>
      <protection/>
    </xf>
    <xf numFmtId="0" fontId="5" fillId="3" borderId="18" xfId="20" applyFont="1" applyFill="1" applyBorder="1" applyAlignment="1">
      <alignment horizontal="center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5" fillId="3" borderId="38" xfId="20" applyFont="1" applyFill="1" applyBorder="1" applyAlignment="1">
      <alignment horizontal="center" vertical="center" wrapText="1"/>
      <protection/>
    </xf>
    <xf numFmtId="0" fontId="5" fillId="3" borderId="0" xfId="20" applyFont="1" applyFill="1" applyBorder="1" applyAlignment="1">
      <alignment horizontal="center" vertical="center" wrapText="1"/>
      <protection/>
    </xf>
    <xf numFmtId="0" fontId="5" fillId="3" borderId="17" xfId="20" applyFont="1" applyFill="1" applyBorder="1" applyAlignment="1">
      <alignment horizontal="center" vertical="center" wrapText="1"/>
      <protection/>
    </xf>
    <xf numFmtId="0" fontId="5" fillId="3" borderId="23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horizontal="center" vertical="center" wrapText="1"/>
      <protection/>
    </xf>
    <xf numFmtId="49" fontId="5" fillId="3" borderId="34" xfId="20" applyNumberFormat="1" applyFont="1" applyFill="1" applyBorder="1" applyAlignment="1">
      <alignment horizontal="center" vertical="center"/>
      <protection/>
    </xf>
    <xf numFmtId="49" fontId="8" fillId="3" borderId="48" xfId="20" applyNumberFormat="1" applyFont="1" applyFill="1" applyBorder="1" applyAlignment="1">
      <alignment horizontal="center" vertical="center"/>
      <protection/>
    </xf>
    <xf numFmtId="0" fontId="5" fillId="3" borderId="38" xfId="20" applyFont="1" applyFill="1" applyBorder="1" applyAlignment="1">
      <alignment horizontal="center" vertical="center" wrapText="1"/>
      <protection/>
    </xf>
    <xf numFmtId="0" fontId="5" fillId="3" borderId="0" xfId="20" applyFont="1" applyFill="1" applyBorder="1" applyAlignment="1">
      <alignment horizontal="center" vertical="center" wrapText="1"/>
      <protection/>
    </xf>
    <xf numFmtId="0" fontId="5" fillId="3" borderId="17" xfId="20" applyFont="1" applyFill="1" applyBorder="1" applyAlignment="1">
      <alignment horizontal="center" vertical="center" wrapText="1"/>
      <protection/>
    </xf>
    <xf numFmtId="0" fontId="3" fillId="3" borderId="2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5" fillId="2" borderId="10" xfId="20" applyNumberFormat="1" applyFont="1" applyFill="1" applyBorder="1" applyAlignment="1">
      <alignment horizontal="center" vertical="center"/>
      <protection/>
    </xf>
    <xf numFmtId="49" fontId="5" fillId="2" borderId="44" xfId="20" applyNumberFormat="1" applyFont="1" applyFill="1" applyBorder="1" applyAlignment="1">
      <alignment horizontal="center" vertical="center"/>
      <protection/>
    </xf>
    <xf numFmtId="49" fontId="5" fillId="2" borderId="24" xfId="20" applyNumberFormat="1" applyFont="1" applyFill="1" applyBorder="1" applyAlignment="1">
      <alignment horizontal="center" vertical="center"/>
      <protection/>
    </xf>
    <xf numFmtId="49" fontId="8" fillId="2" borderId="45" xfId="20" applyNumberFormat="1" applyFont="1" applyFill="1" applyBorder="1" applyAlignment="1">
      <alignment horizontal="center" vertical="center"/>
      <protection/>
    </xf>
    <xf numFmtId="49" fontId="8" fillId="2" borderId="46" xfId="20" applyNumberFormat="1" applyFont="1" applyFill="1" applyBorder="1" applyAlignment="1">
      <alignment horizontal="center" vertical="center"/>
      <protection/>
    </xf>
    <xf numFmtId="49" fontId="8" fillId="2" borderId="47" xfId="20" applyNumberFormat="1" applyFont="1" applyFill="1" applyBorder="1" applyAlignment="1">
      <alignment horizontal="center" vertical="center"/>
      <protection/>
    </xf>
    <xf numFmtId="0" fontId="5" fillId="0" borderId="39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38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35" xfId="20" applyFont="1" applyBorder="1" applyAlignment="1">
      <alignment horizontal="center" vertical="center"/>
      <protection/>
    </xf>
    <xf numFmtId="0" fontId="5" fillId="0" borderId="43" xfId="20" applyFont="1" applyBorder="1" applyAlignment="1">
      <alignment horizontal="center" vertical="center"/>
      <protection/>
    </xf>
    <xf numFmtId="0" fontId="5" fillId="0" borderId="36" xfId="20" applyFont="1" applyBorder="1" applyAlignment="1">
      <alignment horizontal="center" vertical="center"/>
      <protection/>
    </xf>
    <xf numFmtId="49" fontId="5" fillId="5" borderId="49" xfId="20" applyNumberFormat="1" applyFont="1" applyFill="1" applyBorder="1" applyAlignment="1">
      <alignment horizontal="center" vertical="center"/>
      <protection/>
    </xf>
    <xf numFmtId="49" fontId="5" fillId="5" borderId="44" xfId="20" applyNumberFormat="1" applyFont="1" applyFill="1" applyBorder="1" applyAlignment="1">
      <alignment horizontal="center" vertical="center"/>
      <protection/>
    </xf>
    <xf numFmtId="49" fontId="8" fillId="5" borderId="50" xfId="20" applyNumberFormat="1" applyFont="1" applyFill="1" applyBorder="1" applyAlignment="1">
      <alignment horizontal="center" vertical="center"/>
      <protection/>
    </xf>
    <xf numFmtId="49" fontId="8" fillId="5" borderId="46" xfId="20" applyNumberFormat="1" applyFont="1" applyFill="1" applyBorder="1" applyAlignment="1">
      <alignment horizontal="center" vertical="center"/>
      <protection/>
    </xf>
    <xf numFmtId="0" fontId="6" fillId="5" borderId="39" xfId="20" applyFont="1" applyFill="1" applyBorder="1" applyAlignment="1">
      <alignment horizontal="justify" vertical="center" wrapText="1"/>
      <protection/>
    </xf>
    <xf numFmtId="0" fontId="6" fillId="5" borderId="6" xfId="20" applyFont="1" applyFill="1" applyBorder="1" applyAlignment="1">
      <alignment horizontal="justify" vertical="center" wrapText="1"/>
      <protection/>
    </xf>
    <xf numFmtId="0" fontId="6" fillId="5" borderId="7" xfId="20" applyFont="1" applyFill="1" applyBorder="1" applyAlignment="1">
      <alignment horizontal="justify" vertical="center" wrapText="1"/>
      <protection/>
    </xf>
    <xf numFmtId="0" fontId="6" fillId="5" borderId="38" xfId="20" applyFont="1" applyFill="1" applyBorder="1" applyAlignment="1">
      <alignment horizontal="justify" vertical="center" wrapText="1"/>
      <protection/>
    </xf>
    <xf numFmtId="0" fontId="6" fillId="5" borderId="0" xfId="20" applyFont="1" applyFill="1" applyBorder="1" applyAlignment="1">
      <alignment horizontal="justify" vertical="center" wrapText="1"/>
      <protection/>
    </xf>
    <xf numFmtId="0" fontId="6" fillId="5" borderId="17" xfId="20" applyFont="1" applyFill="1" applyBorder="1" applyAlignment="1">
      <alignment horizontal="justify" vertical="center" wrapText="1"/>
      <protection/>
    </xf>
    <xf numFmtId="0" fontId="6" fillId="5" borderId="35" xfId="20" applyFont="1" applyFill="1" applyBorder="1" applyAlignment="1">
      <alignment horizontal="justify" vertical="center" wrapText="1"/>
      <protection/>
    </xf>
    <xf numFmtId="0" fontId="6" fillId="5" borderId="43" xfId="20" applyFont="1" applyFill="1" applyBorder="1" applyAlignment="1">
      <alignment horizontal="justify" vertical="center" wrapText="1"/>
      <protection/>
    </xf>
    <xf numFmtId="0" fontId="6" fillId="5" borderId="36" xfId="20" applyFont="1" applyFill="1" applyBorder="1" applyAlignment="1">
      <alignment horizontal="justify" vertical="center" wrapText="1"/>
      <protection/>
    </xf>
    <xf numFmtId="0" fontId="5" fillId="0" borderId="7" xfId="20" applyFont="1" applyBorder="1" applyAlignment="1">
      <alignment horizontal="center" vertical="center" textRotation="90" wrapText="1"/>
      <protection/>
    </xf>
    <xf numFmtId="0" fontId="5" fillId="0" borderId="17" xfId="20" applyFont="1" applyBorder="1" applyAlignment="1">
      <alignment horizontal="center" vertical="center" textRotation="90"/>
      <protection/>
    </xf>
    <xf numFmtId="0" fontId="5" fillId="0" borderId="36" xfId="20" applyFont="1" applyBorder="1" applyAlignment="1">
      <alignment horizontal="center" vertical="center" textRotation="90"/>
      <protection/>
    </xf>
    <xf numFmtId="0" fontId="5" fillId="0" borderId="49" xfId="20" applyFont="1" applyBorder="1" applyAlignment="1">
      <alignment horizontal="center" vertical="center" textRotation="90" wrapText="1"/>
      <protection/>
    </xf>
    <xf numFmtId="0" fontId="5" fillId="0" borderId="44" xfId="20" applyFont="1" applyBorder="1" applyAlignment="1">
      <alignment horizontal="center" vertical="center" textRotation="90" wrapText="1"/>
      <protection/>
    </xf>
    <xf numFmtId="0" fontId="5" fillId="0" borderId="34" xfId="20" applyFont="1" applyBorder="1" applyAlignment="1">
      <alignment horizontal="center" vertical="center" textRotation="90" wrapText="1"/>
      <protection/>
    </xf>
    <xf numFmtId="0" fontId="5" fillId="0" borderId="50" xfId="20" applyFont="1" applyBorder="1" applyAlignment="1">
      <alignment horizontal="center" vertical="center" textRotation="90" wrapText="1"/>
      <protection/>
    </xf>
    <xf numFmtId="0" fontId="5" fillId="0" borderId="46" xfId="20" applyFont="1" applyBorder="1" applyAlignment="1">
      <alignment horizontal="center" vertical="center" textRotation="90" wrapText="1"/>
      <protection/>
    </xf>
    <xf numFmtId="0" fontId="5" fillId="0" borderId="48" xfId="20" applyFont="1" applyBorder="1" applyAlignment="1">
      <alignment horizontal="center" vertical="center" textRotation="90" wrapText="1"/>
      <protection/>
    </xf>
    <xf numFmtId="0" fontId="10" fillId="2" borderId="39" xfId="20" applyFont="1" applyFill="1" applyBorder="1" applyAlignment="1">
      <alignment horizontal="justify" vertical="center" wrapText="1"/>
      <protection/>
    </xf>
    <xf numFmtId="0" fontId="11" fillId="2" borderId="6" xfId="20" applyFont="1" applyFill="1" applyBorder="1" applyAlignment="1">
      <alignment horizontal="justify" vertical="center" wrapText="1"/>
      <protection/>
    </xf>
    <xf numFmtId="0" fontId="11" fillId="2" borderId="7" xfId="20" applyFont="1" applyFill="1" applyBorder="1" applyAlignment="1">
      <alignment horizontal="justify" vertical="center" wrapText="1"/>
      <protection/>
    </xf>
    <xf numFmtId="0" fontId="11" fillId="2" borderId="38" xfId="20" applyFont="1" applyFill="1" applyBorder="1" applyAlignment="1">
      <alignment horizontal="justify" vertical="center" wrapText="1"/>
      <protection/>
    </xf>
    <xf numFmtId="0" fontId="11" fillId="2" borderId="0" xfId="20" applyFont="1" applyFill="1" applyBorder="1" applyAlignment="1">
      <alignment horizontal="justify" vertical="center" wrapText="1"/>
      <protection/>
    </xf>
    <xf numFmtId="0" fontId="11" fillId="2" borderId="17" xfId="20" applyFont="1" applyFill="1" applyBorder="1" applyAlignment="1">
      <alignment horizontal="justify" vertical="center" wrapText="1"/>
      <protection/>
    </xf>
    <xf numFmtId="0" fontId="12" fillId="2" borderId="23" xfId="0" applyFont="1" applyFill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justify" vertical="center" wrapText="1"/>
    </xf>
    <xf numFmtId="0" fontId="12" fillId="2" borderId="9" xfId="0" applyFont="1" applyFill="1" applyBorder="1" applyAlignment="1">
      <alignment horizontal="justify" vertical="center" wrapText="1"/>
    </xf>
    <xf numFmtId="0" fontId="17" fillId="2" borderId="0" xfId="20" applyFont="1" applyFill="1" applyBorder="1" applyAlignment="1">
      <alignment horizontal="left" vertical="center"/>
      <protection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 vertical="center" textRotation="90"/>
    </xf>
    <xf numFmtId="0" fontId="6" fillId="0" borderId="33" xfId="20" applyFont="1" applyBorder="1" applyAlignment="1">
      <alignment horizontal="center" vertical="center"/>
      <protection/>
    </xf>
    <xf numFmtId="0" fontId="6" fillId="0" borderId="20" xfId="20" applyFont="1" applyBorder="1" applyAlignment="1">
      <alignment horizontal="center" vertical="center"/>
      <protection/>
    </xf>
    <xf numFmtId="0" fontId="5" fillId="0" borderId="42" xfId="20" applyFont="1" applyBorder="1" applyAlignment="1">
      <alignment horizontal="center" vertical="center" wrapText="1"/>
      <protection/>
    </xf>
    <xf numFmtId="0" fontId="5" fillId="0" borderId="51" xfId="20" applyFont="1" applyBorder="1" applyAlignment="1">
      <alignment horizontal="center" vertical="center" wrapText="1"/>
      <protection/>
    </xf>
    <xf numFmtId="0" fontId="5" fillId="0" borderId="52" xfId="20" applyFont="1" applyBorder="1" applyAlignment="1">
      <alignment horizontal="center" vertical="center" wrapText="1"/>
      <protection/>
    </xf>
    <xf numFmtId="0" fontId="5" fillId="0" borderId="53" xfId="20" applyFont="1" applyBorder="1" applyAlignment="1">
      <alignment horizontal="center" vertical="center"/>
      <protection/>
    </xf>
    <xf numFmtId="0" fontId="5" fillId="0" borderId="39" xfId="20" applyFont="1" applyBorder="1" applyAlignment="1">
      <alignment horizontal="center" vertical="center" textRotation="90" wrapText="1"/>
      <protection/>
    </xf>
    <xf numFmtId="0" fontId="5" fillId="0" borderId="38" xfId="20" applyFont="1" applyBorder="1" applyAlignment="1">
      <alignment horizontal="center" vertical="center" textRotation="90" wrapText="1"/>
      <protection/>
    </xf>
    <xf numFmtId="0" fontId="5" fillId="0" borderId="35" xfId="20" applyFont="1" applyBorder="1" applyAlignment="1">
      <alignment horizontal="center" vertical="center" textRotation="90" wrapText="1"/>
      <protection/>
    </xf>
    <xf numFmtId="0" fontId="5" fillId="0" borderId="54" xfId="20" applyFont="1" applyBorder="1" applyAlignment="1">
      <alignment horizontal="center" vertical="center" textRotation="90" wrapText="1"/>
      <protection/>
    </xf>
    <xf numFmtId="0" fontId="5" fillId="0" borderId="55" xfId="20" applyFont="1" applyBorder="1" applyAlignment="1">
      <alignment horizontal="center" vertical="center" textRotation="90" wrapText="1"/>
      <protection/>
    </xf>
    <xf numFmtId="0" fontId="5" fillId="0" borderId="56" xfId="20" applyFont="1" applyBorder="1" applyAlignment="1">
      <alignment horizontal="center" vertical="center" textRotation="90" wrapText="1"/>
      <protection/>
    </xf>
    <xf numFmtId="0" fontId="0" fillId="2" borderId="24" xfId="0" applyFill="1" applyBorder="1" applyAlignment="1">
      <alignment horizontal="center" vertical="center"/>
    </xf>
    <xf numFmtId="49" fontId="8" fillId="2" borderId="57" xfId="20" applyNumberFormat="1" applyFont="1" applyFill="1" applyBorder="1" applyAlignment="1">
      <alignment horizontal="center" vertical="center"/>
      <protection/>
    </xf>
    <xf numFmtId="0" fontId="0" fillId="2" borderId="58" xfId="0" applyFill="1" applyBorder="1" applyAlignment="1">
      <alignment horizontal="center" vertical="center"/>
    </xf>
    <xf numFmtId="0" fontId="1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="75" zoomScaleNormal="75" zoomScaleSheetLayoutView="75" workbookViewId="0" topLeftCell="A1">
      <pane xSplit="3" ySplit="5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" sqref="C1"/>
    </sheetView>
  </sheetViews>
  <sheetFormatPr defaultColWidth="9.00390625" defaultRowHeight="12.75"/>
  <cols>
    <col min="2" max="2" width="24.625" style="0" customWidth="1"/>
    <col min="8" max="8" width="9.375" style="0" bestFit="1" customWidth="1"/>
    <col min="11" max="12" width="11.75390625" style="0" bestFit="1" customWidth="1"/>
    <col min="13" max="13" width="10.75390625" style="0" bestFit="1" customWidth="1"/>
    <col min="14" max="14" width="9.00390625" style="0" bestFit="1" customWidth="1"/>
    <col min="16" max="17" width="10.375" style="0" bestFit="1" customWidth="1"/>
  </cols>
  <sheetData>
    <row r="1" spans="2:14" ht="16.5" thickBot="1">
      <c r="B1" s="353" t="s">
        <v>64</v>
      </c>
      <c r="N1" t="s">
        <v>53</v>
      </c>
    </row>
    <row r="2" spans="2:20" ht="24" customHeight="1">
      <c r="B2" s="340" t="s">
        <v>2</v>
      </c>
      <c r="C2" s="342" t="s">
        <v>3</v>
      </c>
      <c r="D2" s="344" t="s">
        <v>4</v>
      </c>
      <c r="E2" s="347" t="s">
        <v>5</v>
      </c>
      <c r="F2" s="315" t="s">
        <v>6</v>
      </c>
      <c r="G2" s="318" t="s">
        <v>7</v>
      </c>
      <c r="H2" s="321" t="s">
        <v>8</v>
      </c>
      <c r="I2" s="229" t="s">
        <v>9</v>
      </c>
      <c r="J2" s="7" t="s">
        <v>48</v>
      </c>
      <c r="K2" s="338">
        <v>2007</v>
      </c>
      <c r="L2" s="339"/>
      <c r="M2" s="7">
        <v>2008</v>
      </c>
      <c r="N2" s="8">
        <v>2009</v>
      </c>
      <c r="O2" s="293" t="s">
        <v>0</v>
      </c>
      <c r="P2" s="294"/>
      <c r="Q2" s="294"/>
      <c r="R2" s="294"/>
      <c r="S2" s="294"/>
      <c r="T2" s="295"/>
    </row>
    <row r="3" spans="2:20" ht="12.75">
      <c r="B3" s="341"/>
      <c r="C3" s="343"/>
      <c r="D3" s="345"/>
      <c r="E3" s="348"/>
      <c r="F3" s="316"/>
      <c r="G3" s="319"/>
      <c r="H3" s="322"/>
      <c r="I3" s="230"/>
      <c r="J3" s="10"/>
      <c r="K3" s="9" t="s">
        <v>51</v>
      </c>
      <c r="L3" s="182" t="s">
        <v>52</v>
      </c>
      <c r="M3" s="9"/>
      <c r="N3" s="10"/>
      <c r="O3" s="296"/>
      <c r="P3" s="297"/>
      <c r="Q3" s="297"/>
      <c r="R3" s="297"/>
      <c r="S3" s="297"/>
      <c r="T3" s="298"/>
    </row>
    <row r="4" spans="2:20" ht="13.5" thickBot="1">
      <c r="B4" s="341"/>
      <c r="C4" s="343"/>
      <c r="D4" s="346"/>
      <c r="E4" s="349"/>
      <c r="F4" s="317"/>
      <c r="G4" s="320"/>
      <c r="H4" s="323"/>
      <c r="I4" s="5"/>
      <c r="J4" s="6"/>
      <c r="K4" s="6"/>
      <c r="L4" s="123"/>
      <c r="M4" s="11"/>
      <c r="N4" s="11"/>
      <c r="O4" s="299"/>
      <c r="P4" s="300"/>
      <c r="Q4" s="300"/>
      <c r="R4" s="300"/>
      <c r="S4" s="300"/>
      <c r="T4" s="301"/>
    </row>
    <row r="5" spans="1:20" ht="36" customHeight="1">
      <c r="A5" s="242" t="s">
        <v>1</v>
      </c>
      <c r="B5" s="136" t="s">
        <v>10</v>
      </c>
      <c r="C5" s="137">
        <f>C7+C6</f>
        <v>3572640</v>
      </c>
      <c r="D5" s="138">
        <v>3690678.274</v>
      </c>
      <c r="E5" s="139">
        <v>3690678.274</v>
      </c>
      <c r="F5" s="302" t="s">
        <v>11</v>
      </c>
      <c r="G5" s="302" t="s">
        <v>12</v>
      </c>
      <c r="H5" s="304" t="s">
        <v>13</v>
      </c>
      <c r="I5" s="137">
        <f>I7+I6</f>
        <v>590110.468</v>
      </c>
      <c r="J5" s="140">
        <f>D5-I5</f>
        <v>3100567.8060000003</v>
      </c>
      <c r="K5" s="141">
        <f>K8+K7+K6</f>
        <v>2302500</v>
      </c>
      <c r="L5" s="124">
        <f>L8+L7+L6</f>
        <v>3750363.5300000003</v>
      </c>
      <c r="M5" s="141">
        <f>M8+M7+M6</f>
        <v>1226574.42</v>
      </c>
      <c r="N5" s="141">
        <f>N8+N7+N6</f>
        <v>281967.01476</v>
      </c>
      <c r="O5" s="306" t="s">
        <v>14</v>
      </c>
      <c r="P5" s="307"/>
      <c r="Q5" s="307"/>
      <c r="R5" s="307"/>
      <c r="S5" s="307"/>
      <c r="T5" s="308"/>
    </row>
    <row r="6" spans="1:20" ht="12.75" customHeight="1">
      <c r="A6" s="242"/>
      <c r="B6" s="142" t="s">
        <v>15</v>
      </c>
      <c r="C6" s="143">
        <v>2643754</v>
      </c>
      <c r="D6" s="144">
        <v>2595836</v>
      </c>
      <c r="E6" s="144">
        <v>2595836</v>
      </c>
      <c r="F6" s="303"/>
      <c r="G6" s="303"/>
      <c r="H6" s="305"/>
      <c r="I6" s="145">
        <v>436681.747</v>
      </c>
      <c r="J6" s="146">
        <f>D6-I6</f>
        <v>2159154.253</v>
      </c>
      <c r="K6" s="147">
        <v>1703850</v>
      </c>
      <c r="L6" s="125">
        <v>2991742.25</v>
      </c>
      <c r="M6" s="174">
        <v>257033.39</v>
      </c>
      <c r="N6" s="174">
        <v>0</v>
      </c>
      <c r="O6" s="309"/>
      <c r="P6" s="310"/>
      <c r="Q6" s="310"/>
      <c r="R6" s="310"/>
      <c r="S6" s="310"/>
      <c r="T6" s="311"/>
    </row>
    <row r="7" spans="1:20" ht="12.75" customHeight="1">
      <c r="A7" s="242"/>
      <c r="B7" s="148" t="s">
        <v>16</v>
      </c>
      <c r="C7" s="149">
        <v>928886</v>
      </c>
      <c r="D7" s="150">
        <v>912050</v>
      </c>
      <c r="E7" s="151">
        <v>912050</v>
      </c>
      <c r="F7" s="303"/>
      <c r="G7" s="303"/>
      <c r="H7" s="305"/>
      <c r="I7" s="152">
        <v>153428.721</v>
      </c>
      <c r="J7" s="153">
        <f>D7-I7</f>
        <v>758621.279</v>
      </c>
      <c r="K7" s="154">
        <v>598650</v>
      </c>
      <c r="L7" s="126">
        <v>758621.28</v>
      </c>
      <c r="M7" s="181">
        <v>90309.03</v>
      </c>
      <c r="N7" s="181">
        <v>0</v>
      </c>
      <c r="O7" s="309"/>
      <c r="P7" s="310"/>
      <c r="Q7" s="310"/>
      <c r="R7" s="310"/>
      <c r="S7" s="310"/>
      <c r="T7" s="311"/>
    </row>
    <row r="8" spans="1:20" ht="15.75" customHeight="1" thickBot="1">
      <c r="A8" s="242"/>
      <c r="B8" s="155" t="s">
        <v>17</v>
      </c>
      <c r="C8" s="156"/>
      <c r="D8" s="157">
        <f>D5-C5</f>
        <v>118038.27400000021</v>
      </c>
      <c r="E8" s="157">
        <v>182792.2740000002</v>
      </c>
      <c r="F8" s="158"/>
      <c r="G8" s="158"/>
      <c r="H8" s="159"/>
      <c r="I8" s="160"/>
      <c r="J8" s="161">
        <f>D8-I8</f>
        <v>118038.27400000021</v>
      </c>
      <c r="K8" s="162">
        <v>0</v>
      </c>
      <c r="L8" s="127">
        <v>0</v>
      </c>
      <c r="M8" s="180">
        <v>879232</v>
      </c>
      <c r="N8" s="180">
        <v>281967.01476</v>
      </c>
      <c r="O8" s="312"/>
      <c r="P8" s="313"/>
      <c r="Q8" s="313"/>
      <c r="R8" s="313"/>
      <c r="S8" s="313"/>
      <c r="T8" s="314"/>
    </row>
    <row r="9" spans="1:20" ht="12.75">
      <c r="A9" s="135"/>
      <c r="B9" s="225" t="s">
        <v>57</v>
      </c>
      <c r="C9" s="227"/>
      <c r="D9" s="163"/>
      <c r="E9" s="163"/>
      <c r="F9" s="164"/>
      <c r="G9" s="164"/>
      <c r="H9" s="165"/>
      <c r="I9" s="166"/>
      <c r="J9" s="167"/>
      <c r="K9" s="168">
        <f>K6</f>
        <v>1703850</v>
      </c>
      <c r="L9" s="184">
        <f aca="true" t="shared" si="0" ref="L9:N11">L6</f>
        <v>2991742.25</v>
      </c>
      <c r="M9" s="185">
        <f t="shared" si="0"/>
        <v>257033.39</v>
      </c>
      <c r="N9" s="185">
        <f t="shared" si="0"/>
        <v>0</v>
      </c>
      <c r="O9" s="210"/>
      <c r="P9" s="211"/>
      <c r="Q9" s="211"/>
      <c r="R9" s="211"/>
      <c r="S9" s="211"/>
      <c r="T9" s="212"/>
    </row>
    <row r="10" spans="1:20" ht="12.75">
      <c r="A10" s="135"/>
      <c r="B10" s="226" t="s">
        <v>58</v>
      </c>
      <c r="C10" s="143"/>
      <c r="D10" s="169"/>
      <c r="E10" s="169"/>
      <c r="F10" s="170"/>
      <c r="G10" s="170"/>
      <c r="H10" s="171"/>
      <c r="I10" s="172"/>
      <c r="J10" s="173"/>
      <c r="K10" s="174">
        <f>K7</f>
        <v>598650</v>
      </c>
      <c r="L10" s="186">
        <f t="shared" si="0"/>
        <v>758621.28</v>
      </c>
      <c r="M10" s="187">
        <f t="shared" si="0"/>
        <v>90309.03</v>
      </c>
      <c r="N10" s="187">
        <f t="shared" si="0"/>
        <v>0</v>
      </c>
      <c r="O10" s="210"/>
      <c r="P10" s="211"/>
      <c r="Q10" s="211"/>
      <c r="R10" s="211"/>
      <c r="S10" s="211"/>
      <c r="T10" s="212"/>
    </row>
    <row r="11" spans="1:20" ht="13.5" thickBot="1">
      <c r="A11" s="135"/>
      <c r="B11" s="175" t="s">
        <v>59</v>
      </c>
      <c r="C11" s="156"/>
      <c r="D11" s="176"/>
      <c r="E11" s="176"/>
      <c r="F11" s="158"/>
      <c r="G11" s="158"/>
      <c r="H11" s="177"/>
      <c r="I11" s="178"/>
      <c r="J11" s="179"/>
      <c r="K11" s="180">
        <v>0</v>
      </c>
      <c r="L11" s="186">
        <f t="shared" si="0"/>
        <v>0</v>
      </c>
      <c r="M11" s="187">
        <f t="shared" si="0"/>
        <v>879232</v>
      </c>
      <c r="N11" s="187">
        <f t="shared" si="0"/>
        <v>281967.01476</v>
      </c>
      <c r="O11" s="210"/>
      <c r="P11" s="211"/>
      <c r="Q11" s="211"/>
      <c r="R11" s="211"/>
      <c r="S11" s="211"/>
      <c r="T11" s="212"/>
    </row>
    <row r="12" spans="1:20" ht="45">
      <c r="A12" s="243" t="s">
        <v>49</v>
      </c>
      <c r="B12" s="86" t="s">
        <v>19</v>
      </c>
      <c r="C12" s="87">
        <v>4440642</v>
      </c>
      <c r="D12" s="228">
        <v>5395532</v>
      </c>
      <c r="E12" s="88">
        <v>5627192.17</v>
      </c>
      <c r="F12" s="288" t="s">
        <v>20</v>
      </c>
      <c r="G12" s="288" t="s">
        <v>21</v>
      </c>
      <c r="H12" s="351" t="s">
        <v>13</v>
      </c>
      <c r="I12" s="89">
        <f>I14+I13</f>
        <v>2991664.968</v>
      </c>
      <c r="J12" s="88">
        <f aca="true" t="shared" si="1" ref="J12:J18">E12-I12</f>
        <v>2635527.202</v>
      </c>
      <c r="K12" s="90">
        <f>K13+K14+K15</f>
        <v>2487942.59616</v>
      </c>
      <c r="L12" s="128">
        <f>L15+L14+L13</f>
        <v>163020.82</v>
      </c>
      <c r="M12" s="15">
        <f>M15+M14+M13</f>
        <v>575457.664</v>
      </c>
      <c r="N12" s="14"/>
      <c r="O12" s="324" t="s">
        <v>63</v>
      </c>
      <c r="P12" s="325"/>
      <c r="Q12" s="325"/>
      <c r="R12" s="325"/>
      <c r="S12" s="325"/>
      <c r="T12" s="326"/>
    </row>
    <row r="13" spans="1:20" ht="12.75" customHeight="1">
      <c r="A13" s="243"/>
      <c r="B13" s="16" t="s">
        <v>22</v>
      </c>
      <c r="C13" s="17">
        <v>2220321</v>
      </c>
      <c r="D13" s="18">
        <v>2220321</v>
      </c>
      <c r="E13" s="18">
        <v>2220321</v>
      </c>
      <c r="F13" s="288"/>
      <c r="G13" s="288"/>
      <c r="H13" s="351"/>
      <c r="I13" s="19">
        <f>1364189.74+61875.132+69893.031</f>
        <v>1495957.903</v>
      </c>
      <c r="J13" s="20">
        <f t="shared" si="1"/>
        <v>724363.0970000001</v>
      </c>
      <c r="K13" s="21">
        <f>2440.2799*34</f>
        <v>82969.5166</v>
      </c>
      <c r="L13" s="129">
        <v>0</v>
      </c>
      <c r="M13" s="22">
        <v>0</v>
      </c>
      <c r="N13" s="15"/>
      <c r="O13" s="327"/>
      <c r="P13" s="328"/>
      <c r="Q13" s="328"/>
      <c r="R13" s="328"/>
      <c r="S13" s="328"/>
      <c r="T13" s="329"/>
    </row>
    <row r="14" spans="1:20" ht="12.75" customHeight="1">
      <c r="A14" s="243"/>
      <c r="B14" s="16" t="s">
        <v>23</v>
      </c>
      <c r="C14" s="17">
        <v>2220321</v>
      </c>
      <c r="D14" s="18">
        <v>2220321</v>
      </c>
      <c r="E14" s="18">
        <v>2220321</v>
      </c>
      <c r="F14" s="288"/>
      <c r="G14" s="288"/>
      <c r="H14" s="351"/>
      <c r="I14" s="19">
        <v>1495707.065</v>
      </c>
      <c r="J14" s="20">
        <f t="shared" si="1"/>
        <v>724613.935</v>
      </c>
      <c r="K14" s="21">
        <f>25812.0799*34</f>
        <v>877610.7166</v>
      </c>
      <c r="L14" s="130">
        <v>163020.82</v>
      </c>
      <c r="M14" s="22">
        <v>0</v>
      </c>
      <c r="N14" s="22"/>
      <c r="O14" s="327"/>
      <c r="P14" s="328"/>
      <c r="Q14" s="328"/>
      <c r="R14" s="328"/>
      <c r="S14" s="328"/>
      <c r="T14" s="329"/>
    </row>
    <row r="15" spans="1:20" ht="18" customHeight="1">
      <c r="A15" s="243"/>
      <c r="B15" s="16" t="s">
        <v>17</v>
      </c>
      <c r="C15" s="17"/>
      <c r="D15" s="23">
        <f>D12-C12</f>
        <v>954890</v>
      </c>
      <c r="E15" s="24">
        <f>E12-C12</f>
        <v>1186550.17</v>
      </c>
      <c r="F15" s="350"/>
      <c r="G15" s="350"/>
      <c r="H15" s="352"/>
      <c r="I15" s="19"/>
      <c r="J15" s="20">
        <f t="shared" si="1"/>
        <v>1186550.17</v>
      </c>
      <c r="K15" s="21">
        <f>44922.42244*34</f>
        <v>1527362.36296</v>
      </c>
      <c r="L15" s="125">
        <v>0</v>
      </c>
      <c r="M15" s="22">
        <v>575457.664</v>
      </c>
      <c r="N15" s="22"/>
      <c r="O15" s="330"/>
      <c r="P15" s="331"/>
      <c r="Q15" s="331"/>
      <c r="R15" s="331"/>
      <c r="S15" s="331"/>
      <c r="T15" s="332"/>
    </row>
    <row r="16" spans="1:20" ht="33.75">
      <c r="A16" s="243"/>
      <c r="B16" s="110" t="s">
        <v>24</v>
      </c>
      <c r="C16" s="25">
        <v>5527478</v>
      </c>
      <c r="D16" s="26">
        <v>4909426</v>
      </c>
      <c r="E16" s="27">
        <v>5091104</v>
      </c>
      <c r="F16" s="287" t="s">
        <v>25</v>
      </c>
      <c r="G16" s="287" t="s">
        <v>26</v>
      </c>
      <c r="H16" s="290" t="s">
        <v>13</v>
      </c>
      <c r="I16" s="13">
        <f>I18+I17</f>
        <v>3166968.60673</v>
      </c>
      <c r="J16" s="111">
        <f t="shared" si="1"/>
        <v>1924135.39327</v>
      </c>
      <c r="K16" s="112">
        <f>K18+K17+K19</f>
        <v>1684849.2960400002</v>
      </c>
      <c r="L16" s="130">
        <f>L18+L17</f>
        <v>172188.18</v>
      </c>
      <c r="M16" s="112">
        <f>M19+M18+M17</f>
        <v>219744.72782</v>
      </c>
      <c r="N16" s="112"/>
      <c r="O16" s="231" t="s">
        <v>27</v>
      </c>
      <c r="P16" s="232"/>
      <c r="Q16" s="232"/>
      <c r="R16" s="232"/>
      <c r="S16" s="232"/>
      <c r="T16" s="233"/>
    </row>
    <row r="17" spans="1:20" ht="12.75" customHeight="1">
      <c r="A17" s="243"/>
      <c r="B17" s="76" t="s">
        <v>28</v>
      </c>
      <c r="C17" s="17">
        <v>1924177.84</v>
      </c>
      <c r="D17" s="23">
        <v>1708971</v>
      </c>
      <c r="E17" s="24">
        <v>1772214</v>
      </c>
      <c r="F17" s="288"/>
      <c r="G17" s="288"/>
      <c r="H17" s="291"/>
      <c r="I17" s="28">
        <v>1579082.65716</v>
      </c>
      <c r="J17" s="20">
        <f t="shared" si="1"/>
        <v>193131.34284000006</v>
      </c>
      <c r="K17" s="21">
        <f>3113.8072*34</f>
        <v>105869.44480000001</v>
      </c>
      <c r="L17" s="130">
        <v>0</v>
      </c>
      <c r="M17" s="21">
        <v>0</v>
      </c>
      <c r="N17" s="21"/>
      <c r="O17" s="234"/>
      <c r="P17" s="232"/>
      <c r="Q17" s="232"/>
      <c r="R17" s="232"/>
      <c r="S17" s="232"/>
      <c r="T17" s="233"/>
    </row>
    <row r="18" spans="1:20" ht="13.5" customHeight="1">
      <c r="A18" s="244"/>
      <c r="B18" s="76" t="s">
        <v>29</v>
      </c>
      <c r="C18" s="17">
        <v>3603300.16</v>
      </c>
      <c r="D18" s="23">
        <v>3200455</v>
      </c>
      <c r="E18" s="24">
        <v>3318890</v>
      </c>
      <c r="F18" s="289"/>
      <c r="G18" s="289"/>
      <c r="H18" s="292"/>
      <c r="I18" s="28">
        <v>1587885.94957</v>
      </c>
      <c r="J18" s="20">
        <f t="shared" si="1"/>
        <v>1731004.05043</v>
      </c>
      <c r="K18" s="21">
        <f>4001.95121*34</f>
        <v>136066.34114</v>
      </c>
      <c r="L18" s="130">
        <v>172188.18</v>
      </c>
      <c r="M18" s="21">
        <v>0</v>
      </c>
      <c r="N18" s="21"/>
      <c r="O18" s="234"/>
      <c r="P18" s="232"/>
      <c r="Q18" s="232"/>
      <c r="R18" s="232"/>
      <c r="S18" s="232"/>
      <c r="T18" s="233"/>
    </row>
    <row r="19" spans="1:20" s="199" customFormat="1" ht="35.25" customHeight="1" thickBot="1">
      <c r="A19" s="216"/>
      <c r="B19" s="206" t="s">
        <v>17</v>
      </c>
      <c r="C19" s="223"/>
      <c r="D19" s="200"/>
      <c r="E19" s="201"/>
      <c r="F19" s="196"/>
      <c r="G19" s="196"/>
      <c r="H19" s="217"/>
      <c r="I19" s="202"/>
      <c r="J19" s="203"/>
      <c r="K19" s="204">
        <f>42438.63265*34</f>
        <v>1442913.5101</v>
      </c>
      <c r="L19" s="205"/>
      <c r="M19" s="204">
        <v>219744.72782</v>
      </c>
      <c r="N19" s="204"/>
      <c r="O19" s="235"/>
      <c r="P19" s="236"/>
      <c r="Q19" s="236"/>
      <c r="R19" s="236"/>
      <c r="S19" s="236"/>
      <c r="T19" s="237"/>
    </row>
    <row r="20" spans="1:20" ht="13.5" customHeight="1">
      <c r="A20" s="198"/>
      <c r="B20" s="113" t="s">
        <v>54</v>
      </c>
      <c r="C20" s="224"/>
      <c r="D20" s="106"/>
      <c r="E20" s="106"/>
      <c r="F20" s="107"/>
      <c r="G20" s="107"/>
      <c r="H20" s="219"/>
      <c r="I20" s="218"/>
      <c r="J20" s="108"/>
      <c r="K20" s="109">
        <f aca="true" t="shared" si="2" ref="K20:M21">K13+K17</f>
        <v>188838.96140000003</v>
      </c>
      <c r="L20" s="184">
        <f t="shared" si="2"/>
        <v>0</v>
      </c>
      <c r="M20" s="188">
        <f t="shared" si="2"/>
        <v>0</v>
      </c>
      <c r="N20" s="188"/>
      <c r="O20" s="213"/>
      <c r="P20" s="214"/>
      <c r="Q20" s="214"/>
      <c r="R20" s="214"/>
      <c r="S20" s="214"/>
      <c r="T20" s="215"/>
    </row>
    <row r="21" spans="1:20" ht="13.5" customHeight="1">
      <c r="A21" s="12"/>
      <c r="B21" s="114" t="s">
        <v>55</v>
      </c>
      <c r="C21" s="17"/>
      <c r="D21" s="24"/>
      <c r="E21" s="24"/>
      <c r="F21" s="81"/>
      <c r="G21" s="81"/>
      <c r="H21" s="222"/>
      <c r="I21" s="220"/>
      <c r="J21" s="82"/>
      <c r="K21" s="22">
        <f t="shared" si="2"/>
        <v>1013677.0577400001</v>
      </c>
      <c r="L21" s="186">
        <f t="shared" si="2"/>
        <v>335209</v>
      </c>
      <c r="M21" s="189">
        <f t="shared" si="2"/>
        <v>0</v>
      </c>
      <c r="N21" s="189"/>
      <c r="O21" s="208"/>
      <c r="P21" s="209"/>
      <c r="Q21" s="209"/>
      <c r="R21" s="209"/>
      <c r="S21" s="209"/>
      <c r="T21" s="238"/>
    </row>
    <row r="22" spans="1:20" ht="13.5" customHeight="1" thickBot="1">
      <c r="A22" s="12"/>
      <c r="B22" s="115" t="s">
        <v>56</v>
      </c>
      <c r="C22" s="223"/>
      <c r="D22" s="29"/>
      <c r="E22" s="29"/>
      <c r="F22" s="83"/>
      <c r="G22" s="83"/>
      <c r="H22" s="217"/>
      <c r="I22" s="221"/>
      <c r="J22" s="84"/>
      <c r="K22" s="85">
        <f>K15+K19</f>
        <v>2970275.87306</v>
      </c>
      <c r="L22" s="190"/>
      <c r="M22" s="191">
        <f>M15+M19</f>
        <v>795202.39182</v>
      </c>
      <c r="N22" s="191"/>
      <c r="O22" s="239"/>
      <c r="P22" s="240"/>
      <c r="Q22" s="240"/>
      <c r="R22" s="240"/>
      <c r="S22" s="240"/>
      <c r="T22" s="241"/>
    </row>
    <row r="23" spans="1:20" ht="20.25" customHeight="1">
      <c r="A23" s="337" t="s">
        <v>50</v>
      </c>
      <c r="B23" s="30" t="s">
        <v>30</v>
      </c>
      <c r="C23" s="77">
        <v>1099670.488</v>
      </c>
      <c r="D23" s="78">
        <v>1098870</v>
      </c>
      <c r="E23" s="79">
        <v>1132646</v>
      </c>
      <c r="F23" s="252" t="s">
        <v>31</v>
      </c>
      <c r="G23" s="252" t="s">
        <v>32</v>
      </c>
      <c r="H23" s="259" t="s">
        <v>13</v>
      </c>
      <c r="I23" s="80">
        <f>SUM(I24+I25)</f>
        <v>906325.6826000001</v>
      </c>
      <c r="J23" s="46">
        <f>E23-I23</f>
        <v>226320.31739999994</v>
      </c>
      <c r="K23" s="44">
        <f>K26+K25+K24</f>
        <v>236305.88177</v>
      </c>
      <c r="L23" s="132">
        <f>L26+L25+L24</f>
        <v>236044.84913000002</v>
      </c>
      <c r="M23" s="44"/>
      <c r="N23" s="44"/>
      <c r="O23" s="281" t="s">
        <v>33</v>
      </c>
      <c r="P23" s="282"/>
      <c r="Q23" s="282"/>
      <c r="R23" s="282"/>
      <c r="S23" s="282"/>
      <c r="T23" s="283"/>
    </row>
    <row r="24" spans="1:20" ht="12.75" customHeight="1">
      <c r="A24" s="337"/>
      <c r="B24" s="32" t="s">
        <v>34</v>
      </c>
      <c r="C24" s="33">
        <v>824752.86</v>
      </c>
      <c r="D24" s="34">
        <v>824152</v>
      </c>
      <c r="E24" s="35">
        <v>824752.86</v>
      </c>
      <c r="F24" s="252"/>
      <c r="G24" s="252"/>
      <c r="H24" s="259"/>
      <c r="I24" s="36">
        <v>679744.26196</v>
      </c>
      <c r="J24" s="37">
        <f>C24-I24</f>
        <v>145008.59803999995</v>
      </c>
      <c r="K24" s="38">
        <v>145008.603</v>
      </c>
      <c r="L24" s="130">
        <v>144747.57</v>
      </c>
      <c r="M24" s="38"/>
      <c r="N24" s="38"/>
      <c r="O24" s="281"/>
      <c r="P24" s="282"/>
      <c r="Q24" s="282"/>
      <c r="R24" s="282"/>
      <c r="S24" s="282"/>
      <c r="T24" s="283"/>
    </row>
    <row r="25" spans="1:20" ht="12.75" customHeight="1">
      <c r="A25" s="337"/>
      <c r="B25" s="55" t="s">
        <v>18</v>
      </c>
      <c r="C25" s="91">
        <v>274917.62</v>
      </c>
      <c r="D25" s="92">
        <v>274718</v>
      </c>
      <c r="E25" s="93">
        <v>274917.62</v>
      </c>
      <c r="F25" s="252"/>
      <c r="G25" s="252"/>
      <c r="H25" s="259"/>
      <c r="I25" s="56">
        <v>226581.42064</v>
      </c>
      <c r="J25" s="59">
        <f>C25-I25</f>
        <v>48336.19936</v>
      </c>
      <c r="K25" s="60">
        <v>48336.201</v>
      </c>
      <c r="L25" s="133">
        <v>48336.20136</v>
      </c>
      <c r="M25" s="60"/>
      <c r="N25" s="60"/>
      <c r="O25" s="281"/>
      <c r="P25" s="282"/>
      <c r="Q25" s="282"/>
      <c r="R25" s="282"/>
      <c r="S25" s="282"/>
      <c r="T25" s="283"/>
    </row>
    <row r="26" spans="1:20" ht="13.5" thickBot="1">
      <c r="A26" s="337"/>
      <c r="B26" s="96" t="s">
        <v>17</v>
      </c>
      <c r="C26" s="97"/>
      <c r="D26" s="98"/>
      <c r="E26" s="98">
        <f>E23-C23</f>
        <v>32975.512000000104</v>
      </c>
      <c r="F26" s="99"/>
      <c r="G26" s="99"/>
      <c r="H26" s="100"/>
      <c r="I26" s="101"/>
      <c r="J26" s="102">
        <v>42961.07777</v>
      </c>
      <c r="K26" s="102">
        <v>42961.07777</v>
      </c>
      <c r="L26" s="197">
        <v>42961.07777</v>
      </c>
      <c r="M26" s="103"/>
      <c r="N26" s="103"/>
      <c r="O26" s="284"/>
      <c r="P26" s="285"/>
      <c r="Q26" s="285"/>
      <c r="R26" s="285"/>
      <c r="S26" s="285"/>
      <c r="T26" s="286"/>
    </row>
    <row r="27" spans="1:20" ht="12.75" customHeight="1">
      <c r="A27" s="337"/>
      <c r="B27" s="105" t="s">
        <v>35</v>
      </c>
      <c r="C27" s="77">
        <v>619560</v>
      </c>
      <c r="D27" s="95">
        <v>596455.422</v>
      </c>
      <c r="E27" s="95">
        <v>596455.422</v>
      </c>
      <c r="F27" s="252" t="s">
        <v>11</v>
      </c>
      <c r="G27" s="252" t="s">
        <v>26</v>
      </c>
      <c r="H27" s="259" t="s">
        <v>13</v>
      </c>
      <c r="I27" s="80">
        <f>I28+I29</f>
        <v>173175.669</v>
      </c>
      <c r="J27" s="46">
        <f aca="true" t="shared" si="3" ref="J27:J46">D27-I27</f>
        <v>423279.753</v>
      </c>
      <c r="K27" s="44">
        <f>K29+K28</f>
        <v>388944.99</v>
      </c>
      <c r="L27" s="132">
        <f>L29+L28</f>
        <v>323759.514</v>
      </c>
      <c r="M27" s="44">
        <f>M29+M28</f>
        <v>122624.81494</v>
      </c>
      <c r="N27" s="44"/>
      <c r="O27" s="260" t="s">
        <v>36</v>
      </c>
      <c r="P27" s="261"/>
      <c r="Q27" s="261"/>
      <c r="R27" s="261"/>
      <c r="S27" s="261"/>
      <c r="T27" s="262"/>
    </row>
    <row r="28" spans="1:20" ht="12.75" customHeight="1">
      <c r="A28" s="337"/>
      <c r="B28" s="104" t="s">
        <v>34</v>
      </c>
      <c r="C28" s="33">
        <v>464670</v>
      </c>
      <c r="D28" s="39">
        <v>447341.5665</v>
      </c>
      <c r="E28" s="39">
        <v>447341.5665</v>
      </c>
      <c r="F28" s="252"/>
      <c r="G28" s="252"/>
      <c r="H28" s="259"/>
      <c r="I28" s="36">
        <v>129881.752</v>
      </c>
      <c r="J28" s="37">
        <v>334788.25</v>
      </c>
      <c r="K28" s="38">
        <v>291708.74</v>
      </c>
      <c r="L28" s="130">
        <v>291447.706</v>
      </c>
      <c r="M28" s="38">
        <v>43340.541</v>
      </c>
      <c r="N28" s="38"/>
      <c r="O28" s="263"/>
      <c r="P28" s="264"/>
      <c r="Q28" s="264"/>
      <c r="R28" s="264"/>
      <c r="S28" s="264"/>
      <c r="T28" s="265"/>
    </row>
    <row r="29" spans="1:20" ht="12.75" customHeight="1" thickBot="1">
      <c r="A29" s="337"/>
      <c r="B29" s="96" t="s">
        <v>18</v>
      </c>
      <c r="C29" s="97">
        <v>154890</v>
      </c>
      <c r="D29" s="98">
        <v>149113.855</v>
      </c>
      <c r="E29" s="98">
        <v>149113.855</v>
      </c>
      <c r="F29" s="279"/>
      <c r="G29" s="279"/>
      <c r="H29" s="280"/>
      <c r="I29" s="101">
        <v>43293.917</v>
      </c>
      <c r="J29" s="102">
        <v>111596.08</v>
      </c>
      <c r="K29" s="103">
        <v>97236.25</v>
      </c>
      <c r="L29" s="131">
        <v>32311.808</v>
      </c>
      <c r="M29" s="103">
        <v>79284.27394</v>
      </c>
      <c r="N29" s="103"/>
      <c r="O29" s="266"/>
      <c r="P29" s="267"/>
      <c r="Q29" s="267"/>
      <c r="R29" s="267"/>
      <c r="S29" s="267"/>
      <c r="T29" s="268"/>
    </row>
    <row r="30" spans="1:20" ht="20.25" customHeight="1">
      <c r="A30" s="337"/>
      <c r="B30" s="94" t="s">
        <v>37</v>
      </c>
      <c r="C30" s="77">
        <v>862411</v>
      </c>
      <c r="D30" s="78">
        <v>858773.9363</v>
      </c>
      <c r="E30" s="78">
        <v>858773.9363</v>
      </c>
      <c r="F30" s="252" t="s">
        <v>38</v>
      </c>
      <c r="G30" s="252" t="s">
        <v>39</v>
      </c>
      <c r="H30" s="259" t="s">
        <v>13</v>
      </c>
      <c r="I30" s="80">
        <f>I31+I32</f>
        <v>329835.657</v>
      </c>
      <c r="J30" s="46">
        <f t="shared" si="3"/>
        <v>528938.2792999999</v>
      </c>
      <c r="K30" s="44">
        <f>K32+K31</f>
        <v>532575.35</v>
      </c>
      <c r="L30" s="132">
        <f>L32+L31</f>
        <v>531666.506</v>
      </c>
      <c r="M30" s="44"/>
      <c r="N30" s="44"/>
      <c r="O30" s="270" t="s">
        <v>40</v>
      </c>
      <c r="P30" s="271"/>
      <c r="Q30" s="271"/>
      <c r="R30" s="271"/>
      <c r="S30" s="271"/>
      <c r="T30" s="272"/>
    </row>
    <row r="31" spans="1:20" ht="12.75" customHeight="1">
      <c r="A31" s="337"/>
      <c r="B31" s="32" t="s">
        <v>34</v>
      </c>
      <c r="C31" s="33">
        <v>646808.25</v>
      </c>
      <c r="D31" s="47">
        <v>644080.452</v>
      </c>
      <c r="E31" s="47">
        <v>644080.452</v>
      </c>
      <c r="F31" s="252"/>
      <c r="G31" s="252"/>
      <c r="H31" s="259"/>
      <c r="I31" s="48">
        <f>120848.034+126528.709</f>
        <v>247376.74300000002</v>
      </c>
      <c r="J31" s="37">
        <v>399431.51</v>
      </c>
      <c r="K31" s="38">
        <v>399431.51</v>
      </c>
      <c r="L31" s="130">
        <v>399431.506</v>
      </c>
      <c r="M31" s="38">
        <v>0</v>
      </c>
      <c r="N31" s="38"/>
      <c r="O31" s="273"/>
      <c r="P31" s="274"/>
      <c r="Q31" s="274"/>
      <c r="R31" s="274"/>
      <c r="S31" s="274"/>
      <c r="T31" s="275"/>
    </row>
    <row r="32" spans="1:20" ht="12.75" customHeight="1">
      <c r="A32" s="337"/>
      <c r="B32" s="32" t="s">
        <v>18</v>
      </c>
      <c r="C32" s="33">
        <v>215602.75</v>
      </c>
      <c r="D32" s="47">
        <v>214693.484</v>
      </c>
      <c r="E32" s="47">
        <v>214693.484</v>
      </c>
      <c r="F32" s="256"/>
      <c r="G32" s="256"/>
      <c r="H32" s="269"/>
      <c r="I32" s="48">
        <f>40282.678+42176.236</f>
        <v>82458.91399999999</v>
      </c>
      <c r="J32" s="37">
        <v>133143.84</v>
      </c>
      <c r="K32" s="38">
        <v>133143.84</v>
      </c>
      <c r="L32" s="130">
        <v>132235</v>
      </c>
      <c r="M32" s="38">
        <v>908.83541</v>
      </c>
      <c r="N32" s="38"/>
      <c r="O32" s="276"/>
      <c r="P32" s="277"/>
      <c r="Q32" s="277"/>
      <c r="R32" s="277"/>
      <c r="S32" s="277"/>
      <c r="T32" s="278"/>
    </row>
    <row r="33" spans="1:20" ht="45">
      <c r="A33" s="337"/>
      <c r="B33" s="40" t="s">
        <v>41</v>
      </c>
      <c r="C33" s="41">
        <v>91600</v>
      </c>
      <c r="D33" s="45">
        <v>91600</v>
      </c>
      <c r="E33" s="45">
        <v>91600</v>
      </c>
      <c r="F33" s="251" t="s">
        <v>42</v>
      </c>
      <c r="G33" s="251" t="s">
        <v>43</v>
      </c>
      <c r="H33" s="258" t="s">
        <v>13</v>
      </c>
      <c r="I33" s="43">
        <f>0+I34+I35</f>
        <v>1856.224</v>
      </c>
      <c r="J33" s="46">
        <f t="shared" si="3"/>
        <v>89743.776</v>
      </c>
      <c r="K33" s="44">
        <f>K35+K34</f>
        <v>59513.08</v>
      </c>
      <c r="L33" s="132">
        <f>L35+L34</f>
        <v>44634.81</v>
      </c>
      <c r="M33" s="44">
        <f>M35+M34</f>
        <v>45108.966</v>
      </c>
      <c r="N33" s="44"/>
      <c r="O33" s="250"/>
      <c r="P33" s="250"/>
      <c r="Q33" s="250"/>
      <c r="R33" s="250"/>
      <c r="S33" s="250"/>
      <c r="T33" s="250"/>
    </row>
    <row r="34" spans="1:20" ht="12.75" customHeight="1">
      <c r="A34" s="337"/>
      <c r="B34" s="32" t="s">
        <v>34</v>
      </c>
      <c r="C34" s="33">
        <v>68700</v>
      </c>
      <c r="D34" s="49">
        <v>68700</v>
      </c>
      <c r="E34" s="49">
        <v>68700</v>
      </c>
      <c r="F34" s="252"/>
      <c r="G34" s="252"/>
      <c r="H34" s="259"/>
      <c r="I34" s="48">
        <v>1392.168</v>
      </c>
      <c r="J34" s="37">
        <f t="shared" si="3"/>
        <v>67307.832</v>
      </c>
      <c r="K34" s="38">
        <v>44634.81</v>
      </c>
      <c r="L34" s="130">
        <v>44634.81</v>
      </c>
      <c r="M34" s="38">
        <v>22673.022</v>
      </c>
      <c r="N34" s="38"/>
      <c r="O34" s="250"/>
      <c r="P34" s="250"/>
      <c r="Q34" s="250"/>
      <c r="R34" s="250"/>
      <c r="S34" s="250"/>
      <c r="T34" s="250"/>
    </row>
    <row r="35" spans="1:20" ht="12.75" customHeight="1">
      <c r="A35" s="337"/>
      <c r="B35" s="32" t="s">
        <v>18</v>
      </c>
      <c r="C35" s="33">
        <v>22900</v>
      </c>
      <c r="D35" s="49">
        <v>22900</v>
      </c>
      <c r="E35" s="49">
        <v>22900</v>
      </c>
      <c r="F35" s="252"/>
      <c r="G35" s="252"/>
      <c r="H35" s="259"/>
      <c r="I35" s="48">
        <v>464.056</v>
      </c>
      <c r="J35" s="37">
        <f t="shared" si="3"/>
        <v>22435.944</v>
      </c>
      <c r="K35" s="38">
        <v>14878.27</v>
      </c>
      <c r="L35" s="130">
        <v>0</v>
      </c>
      <c r="M35" s="38">
        <v>22435.944</v>
      </c>
      <c r="N35" s="38"/>
      <c r="O35" s="250"/>
      <c r="P35" s="250"/>
      <c r="Q35" s="250"/>
      <c r="R35" s="250"/>
      <c r="S35" s="250"/>
      <c r="T35" s="250"/>
    </row>
    <row r="36" spans="1:20" ht="45">
      <c r="A36" s="337"/>
      <c r="B36" s="40" t="s">
        <v>44</v>
      </c>
      <c r="C36" s="50">
        <v>88400</v>
      </c>
      <c r="D36" s="42">
        <v>88400</v>
      </c>
      <c r="E36" s="42">
        <v>88400</v>
      </c>
      <c r="F36" s="251" t="s">
        <v>42</v>
      </c>
      <c r="G36" s="251" t="s">
        <v>45</v>
      </c>
      <c r="H36" s="253" t="s">
        <v>13</v>
      </c>
      <c r="I36" s="43">
        <v>0</v>
      </c>
      <c r="J36" s="46">
        <f t="shared" si="3"/>
        <v>88400</v>
      </c>
      <c r="K36" s="44">
        <f>K38+K37</f>
        <v>84650</v>
      </c>
      <c r="L36" s="132">
        <f>L38+L37</f>
        <v>63487.5</v>
      </c>
      <c r="M36" s="44">
        <f>M38+M37</f>
        <v>24912.5</v>
      </c>
      <c r="N36" s="44"/>
      <c r="O36" s="250"/>
      <c r="P36" s="250"/>
      <c r="Q36" s="250"/>
      <c r="R36" s="250"/>
      <c r="S36" s="250"/>
      <c r="T36" s="250"/>
    </row>
    <row r="37" spans="1:20" ht="12.75" customHeight="1">
      <c r="A37" s="337"/>
      <c r="B37" s="32" t="s">
        <v>34</v>
      </c>
      <c r="C37" s="51">
        <v>66300</v>
      </c>
      <c r="D37" s="49">
        <v>66300</v>
      </c>
      <c r="E37" s="49">
        <v>66300</v>
      </c>
      <c r="F37" s="252"/>
      <c r="G37" s="252"/>
      <c r="H37" s="254"/>
      <c r="I37" s="48">
        <v>0</v>
      </c>
      <c r="J37" s="37">
        <f t="shared" si="3"/>
        <v>66300</v>
      </c>
      <c r="K37" s="38">
        <v>63487.5</v>
      </c>
      <c r="L37" s="130">
        <v>63487.5</v>
      </c>
      <c r="M37" s="38">
        <v>2812.5</v>
      </c>
      <c r="N37" s="38"/>
      <c r="O37" s="250"/>
      <c r="P37" s="250"/>
      <c r="Q37" s="250"/>
      <c r="R37" s="250"/>
      <c r="S37" s="250"/>
      <c r="T37" s="250"/>
    </row>
    <row r="38" spans="1:20" ht="12.75" customHeight="1">
      <c r="A38" s="337"/>
      <c r="B38" s="32" t="s">
        <v>18</v>
      </c>
      <c r="C38" s="52">
        <v>22100</v>
      </c>
      <c r="D38" s="49">
        <v>22100</v>
      </c>
      <c r="E38" s="49">
        <v>22100</v>
      </c>
      <c r="F38" s="256"/>
      <c r="G38" s="256"/>
      <c r="H38" s="257"/>
      <c r="I38" s="48">
        <v>0</v>
      </c>
      <c r="J38" s="37">
        <f t="shared" si="3"/>
        <v>22100</v>
      </c>
      <c r="K38" s="38">
        <v>21162.5</v>
      </c>
      <c r="L38" s="130">
        <v>0</v>
      </c>
      <c r="M38" s="38">
        <v>22100</v>
      </c>
      <c r="N38" s="38"/>
      <c r="O38" s="250"/>
      <c r="P38" s="250"/>
      <c r="Q38" s="250"/>
      <c r="R38" s="250"/>
      <c r="S38" s="250"/>
      <c r="T38" s="250"/>
    </row>
    <row r="39" spans="1:20" ht="45">
      <c r="A39" s="337"/>
      <c r="B39" s="40" t="s">
        <v>46</v>
      </c>
      <c r="C39" s="43">
        <v>50000</v>
      </c>
      <c r="D39" s="42">
        <v>50000</v>
      </c>
      <c r="E39" s="42">
        <v>50000</v>
      </c>
      <c r="F39" s="251" t="s">
        <v>42</v>
      </c>
      <c r="G39" s="251" t="s">
        <v>43</v>
      </c>
      <c r="H39" s="253" t="s">
        <v>13</v>
      </c>
      <c r="I39" s="43">
        <f>I40+I41</f>
        <v>946.048</v>
      </c>
      <c r="J39" s="53">
        <f t="shared" si="3"/>
        <v>49053.952</v>
      </c>
      <c r="K39" s="54">
        <f>K41+K40</f>
        <v>31908.6</v>
      </c>
      <c r="L39" s="134">
        <f>L41+L40</f>
        <v>23929.2</v>
      </c>
      <c r="M39" s="54">
        <f>M41+M40</f>
        <v>25124.752</v>
      </c>
      <c r="N39" s="54"/>
      <c r="O39" s="250"/>
      <c r="P39" s="250"/>
      <c r="Q39" s="250"/>
      <c r="R39" s="250"/>
      <c r="S39" s="250"/>
      <c r="T39" s="250"/>
    </row>
    <row r="40" spans="1:20" ht="12.75" customHeight="1">
      <c r="A40" s="337"/>
      <c r="B40" s="32" t="s">
        <v>34</v>
      </c>
      <c r="C40" s="36">
        <v>37500</v>
      </c>
      <c r="D40" s="49">
        <v>37500</v>
      </c>
      <c r="E40" s="49">
        <v>37500</v>
      </c>
      <c r="F40" s="252"/>
      <c r="G40" s="252"/>
      <c r="H40" s="254"/>
      <c r="I40" s="48">
        <v>709.536</v>
      </c>
      <c r="J40" s="37">
        <f t="shared" si="3"/>
        <v>36790.464</v>
      </c>
      <c r="K40" s="38">
        <v>23929.2</v>
      </c>
      <c r="L40" s="130">
        <v>23929.2</v>
      </c>
      <c r="M40" s="38">
        <v>12861.264</v>
      </c>
      <c r="N40" s="38"/>
      <c r="O40" s="250"/>
      <c r="P40" s="250"/>
      <c r="Q40" s="250"/>
      <c r="R40" s="250"/>
      <c r="S40" s="250"/>
      <c r="T40" s="250"/>
    </row>
    <row r="41" spans="1:20" ht="12.75" customHeight="1">
      <c r="A41" s="337"/>
      <c r="B41" s="32" t="s">
        <v>18</v>
      </c>
      <c r="C41" s="36">
        <v>12500</v>
      </c>
      <c r="D41" s="49">
        <v>12500</v>
      </c>
      <c r="E41" s="49">
        <v>12500</v>
      </c>
      <c r="F41" s="256"/>
      <c r="G41" s="256"/>
      <c r="H41" s="257"/>
      <c r="I41" s="48">
        <v>236.512</v>
      </c>
      <c r="J41" s="37">
        <f t="shared" si="3"/>
        <v>12263.488</v>
      </c>
      <c r="K41" s="38">
        <v>7979.4</v>
      </c>
      <c r="L41" s="130">
        <v>0</v>
      </c>
      <c r="M41" s="38">
        <v>12263.488</v>
      </c>
      <c r="N41" s="38"/>
      <c r="O41" s="250"/>
      <c r="P41" s="250"/>
      <c r="Q41" s="250"/>
      <c r="R41" s="250"/>
      <c r="S41" s="250"/>
      <c r="T41" s="250"/>
    </row>
    <row r="42" spans="1:20" ht="45">
      <c r="A42" s="337"/>
      <c r="B42" s="40" t="s">
        <v>47</v>
      </c>
      <c r="C42" s="43">
        <v>125000</v>
      </c>
      <c r="D42" s="42">
        <v>49600.05</v>
      </c>
      <c r="E42" s="42">
        <v>49600.05</v>
      </c>
      <c r="F42" s="251" t="s">
        <v>42</v>
      </c>
      <c r="G42" s="251" t="s">
        <v>26</v>
      </c>
      <c r="H42" s="253" t="s">
        <v>13</v>
      </c>
      <c r="I42" s="43">
        <v>0</v>
      </c>
      <c r="J42" s="53">
        <f t="shared" si="3"/>
        <v>49600.05</v>
      </c>
      <c r="K42" s="54">
        <f>K44+K43</f>
        <v>49600.05</v>
      </c>
      <c r="L42" s="134">
        <f>L44+L43</f>
        <v>37200.04</v>
      </c>
      <c r="M42" s="54"/>
      <c r="N42" s="54"/>
      <c r="O42" s="250"/>
      <c r="P42" s="250"/>
      <c r="Q42" s="250"/>
      <c r="R42" s="250"/>
      <c r="S42" s="250"/>
      <c r="T42" s="250"/>
    </row>
    <row r="43" spans="1:20" ht="12.75" customHeight="1">
      <c r="A43" s="337"/>
      <c r="B43" s="55" t="s">
        <v>34</v>
      </c>
      <c r="C43" s="56">
        <v>93750</v>
      </c>
      <c r="D43" s="57">
        <v>37200.0375</v>
      </c>
      <c r="E43" s="57">
        <v>37200.0375</v>
      </c>
      <c r="F43" s="252"/>
      <c r="G43" s="252"/>
      <c r="H43" s="254"/>
      <c r="I43" s="58">
        <v>0</v>
      </c>
      <c r="J43" s="37">
        <v>93750</v>
      </c>
      <c r="K43" s="38">
        <v>37200.04</v>
      </c>
      <c r="L43" s="130">
        <v>37200.04</v>
      </c>
      <c r="M43" s="38">
        <v>56549.96</v>
      </c>
      <c r="N43" s="38"/>
      <c r="O43" s="250"/>
      <c r="P43" s="250"/>
      <c r="Q43" s="250"/>
      <c r="R43" s="250"/>
      <c r="S43" s="250"/>
      <c r="T43" s="250"/>
    </row>
    <row r="44" spans="1:20" ht="12.75" customHeight="1" thickBot="1">
      <c r="A44" s="337"/>
      <c r="B44" s="55" t="s">
        <v>18</v>
      </c>
      <c r="C44" s="56">
        <v>31250</v>
      </c>
      <c r="D44" s="57">
        <v>12400.0125</v>
      </c>
      <c r="E44" s="57">
        <v>12400.0125</v>
      </c>
      <c r="F44" s="252"/>
      <c r="G44" s="252"/>
      <c r="H44" s="254"/>
      <c r="I44" s="58">
        <v>0</v>
      </c>
      <c r="J44" s="59">
        <v>31250</v>
      </c>
      <c r="K44" s="60">
        <v>12400.01</v>
      </c>
      <c r="L44" s="133">
        <v>0</v>
      </c>
      <c r="M44" s="60">
        <v>31250</v>
      </c>
      <c r="N44" s="60"/>
      <c r="O44" s="255"/>
      <c r="P44" s="255"/>
      <c r="Q44" s="255"/>
      <c r="R44" s="255"/>
      <c r="S44" s="255"/>
      <c r="T44" s="255"/>
    </row>
    <row r="45" spans="1:20" ht="12.75">
      <c r="A45" s="337"/>
      <c r="B45" s="61" t="s">
        <v>61</v>
      </c>
      <c r="C45" s="31">
        <v>467430</v>
      </c>
      <c r="D45" s="62">
        <v>0</v>
      </c>
      <c r="E45" s="62"/>
      <c r="F45" s="63"/>
      <c r="G45" s="63"/>
      <c r="H45" s="64"/>
      <c r="I45" s="31">
        <v>0</v>
      </c>
      <c r="J45" s="65">
        <f>D45-J49</f>
        <v>0</v>
      </c>
      <c r="K45" s="66"/>
      <c r="L45" s="183">
        <f>L47+L46</f>
        <v>398646.18</v>
      </c>
      <c r="M45" s="66"/>
      <c r="N45" s="66"/>
      <c r="O45" s="245"/>
      <c r="P45" s="246"/>
      <c r="Q45" s="246"/>
      <c r="R45" s="246"/>
      <c r="S45" s="246"/>
      <c r="T45" s="247"/>
    </row>
    <row r="46" spans="1:20" ht="12.75">
      <c r="A46" s="337"/>
      <c r="B46" s="67" t="s">
        <v>34</v>
      </c>
      <c r="C46" s="34">
        <v>350572.5</v>
      </c>
      <c r="D46" s="68">
        <v>0</v>
      </c>
      <c r="E46" s="68"/>
      <c r="F46" s="69"/>
      <c r="G46" s="69"/>
      <c r="H46" s="70"/>
      <c r="I46" s="71">
        <v>0</v>
      </c>
      <c r="J46" s="72">
        <f t="shared" si="3"/>
        <v>0</v>
      </c>
      <c r="K46" s="73">
        <v>221649.21</v>
      </c>
      <c r="L46" s="125">
        <v>398646.18</v>
      </c>
      <c r="M46" s="73"/>
      <c r="N46" s="73"/>
      <c r="O46" s="248"/>
      <c r="P46" s="248"/>
      <c r="Q46" s="248"/>
      <c r="R46" s="248"/>
      <c r="S46" s="248"/>
      <c r="T46" s="249"/>
    </row>
    <row r="47" spans="1:20" ht="13.5" thickBot="1">
      <c r="A47" s="337"/>
      <c r="B47" s="116" t="s">
        <v>18</v>
      </c>
      <c r="C47" s="117">
        <v>116857.5</v>
      </c>
      <c r="D47" s="118">
        <v>0</v>
      </c>
      <c r="E47" s="118"/>
      <c r="F47" s="118"/>
      <c r="G47" s="118"/>
      <c r="H47" s="118"/>
      <c r="I47" s="118"/>
      <c r="J47" s="118"/>
      <c r="K47" s="195">
        <v>150393.43</v>
      </c>
      <c r="L47" s="207">
        <v>0</v>
      </c>
      <c r="M47" s="119"/>
      <c r="N47" s="119"/>
      <c r="O47" s="74"/>
      <c r="P47" s="74"/>
      <c r="Q47" s="74"/>
      <c r="R47" s="74"/>
      <c r="S47" s="74"/>
      <c r="T47" s="75"/>
    </row>
    <row r="48" spans="2:14" ht="12.75">
      <c r="B48" s="120" t="s">
        <v>60</v>
      </c>
      <c r="C48" s="4"/>
      <c r="D48" s="4"/>
      <c r="E48" s="4"/>
      <c r="F48" s="4"/>
      <c r="G48" s="4"/>
      <c r="H48" s="4"/>
      <c r="I48" s="4"/>
      <c r="J48" s="4"/>
      <c r="K48" s="192">
        <f>K24+K28+K31+K34+K37+K40+K43+K46</f>
        <v>1227049.613</v>
      </c>
      <c r="L48" s="192">
        <f aca="true" t="shared" si="4" ref="L48:N49">L24+L28+L31+L34+L37+L40+L43+L46</f>
        <v>1403524.5119999999</v>
      </c>
      <c r="M48" s="192">
        <f t="shared" si="4"/>
        <v>138237.28699999998</v>
      </c>
      <c r="N48" s="192">
        <f t="shared" si="4"/>
        <v>0</v>
      </c>
    </row>
    <row r="49" spans="2:17" ht="12.75">
      <c r="B49" s="121" t="s">
        <v>55</v>
      </c>
      <c r="C49" s="1"/>
      <c r="D49" s="1"/>
      <c r="E49" s="1"/>
      <c r="F49" s="1"/>
      <c r="G49" s="1"/>
      <c r="H49" s="1"/>
      <c r="I49" s="1"/>
      <c r="J49" s="1"/>
      <c r="K49" s="193">
        <f>K25+K29+K32+K35+K38+K41+K44+K47</f>
        <v>485529.901</v>
      </c>
      <c r="L49" s="193">
        <f t="shared" si="4"/>
        <v>212883.00936</v>
      </c>
      <c r="M49" s="193">
        <f t="shared" si="4"/>
        <v>168242.54135</v>
      </c>
      <c r="N49" s="193">
        <f t="shared" si="4"/>
        <v>0</v>
      </c>
      <c r="P49" s="2"/>
      <c r="Q49" s="2"/>
    </row>
    <row r="50" spans="2:14" ht="13.5" thickBot="1">
      <c r="B50" s="122" t="s">
        <v>59</v>
      </c>
      <c r="C50" s="3"/>
      <c r="D50" s="3"/>
      <c r="E50" s="3"/>
      <c r="F50" s="3"/>
      <c r="G50" s="3"/>
      <c r="H50" s="3"/>
      <c r="I50" s="3"/>
      <c r="J50" s="3"/>
      <c r="K50" s="194">
        <f>K26</f>
        <v>42961.07777</v>
      </c>
      <c r="L50" s="194">
        <f>L26</f>
        <v>42961.07777</v>
      </c>
      <c r="M50" s="194">
        <f>M26</f>
        <v>0</v>
      </c>
      <c r="N50" s="194">
        <f>N26</f>
        <v>0</v>
      </c>
    </row>
    <row r="51" ht="12.75">
      <c r="L51" s="2"/>
    </row>
    <row r="52" spans="2:17" ht="12.75">
      <c r="B52" s="333" t="s">
        <v>62</v>
      </c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5"/>
      <c r="N52" s="335"/>
      <c r="O52" s="335"/>
      <c r="P52" s="335"/>
      <c r="Q52" s="336"/>
    </row>
    <row r="53" spans="8:11" ht="12.75">
      <c r="H53" s="2"/>
      <c r="K53" s="2"/>
    </row>
    <row r="54" ht="12.75">
      <c r="K54" s="2"/>
    </row>
    <row r="56" ht="12.75">
      <c r="K56" s="2"/>
    </row>
  </sheetData>
  <mergeCells count="56">
    <mergeCell ref="H12:H15"/>
    <mergeCell ref="O12:T15"/>
    <mergeCell ref="B52:Q52"/>
    <mergeCell ref="A23:A47"/>
    <mergeCell ref="K2:L2"/>
    <mergeCell ref="B2:B4"/>
    <mergeCell ref="C2:C4"/>
    <mergeCell ref="D2:D4"/>
    <mergeCell ref="E2:E4"/>
    <mergeCell ref="F12:F15"/>
    <mergeCell ref="G12:G15"/>
    <mergeCell ref="G5:G7"/>
    <mergeCell ref="H5:H7"/>
    <mergeCell ref="O5:T8"/>
    <mergeCell ref="F2:F4"/>
    <mergeCell ref="G2:G4"/>
    <mergeCell ref="H2:H4"/>
    <mergeCell ref="F23:F25"/>
    <mergeCell ref="G23:G25"/>
    <mergeCell ref="H23:H25"/>
    <mergeCell ref="O23:T26"/>
    <mergeCell ref="O27:T29"/>
    <mergeCell ref="F30:F32"/>
    <mergeCell ref="G30:G32"/>
    <mergeCell ref="H30:H32"/>
    <mergeCell ref="O30:T32"/>
    <mergeCell ref="F27:F29"/>
    <mergeCell ref="G27:G29"/>
    <mergeCell ref="H27:H29"/>
    <mergeCell ref="O33:T35"/>
    <mergeCell ref="F36:F38"/>
    <mergeCell ref="G36:G38"/>
    <mergeCell ref="H36:H38"/>
    <mergeCell ref="O36:T38"/>
    <mergeCell ref="F33:F35"/>
    <mergeCell ref="G33:G35"/>
    <mergeCell ref="H33:H35"/>
    <mergeCell ref="O45:T46"/>
    <mergeCell ref="O39:T41"/>
    <mergeCell ref="F42:F44"/>
    <mergeCell ref="G42:G44"/>
    <mergeCell ref="H42:H44"/>
    <mergeCell ref="O42:T44"/>
    <mergeCell ref="F39:F41"/>
    <mergeCell ref="H39:H41"/>
    <mergeCell ref="G39:G41"/>
    <mergeCell ref="I2:I3"/>
    <mergeCell ref="O16:T19"/>
    <mergeCell ref="O20:T22"/>
    <mergeCell ref="A5:A8"/>
    <mergeCell ref="A12:A18"/>
    <mergeCell ref="F16:F18"/>
    <mergeCell ref="G16:G18"/>
    <mergeCell ref="H16:H18"/>
    <mergeCell ref="O2:T4"/>
    <mergeCell ref="F5:F7"/>
  </mergeCells>
  <printOptions horizontalCentered="1"/>
  <pageMargins left="0.3937007874015748" right="0.3937007874015748" top="0.1968503937007874" bottom="0.1968503937007874" header="0.3937007874015748" footer="0.5118110236220472"/>
  <pageSetup fitToHeight="1" fitToWidth="1" horizontalDpi="600" verticalDpi="600" orientation="landscape" paperSize="9" scale="61" r:id="rId3"/>
  <headerFooter alignWithMargins="0">
    <oddHeader>&amp;R&amp;"Times New Roman,Tučné"&amp;12Príloha č.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tokolyova</cp:lastModifiedBy>
  <cp:lastPrinted>2007-10-24T11:24:05Z</cp:lastPrinted>
  <dcterms:created xsi:type="dcterms:W3CDTF">2001-03-09T09:19:49Z</dcterms:created>
  <dcterms:modified xsi:type="dcterms:W3CDTF">2007-10-24T11:24:36Z</dcterms:modified>
  <cp:category/>
  <cp:version/>
  <cp:contentType/>
  <cp:contentStatus/>
</cp:coreProperties>
</file>